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MPSC Cases\ER-2024-XXXX\"/>
    </mc:Choice>
  </mc:AlternateContent>
  <xr:revisionPtr revIDLastSave="0" documentId="13_ncr:1_{4D349330-BFA9-41F9-AD6B-5AC2C05AF824}" xr6:coauthVersionLast="47" xr6:coauthVersionMax="47" xr10:uidLastSave="{00000000-0000-0000-0000-000000000000}"/>
  <bookViews>
    <workbookView xWindow="-28920" yWindow="-120" windowWidth="29040" windowHeight="15840" tabRatio="610" firstSheet="8" activeTab="18" xr2:uid="{00000000-000D-0000-FFFF-FFFF00000000}"/>
  </bookViews>
  <sheets>
    <sheet name="Day 5 SOX Review" sheetId="44" r:id="rId1"/>
    <sheet name="Error Checks" sheetId="47" r:id="rId2"/>
    <sheet name="Notes" sheetId="42" r:id="rId3"/>
    <sheet name="YTD PROGRAM SUMMARY" sheetId="28" r:id="rId4"/>
    <sheet name="FORECAST OVERVIEW" sheetId="48" r:id="rId5"/>
    <sheet name="RES kWh ENTRY" sheetId="39" r:id="rId6"/>
    <sheet name="BIZ kWh ENTRY" sheetId="40" r:id="rId7"/>
    <sheet name="BIZ SUM" sheetId="41" r:id="rId8"/>
    <sheet name=" 1M - RES" sheetId="2" r:id="rId9"/>
    <sheet name="2M - SGS" sheetId="10" r:id="rId10"/>
    <sheet name="3M - LGS" sheetId="29" r:id="rId11"/>
    <sheet name="4M - SPS" sheetId="30" r:id="rId12"/>
    <sheet name="11M - LPS" sheetId="31" r:id="rId13"/>
    <sheet name=" LI 1M - RES" sheetId="32" r:id="rId14"/>
    <sheet name="LI 2M - SGS" sheetId="33" r:id="rId15"/>
    <sheet name="LI 3M - LGS" sheetId="34" r:id="rId16"/>
    <sheet name="LI 4M - SPS" sheetId="35" r:id="rId17"/>
    <sheet name="LI 11M - LPS" sheetId="36" r:id="rId18"/>
    <sheet name="Biz DRENE" sheetId="43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2" l="1"/>
  <c r="C78" i="32"/>
  <c r="C2" i="33" l="1"/>
  <c r="D3" i="39"/>
  <c r="E3" i="39" s="1"/>
  <c r="F3" i="39" s="1"/>
  <c r="G3" i="39" s="1"/>
  <c r="H3" i="39" s="1"/>
  <c r="I3" i="39" s="1"/>
  <c r="J3" i="39" s="1"/>
  <c r="K3" i="39" s="1"/>
  <c r="L3" i="39" s="1"/>
  <c r="M3" i="39" s="1"/>
  <c r="U25" i="48"/>
  <c r="U20" i="48"/>
  <c r="BJ112" i="40"/>
  <c r="BI112" i="40"/>
  <c r="BH112" i="40"/>
  <c r="BG112" i="40"/>
  <c r="BF112" i="40"/>
  <c r="BE112" i="40"/>
  <c r="BD112" i="40"/>
  <c r="BC112" i="40"/>
  <c r="BB112" i="40"/>
  <c r="BA112" i="40"/>
  <c r="AZ112" i="40"/>
  <c r="AY112" i="40"/>
  <c r="BJ111" i="40"/>
  <c r="BI111" i="40"/>
  <c r="BH111" i="40"/>
  <c r="BG111" i="40"/>
  <c r="BF111" i="40"/>
  <c r="BE111" i="40"/>
  <c r="BD111" i="40"/>
  <c r="BC111" i="40"/>
  <c r="BB111" i="40"/>
  <c r="BA111" i="40"/>
  <c r="AZ111" i="40"/>
  <c r="AY111" i="40"/>
  <c r="BJ110" i="40"/>
  <c r="BI110" i="40"/>
  <c r="BH110" i="40"/>
  <c r="BG110" i="40"/>
  <c r="BF110" i="40"/>
  <c r="BE110" i="40"/>
  <c r="BD110" i="40"/>
  <c r="BC110" i="40"/>
  <c r="BB110" i="40"/>
  <c r="BA110" i="40"/>
  <c r="AZ110" i="40"/>
  <c r="AY110" i="40"/>
  <c r="BJ109" i="40"/>
  <c r="BI109" i="40"/>
  <c r="BH109" i="40"/>
  <c r="BG109" i="40"/>
  <c r="BF109" i="40"/>
  <c r="BE109" i="40"/>
  <c r="BD109" i="40"/>
  <c r="BC109" i="40"/>
  <c r="BB109" i="40"/>
  <c r="BA109" i="40"/>
  <c r="AZ109" i="40"/>
  <c r="AY109" i="40"/>
  <c r="BJ108" i="40"/>
  <c r="BI108" i="40"/>
  <c r="BH108" i="40"/>
  <c r="BG108" i="40"/>
  <c r="BF108" i="40"/>
  <c r="BE108" i="40"/>
  <c r="BD108" i="40"/>
  <c r="BC108" i="40"/>
  <c r="BB108" i="40"/>
  <c r="BA108" i="40"/>
  <c r="AZ108" i="40"/>
  <c r="AY108" i="40"/>
  <c r="BJ107" i="40"/>
  <c r="BI107" i="40"/>
  <c r="BH107" i="40"/>
  <c r="BG107" i="40"/>
  <c r="BF107" i="40"/>
  <c r="BE107" i="40"/>
  <c r="BD107" i="40"/>
  <c r="BC107" i="40"/>
  <c r="BB107" i="40"/>
  <c r="BA107" i="40"/>
  <c r="AZ107" i="40"/>
  <c r="AY107" i="40"/>
  <c r="BJ106" i="40"/>
  <c r="BI106" i="40"/>
  <c r="BH106" i="40"/>
  <c r="BG106" i="40"/>
  <c r="BF106" i="40"/>
  <c r="BE106" i="40"/>
  <c r="BD106" i="40"/>
  <c r="BC106" i="40"/>
  <c r="BB106" i="40"/>
  <c r="BA106" i="40"/>
  <c r="AZ106" i="40"/>
  <c r="AY106" i="40"/>
  <c r="BJ105" i="40"/>
  <c r="BI105" i="40"/>
  <c r="BH105" i="40"/>
  <c r="BG105" i="40"/>
  <c r="BF105" i="40"/>
  <c r="BE105" i="40"/>
  <c r="BD105" i="40"/>
  <c r="BC105" i="40"/>
  <c r="BB105" i="40"/>
  <c r="BA105" i="40"/>
  <c r="AZ105" i="40"/>
  <c r="AY105" i="40"/>
  <c r="BJ104" i="40"/>
  <c r="BI104" i="40"/>
  <c r="BH104" i="40"/>
  <c r="BG104" i="40"/>
  <c r="BF104" i="40"/>
  <c r="BE104" i="40"/>
  <c r="BD104" i="40"/>
  <c r="BC104" i="40"/>
  <c r="BB104" i="40"/>
  <c r="BA104" i="40"/>
  <c r="AZ104" i="40"/>
  <c r="AY104" i="40"/>
  <c r="BJ103" i="40"/>
  <c r="BI103" i="40"/>
  <c r="BH103" i="40"/>
  <c r="BG103" i="40"/>
  <c r="BF103" i="40"/>
  <c r="BE103" i="40"/>
  <c r="BD103" i="40"/>
  <c r="BC103" i="40"/>
  <c r="BB103" i="40"/>
  <c r="BA103" i="40"/>
  <c r="AZ103" i="40"/>
  <c r="AY103" i="40"/>
  <c r="BJ102" i="40"/>
  <c r="BI102" i="40"/>
  <c r="BH102" i="40"/>
  <c r="BG102" i="40"/>
  <c r="BF102" i="40"/>
  <c r="BE102" i="40"/>
  <c r="BD102" i="40"/>
  <c r="BC102" i="40"/>
  <c r="BB102" i="40"/>
  <c r="BA102" i="40"/>
  <c r="AZ102" i="40"/>
  <c r="AY102" i="40"/>
  <c r="BJ101" i="40"/>
  <c r="BI101" i="40"/>
  <c r="BH101" i="40"/>
  <c r="BG101" i="40"/>
  <c r="BF101" i="40"/>
  <c r="BE101" i="40"/>
  <c r="BD101" i="40"/>
  <c r="BC101" i="40"/>
  <c r="BB101" i="40"/>
  <c r="BA101" i="40"/>
  <c r="AZ101" i="40"/>
  <c r="AY101" i="40"/>
  <c r="BJ100" i="40"/>
  <c r="BI100" i="40"/>
  <c r="BH100" i="40"/>
  <c r="BG100" i="40"/>
  <c r="BF100" i="40"/>
  <c r="BE100" i="40"/>
  <c r="BD100" i="40"/>
  <c r="BC100" i="40"/>
  <c r="BB100" i="40"/>
  <c r="BA100" i="40"/>
  <c r="AZ100" i="40"/>
  <c r="AY100" i="40"/>
  <c r="AT112" i="40"/>
  <c r="AS112" i="40"/>
  <c r="AR112" i="40"/>
  <c r="AQ112" i="40"/>
  <c r="AP112" i="40"/>
  <c r="AO112" i="40"/>
  <c r="AN112" i="40"/>
  <c r="AM112" i="40"/>
  <c r="AL112" i="40"/>
  <c r="AK112" i="40"/>
  <c r="AJ112" i="40"/>
  <c r="AI112" i="40"/>
  <c r="AT111" i="40"/>
  <c r="AS111" i="40"/>
  <c r="AR111" i="40"/>
  <c r="AQ111" i="40"/>
  <c r="AP111" i="40"/>
  <c r="AO111" i="40"/>
  <c r="AN111" i="40"/>
  <c r="AM111" i="40"/>
  <c r="AL111" i="40"/>
  <c r="AK111" i="40"/>
  <c r="AJ111" i="40"/>
  <c r="AI111" i="40"/>
  <c r="AT110" i="40"/>
  <c r="AS110" i="40"/>
  <c r="AR110" i="40"/>
  <c r="AQ110" i="40"/>
  <c r="AP110" i="40"/>
  <c r="AO110" i="40"/>
  <c r="AN110" i="40"/>
  <c r="AM110" i="40"/>
  <c r="AL110" i="40"/>
  <c r="AK110" i="40"/>
  <c r="AJ110" i="40"/>
  <c r="AI110" i="40"/>
  <c r="AT109" i="40"/>
  <c r="AS109" i="40"/>
  <c r="AR109" i="40"/>
  <c r="AQ109" i="40"/>
  <c r="AP109" i="40"/>
  <c r="AO109" i="40"/>
  <c r="AN109" i="40"/>
  <c r="AM109" i="40"/>
  <c r="AL109" i="40"/>
  <c r="AK109" i="40"/>
  <c r="AJ109" i="40"/>
  <c r="AI109" i="40"/>
  <c r="AT108" i="40"/>
  <c r="AS108" i="40"/>
  <c r="AR108" i="40"/>
  <c r="AQ108" i="40"/>
  <c r="AP108" i="40"/>
  <c r="AO108" i="40"/>
  <c r="AN108" i="40"/>
  <c r="AM108" i="40"/>
  <c r="AL108" i="40"/>
  <c r="AK108" i="40"/>
  <c r="AJ108" i="40"/>
  <c r="AI108" i="40"/>
  <c r="AT107" i="40"/>
  <c r="AS107" i="40"/>
  <c r="AR107" i="40"/>
  <c r="AQ107" i="40"/>
  <c r="AP107" i="40"/>
  <c r="AO107" i="40"/>
  <c r="AN107" i="40"/>
  <c r="AM107" i="40"/>
  <c r="AL107" i="40"/>
  <c r="AK107" i="40"/>
  <c r="AJ107" i="40"/>
  <c r="AI107" i="40"/>
  <c r="AT106" i="40"/>
  <c r="AS106" i="40"/>
  <c r="AR106" i="40"/>
  <c r="AQ106" i="40"/>
  <c r="AP106" i="40"/>
  <c r="AO106" i="40"/>
  <c r="AN106" i="40"/>
  <c r="AM106" i="40"/>
  <c r="AL106" i="40"/>
  <c r="AK106" i="40"/>
  <c r="AJ106" i="40"/>
  <c r="AI106" i="40"/>
  <c r="AT105" i="40"/>
  <c r="AS105" i="40"/>
  <c r="AR105" i="40"/>
  <c r="AQ105" i="40"/>
  <c r="AP105" i="40"/>
  <c r="AO105" i="40"/>
  <c r="AN105" i="40"/>
  <c r="AM105" i="40"/>
  <c r="AL105" i="40"/>
  <c r="AK105" i="40"/>
  <c r="AJ105" i="40"/>
  <c r="AI105" i="40"/>
  <c r="AT104" i="40"/>
  <c r="AS104" i="40"/>
  <c r="AR104" i="40"/>
  <c r="AQ104" i="40"/>
  <c r="AP104" i="40"/>
  <c r="AO104" i="40"/>
  <c r="AN104" i="40"/>
  <c r="AM104" i="40"/>
  <c r="AL104" i="40"/>
  <c r="AK104" i="40"/>
  <c r="AJ104" i="40"/>
  <c r="AI104" i="40"/>
  <c r="AT103" i="40"/>
  <c r="AS103" i="40"/>
  <c r="AR103" i="40"/>
  <c r="AQ103" i="40"/>
  <c r="AP103" i="40"/>
  <c r="AO103" i="40"/>
  <c r="AN103" i="40"/>
  <c r="AM103" i="40"/>
  <c r="AL103" i="40"/>
  <c r="AK103" i="40"/>
  <c r="AJ103" i="40"/>
  <c r="AI103" i="40"/>
  <c r="AT102" i="40"/>
  <c r="AS102" i="40"/>
  <c r="AR102" i="40"/>
  <c r="AQ102" i="40"/>
  <c r="AP102" i="40"/>
  <c r="AO102" i="40"/>
  <c r="AN102" i="40"/>
  <c r="AM102" i="40"/>
  <c r="AL102" i="40"/>
  <c r="AK102" i="40"/>
  <c r="AJ102" i="40"/>
  <c r="AI102" i="40"/>
  <c r="AT101" i="40"/>
  <c r="AS101" i="40"/>
  <c r="AR101" i="40"/>
  <c r="AQ101" i="40"/>
  <c r="AP101" i="40"/>
  <c r="AO101" i="40"/>
  <c r="AN101" i="40"/>
  <c r="AM101" i="40"/>
  <c r="AL101" i="40"/>
  <c r="AK101" i="40"/>
  <c r="AJ101" i="40"/>
  <c r="AI101" i="40"/>
  <c r="AT100" i="40"/>
  <c r="AS100" i="40"/>
  <c r="AR100" i="40"/>
  <c r="AQ100" i="40"/>
  <c r="AP100" i="40"/>
  <c r="AO100" i="40"/>
  <c r="AN100" i="40"/>
  <c r="AM100" i="40"/>
  <c r="AL100" i="40"/>
  <c r="AK100" i="40"/>
  <c r="AJ100" i="40"/>
  <c r="AI100" i="40"/>
  <c r="AD112" i="40"/>
  <c r="AC112" i="40"/>
  <c r="AB112" i="40"/>
  <c r="AA112" i="40"/>
  <c r="Z112" i="40"/>
  <c r="Y112" i="40"/>
  <c r="X112" i="40"/>
  <c r="W112" i="40"/>
  <c r="V112" i="40"/>
  <c r="U112" i="40"/>
  <c r="T112" i="40"/>
  <c r="S112" i="40"/>
  <c r="AD111" i="40"/>
  <c r="AC111" i="40"/>
  <c r="AB111" i="40"/>
  <c r="AA111" i="40"/>
  <c r="Z111" i="40"/>
  <c r="Y111" i="40"/>
  <c r="X111" i="40"/>
  <c r="W111" i="40"/>
  <c r="V111" i="40"/>
  <c r="U111" i="40"/>
  <c r="T111" i="40"/>
  <c r="S111" i="40"/>
  <c r="AD110" i="40"/>
  <c r="AC110" i="40"/>
  <c r="AB110" i="40"/>
  <c r="AA110" i="40"/>
  <c r="Z110" i="40"/>
  <c r="Y110" i="40"/>
  <c r="X110" i="40"/>
  <c r="W110" i="40"/>
  <c r="V110" i="40"/>
  <c r="U110" i="40"/>
  <c r="T110" i="40"/>
  <c r="S110" i="40"/>
  <c r="AD109" i="40"/>
  <c r="AC109" i="40"/>
  <c r="AB109" i="40"/>
  <c r="AA109" i="40"/>
  <c r="Z109" i="40"/>
  <c r="Y109" i="40"/>
  <c r="X109" i="40"/>
  <c r="W109" i="40"/>
  <c r="V109" i="40"/>
  <c r="U109" i="40"/>
  <c r="T109" i="40"/>
  <c r="S109" i="40"/>
  <c r="AD108" i="40"/>
  <c r="AC108" i="40"/>
  <c r="AB108" i="40"/>
  <c r="AA108" i="40"/>
  <c r="Z108" i="40"/>
  <c r="Y108" i="40"/>
  <c r="X108" i="40"/>
  <c r="W108" i="40"/>
  <c r="V108" i="40"/>
  <c r="U108" i="40"/>
  <c r="T108" i="40"/>
  <c r="S108" i="40"/>
  <c r="AD107" i="40"/>
  <c r="AC107" i="40"/>
  <c r="AB107" i="40"/>
  <c r="AA107" i="40"/>
  <c r="Z107" i="40"/>
  <c r="Y107" i="40"/>
  <c r="X107" i="40"/>
  <c r="W107" i="40"/>
  <c r="V107" i="40"/>
  <c r="U107" i="40"/>
  <c r="T107" i="40"/>
  <c r="S107" i="40"/>
  <c r="AD106" i="40"/>
  <c r="AC106" i="40"/>
  <c r="AB106" i="40"/>
  <c r="AA106" i="40"/>
  <c r="Z106" i="40"/>
  <c r="Y106" i="40"/>
  <c r="X106" i="40"/>
  <c r="W106" i="40"/>
  <c r="V106" i="40"/>
  <c r="U106" i="40"/>
  <c r="T106" i="40"/>
  <c r="S106" i="40"/>
  <c r="AD105" i="40"/>
  <c r="AC105" i="40"/>
  <c r="AB105" i="40"/>
  <c r="AA105" i="40"/>
  <c r="Z105" i="40"/>
  <c r="Y105" i="40"/>
  <c r="X105" i="40"/>
  <c r="W105" i="40"/>
  <c r="V105" i="40"/>
  <c r="U105" i="40"/>
  <c r="T105" i="40"/>
  <c r="S105" i="40"/>
  <c r="AD104" i="40"/>
  <c r="AC104" i="40"/>
  <c r="AB104" i="40"/>
  <c r="AA104" i="40"/>
  <c r="Z104" i="40"/>
  <c r="Y104" i="40"/>
  <c r="X104" i="40"/>
  <c r="W104" i="40"/>
  <c r="V104" i="40"/>
  <c r="U104" i="40"/>
  <c r="T104" i="40"/>
  <c r="S104" i="40"/>
  <c r="AD103" i="40"/>
  <c r="AC103" i="40"/>
  <c r="AB103" i="40"/>
  <c r="AA103" i="40"/>
  <c r="Z103" i="40"/>
  <c r="Y103" i="40"/>
  <c r="X103" i="40"/>
  <c r="W103" i="40"/>
  <c r="V103" i="40"/>
  <c r="U103" i="40"/>
  <c r="T103" i="40"/>
  <c r="S103" i="40"/>
  <c r="AD102" i="40"/>
  <c r="AC102" i="40"/>
  <c r="AB102" i="40"/>
  <c r="AA102" i="40"/>
  <c r="Z102" i="40"/>
  <c r="Y102" i="40"/>
  <c r="X102" i="40"/>
  <c r="W102" i="40"/>
  <c r="V102" i="40"/>
  <c r="U102" i="40"/>
  <c r="T102" i="40"/>
  <c r="S102" i="40"/>
  <c r="AD101" i="40"/>
  <c r="AC101" i="40"/>
  <c r="AB101" i="40"/>
  <c r="AA101" i="40"/>
  <c r="Z101" i="40"/>
  <c r="Y101" i="40"/>
  <c r="X101" i="40"/>
  <c r="W101" i="40"/>
  <c r="V101" i="40"/>
  <c r="U101" i="40"/>
  <c r="T101" i="40"/>
  <c r="S101" i="40"/>
  <c r="AD100" i="40"/>
  <c r="AC100" i="40"/>
  <c r="AB100" i="40"/>
  <c r="AA100" i="40"/>
  <c r="Z100" i="40"/>
  <c r="Y100" i="40"/>
  <c r="X100" i="40"/>
  <c r="W100" i="40"/>
  <c r="V100" i="40"/>
  <c r="U100" i="40"/>
  <c r="T100" i="40"/>
  <c r="S100" i="40"/>
  <c r="N112" i="40"/>
  <c r="M112" i="40"/>
  <c r="L112" i="40"/>
  <c r="K112" i="40"/>
  <c r="J112" i="40"/>
  <c r="I112" i="40"/>
  <c r="H112" i="40"/>
  <c r="G112" i="40"/>
  <c r="F112" i="40"/>
  <c r="E112" i="40"/>
  <c r="D112" i="40"/>
  <c r="C112" i="40"/>
  <c r="N111" i="40"/>
  <c r="M111" i="40"/>
  <c r="L111" i="40"/>
  <c r="K111" i="40"/>
  <c r="J111" i="40"/>
  <c r="I111" i="40"/>
  <c r="H111" i="40"/>
  <c r="G111" i="40"/>
  <c r="F111" i="40"/>
  <c r="E111" i="40"/>
  <c r="D111" i="40"/>
  <c r="C111" i="40"/>
  <c r="N110" i="40"/>
  <c r="M110" i="40"/>
  <c r="L110" i="40"/>
  <c r="K110" i="40"/>
  <c r="J110" i="40"/>
  <c r="I110" i="40"/>
  <c r="H110" i="40"/>
  <c r="G110" i="40"/>
  <c r="F110" i="40"/>
  <c r="E110" i="40"/>
  <c r="D110" i="40"/>
  <c r="C110" i="40"/>
  <c r="N109" i="40"/>
  <c r="M109" i="40"/>
  <c r="L109" i="40"/>
  <c r="K109" i="40"/>
  <c r="J109" i="40"/>
  <c r="I109" i="40"/>
  <c r="H109" i="40"/>
  <c r="G109" i="40"/>
  <c r="F109" i="40"/>
  <c r="E109" i="40"/>
  <c r="D109" i="40"/>
  <c r="C109" i="40"/>
  <c r="N108" i="40"/>
  <c r="M108" i="40"/>
  <c r="L108" i="40"/>
  <c r="K108" i="40"/>
  <c r="J108" i="40"/>
  <c r="I108" i="40"/>
  <c r="H108" i="40"/>
  <c r="G108" i="40"/>
  <c r="F108" i="40"/>
  <c r="E108" i="40"/>
  <c r="D108" i="40"/>
  <c r="C108" i="40"/>
  <c r="N107" i="40"/>
  <c r="M107" i="40"/>
  <c r="L107" i="40"/>
  <c r="K107" i="40"/>
  <c r="J107" i="40"/>
  <c r="I107" i="40"/>
  <c r="H107" i="40"/>
  <c r="G107" i="40"/>
  <c r="F107" i="40"/>
  <c r="E107" i="40"/>
  <c r="D107" i="40"/>
  <c r="C107" i="40"/>
  <c r="N106" i="40"/>
  <c r="M106" i="40"/>
  <c r="L106" i="40"/>
  <c r="K106" i="40"/>
  <c r="J106" i="40"/>
  <c r="I106" i="40"/>
  <c r="H106" i="40"/>
  <c r="G106" i="40"/>
  <c r="F106" i="40"/>
  <c r="E106" i="40"/>
  <c r="D106" i="40"/>
  <c r="C106" i="40"/>
  <c r="N105" i="40"/>
  <c r="M105" i="40"/>
  <c r="L105" i="40"/>
  <c r="K105" i="40"/>
  <c r="J105" i="40"/>
  <c r="I105" i="40"/>
  <c r="H105" i="40"/>
  <c r="G105" i="40"/>
  <c r="F105" i="40"/>
  <c r="E105" i="40"/>
  <c r="D105" i="40"/>
  <c r="C105" i="40"/>
  <c r="N104" i="40"/>
  <c r="M104" i="40"/>
  <c r="L104" i="40"/>
  <c r="K104" i="40"/>
  <c r="J104" i="40"/>
  <c r="I104" i="40"/>
  <c r="H104" i="40"/>
  <c r="G104" i="40"/>
  <c r="F104" i="40"/>
  <c r="E104" i="40"/>
  <c r="D104" i="40"/>
  <c r="C104" i="40"/>
  <c r="N103" i="40"/>
  <c r="M103" i="40"/>
  <c r="L103" i="40"/>
  <c r="K103" i="40"/>
  <c r="J103" i="40"/>
  <c r="I103" i="40"/>
  <c r="H103" i="40"/>
  <c r="G103" i="40"/>
  <c r="F103" i="40"/>
  <c r="E103" i="40"/>
  <c r="D103" i="40"/>
  <c r="C103" i="40"/>
  <c r="N102" i="40"/>
  <c r="M102" i="40"/>
  <c r="L102" i="40"/>
  <c r="K102" i="40"/>
  <c r="J102" i="40"/>
  <c r="I102" i="40"/>
  <c r="H102" i="40"/>
  <c r="G102" i="40"/>
  <c r="F102" i="40"/>
  <c r="E102" i="40"/>
  <c r="D102" i="40"/>
  <c r="C102" i="40"/>
  <c r="N101" i="40"/>
  <c r="M101" i="40"/>
  <c r="L101" i="40"/>
  <c r="K101" i="40"/>
  <c r="J101" i="40"/>
  <c r="I101" i="40"/>
  <c r="H101" i="40"/>
  <c r="G101" i="40"/>
  <c r="F101" i="40"/>
  <c r="E101" i="40"/>
  <c r="D101" i="40"/>
  <c r="C101" i="40"/>
  <c r="N100" i="40"/>
  <c r="M100" i="40"/>
  <c r="L100" i="40"/>
  <c r="K100" i="40"/>
  <c r="J100" i="40"/>
  <c r="I100" i="40"/>
  <c r="H100" i="40"/>
  <c r="G100" i="40"/>
  <c r="F100" i="40"/>
  <c r="E100" i="40"/>
  <c r="D100" i="40"/>
  <c r="C100" i="40"/>
  <c r="AJ94" i="40"/>
  <c r="W85" i="40"/>
  <c r="AA60" i="40"/>
  <c r="J59" i="40"/>
  <c r="BD30" i="40"/>
  <c r="BF29" i="40"/>
  <c r="AY25" i="40"/>
  <c r="BH24" i="40"/>
  <c r="AY22" i="40"/>
  <c r="BG21" i="40"/>
  <c r="AT31" i="40"/>
  <c r="AQ31" i="40"/>
  <c r="AS28" i="40"/>
  <c r="AP28" i="40"/>
  <c r="AK26" i="40"/>
  <c r="AT25" i="40"/>
  <c r="AO23" i="40"/>
  <c r="AL23" i="40"/>
  <c r="AS20" i="40"/>
  <c r="AP20" i="40"/>
  <c r="AB31" i="40"/>
  <c r="Z31" i="40"/>
  <c r="AC29" i="40"/>
  <c r="AB29" i="40"/>
  <c r="V28" i="40"/>
  <c r="AC27" i="40"/>
  <c r="X26" i="40"/>
  <c r="V26" i="40"/>
  <c r="Y24" i="40"/>
  <c r="X24" i="40"/>
  <c r="AD22" i="40"/>
  <c r="Y22" i="40"/>
  <c r="T21" i="40"/>
  <c r="AD20" i="40"/>
  <c r="E32" i="40"/>
  <c r="D32" i="40"/>
  <c r="J30" i="40"/>
  <c r="E30" i="40"/>
  <c r="L28" i="40"/>
  <c r="J28" i="40"/>
  <c r="K27" i="40"/>
  <c r="I27" i="40"/>
  <c r="J26" i="40"/>
  <c r="I26" i="40"/>
  <c r="I25" i="40"/>
  <c r="H25" i="40"/>
  <c r="I24" i="40"/>
  <c r="G24" i="40"/>
  <c r="H23" i="40"/>
  <c r="F23" i="40"/>
  <c r="G22" i="40"/>
  <c r="E22" i="40"/>
  <c r="F21" i="40"/>
  <c r="E21" i="40"/>
  <c r="E20" i="40"/>
  <c r="D20" i="40"/>
  <c r="BB16" i="40"/>
  <c r="AZ16" i="40"/>
  <c r="BA15" i="40"/>
  <c r="AY15" i="40"/>
  <c r="AZ14" i="40"/>
  <c r="BJ13" i="40"/>
  <c r="AY13" i="40"/>
  <c r="BJ12" i="40"/>
  <c r="BJ11" i="40"/>
  <c r="BI11" i="40"/>
  <c r="BJ10" i="40"/>
  <c r="BH10" i="40"/>
  <c r="BI9" i="40"/>
  <c r="BG9" i="40"/>
  <c r="BH8" i="40"/>
  <c r="BF8" i="40"/>
  <c r="BG7" i="40"/>
  <c r="BF7" i="40"/>
  <c r="BF6" i="40"/>
  <c r="BE6" i="40"/>
  <c r="BF5" i="40"/>
  <c r="BD5" i="40"/>
  <c r="BE4" i="40"/>
  <c r="BC4" i="40"/>
  <c r="AP16" i="40"/>
  <c r="AO16" i="40"/>
  <c r="AR15" i="40"/>
  <c r="AP15" i="40"/>
  <c r="AS14" i="40"/>
  <c r="AQ14" i="40"/>
  <c r="AT13" i="40"/>
  <c r="AS13" i="40"/>
  <c r="AJ13" i="40"/>
  <c r="AT12" i="40"/>
  <c r="AK12" i="40"/>
  <c r="AI12" i="40"/>
  <c r="AL11" i="40"/>
  <c r="AK11" i="40"/>
  <c r="AN10" i="40"/>
  <c r="AL10" i="40"/>
  <c r="AO9" i="40"/>
  <c r="AM9" i="40"/>
  <c r="AP8" i="40"/>
  <c r="AO8" i="40"/>
  <c r="AR7" i="40"/>
  <c r="AP7" i="40"/>
  <c r="AS6" i="40"/>
  <c r="AQ6" i="40"/>
  <c r="AT5" i="40"/>
  <c r="AS5" i="40"/>
  <c r="AJ5" i="40"/>
  <c r="AT4" i="40"/>
  <c r="AK4" i="40"/>
  <c r="AI4" i="40"/>
  <c r="V16" i="40"/>
  <c r="U16" i="40"/>
  <c r="X15" i="40"/>
  <c r="V15" i="40"/>
  <c r="Y14" i="40"/>
  <c r="W14" i="40"/>
  <c r="Z13" i="40"/>
  <c r="Y13" i="40"/>
  <c r="AB12" i="40"/>
  <c r="Z12" i="40"/>
  <c r="U12" i="40"/>
  <c r="AC11" i="40"/>
  <c r="AA11" i="40"/>
  <c r="V11" i="40"/>
  <c r="AD10" i="40"/>
  <c r="AC10" i="40"/>
  <c r="W10" i="40"/>
  <c r="T10" i="40"/>
  <c r="AD9" i="40"/>
  <c r="Y9" i="40"/>
  <c r="U9" i="40"/>
  <c r="S9" i="40"/>
  <c r="Z8" i="40"/>
  <c r="V8" i="40"/>
  <c r="U8" i="40"/>
  <c r="AA7" i="40"/>
  <c r="X7" i="40"/>
  <c r="V7" i="40"/>
  <c r="AC6" i="40"/>
  <c r="Y6" i="40"/>
  <c r="W6" i="40"/>
  <c r="AD5" i="40"/>
  <c r="Z5" i="40"/>
  <c r="Y5" i="40"/>
  <c r="S5" i="40"/>
  <c r="AB4" i="40"/>
  <c r="Z4" i="40"/>
  <c r="U4" i="40"/>
  <c r="N16" i="40"/>
  <c r="M16" i="40"/>
  <c r="I16" i="40"/>
  <c r="F16" i="40"/>
  <c r="E16" i="40"/>
  <c r="M15" i="40"/>
  <c r="J15" i="40"/>
  <c r="I15" i="40"/>
  <c r="E15" i="40"/>
  <c r="N14" i="40"/>
  <c r="M14" i="40"/>
  <c r="I14" i="40"/>
  <c r="F14" i="40"/>
  <c r="E14" i="40"/>
  <c r="M13" i="40"/>
  <c r="J13" i="40"/>
  <c r="I13" i="40"/>
  <c r="E13" i="40"/>
  <c r="N12" i="40"/>
  <c r="M12" i="40"/>
  <c r="I12" i="40"/>
  <c r="F12" i="40"/>
  <c r="E12" i="40"/>
  <c r="M11" i="40"/>
  <c r="J11" i="40"/>
  <c r="I11" i="40"/>
  <c r="E11" i="40"/>
  <c r="N10" i="40"/>
  <c r="M10" i="40"/>
  <c r="I10" i="40"/>
  <c r="F10" i="40"/>
  <c r="E10" i="40"/>
  <c r="M9" i="40"/>
  <c r="J9" i="40"/>
  <c r="I9" i="40"/>
  <c r="E9" i="40"/>
  <c r="N8" i="40"/>
  <c r="M8" i="40"/>
  <c r="I8" i="40"/>
  <c r="F8" i="40"/>
  <c r="E8" i="40"/>
  <c r="M7" i="40"/>
  <c r="J7" i="40"/>
  <c r="I7" i="40"/>
  <c r="E7" i="40"/>
  <c r="N6" i="40"/>
  <c r="M6" i="40"/>
  <c r="I6" i="40"/>
  <c r="F6" i="40"/>
  <c r="E6" i="40"/>
  <c r="M5" i="40"/>
  <c r="J5" i="40"/>
  <c r="I5" i="40"/>
  <c r="E5" i="40"/>
  <c r="N4" i="40"/>
  <c r="M4" i="40"/>
  <c r="I4" i="40"/>
  <c r="F4" i="40"/>
  <c r="E4" i="40"/>
  <c r="EA161" i="40"/>
  <c r="EA145" i="40"/>
  <c r="EA129" i="40"/>
  <c r="EA113" i="40"/>
  <c r="EA97" i="40"/>
  <c r="EA81" i="40"/>
  <c r="EA65" i="40"/>
  <c r="EA33" i="40"/>
  <c r="EA17" i="40"/>
  <c r="BL145" i="40"/>
  <c r="BL129" i="40"/>
  <c r="BL97" i="40"/>
  <c r="BL81" i="40"/>
  <c r="BL65" i="40"/>
  <c r="BF56" i="40" s="1"/>
  <c r="BL33" i="40"/>
  <c r="AZ28" i="40" s="1"/>
  <c r="BL17" i="40"/>
  <c r="BH16" i="40" s="1"/>
  <c r="N126" i="39"/>
  <c r="M126" i="39"/>
  <c r="L126" i="39"/>
  <c r="K126" i="39"/>
  <c r="J126" i="39"/>
  <c r="I126" i="39"/>
  <c r="H126" i="39"/>
  <c r="G126" i="39"/>
  <c r="F126" i="39"/>
  <c r="E126" i="39"/>
  <c r="D126" i="39"/>
  <c r="C126" i="39"/>
  <c r="N125" i="39"/>
  <c r="M125" i="39"/>
  <c r="L125" i="39"/>
  <c r="K125" i="39"/>
  <c r="J125" i="39"/>
  <c r="I125" i="39"/>
  <c r="H125" i="39"/>
  <c r="G125" i="39"/>
  <c r="F125" i="39"/>
  <c r="E125" i="39"/>
  <c r="D125" i="39"/>
  <c r="C125" i="39"/>
  <c r="N124" i="39"/>
  <c r="M124" i="39"/>
  <c r="L124" i="39"/>
  <c r="K124" i="39"/>
  <c r="J124" i="39"/>
  <c r="I124" i="39"/>
  <c r="H124" i="39"/>
  <c r="G124" i="39"/>
  <c r="F124" i="39"/>
  <c r="E124" i="39"/>
  <c r="D124" i="39"/>
  <c r="C124" i="39"/>
  <c r="N123" i="39"/>
  <c r="M123" i="39"/>
  <c r="L123" i="39"/>
  <c r="K123" i="39"/>
  <c r="J123" i="39"/>
  <c r="I123" i="39"/>
  <c r="H123" i="39"/>
  <c r="G123" i="39"/>
  <c r="F123" i="39"/>
  <c r="E123" i="39"/>
  <c r="D123" i="39"/>
  <c r="C123" i="39"/>
  <c r="N122" i="39"/>
  <c r="M122" i="39"/>
  <c r="L122" i="39"/>
  <c r="K122" i="39"/>
  <c r="J122" i="39"/>
  <c r="I122" i="39"/>
  <c r="H122" i="39"/>
  <c r="G122" i="39"/>
  <c r="F122" i="39"/>
  <c r="E122" i="39"/>
  <c r="D122" i="39"/>
  <c r="C122" i="39"/>
  <c r="N121" i="39"/>
  <c r="M121" i="39"/>
  <c r="L121" i="39"/>
  <c r="K121" i="39"/>
  <c r="J121" i="39"/>
  <c r="I121" i="39"/>
  <c r="H121" i="39"/>
  <c r="G121" i="39"/>
  <c r="F121" i="39"/>
  <c r="E121" i="39"/>
  <c r="D121" i="39"/>
  <c r="C121" i="39"/>
  <c r="N120" i="39"/>
  <c r="M120" i="39"/>
  <c r="L120" i="39"/>
  <c r="K120" i="39"/>
  <c r="J120" i="39"/>
  <c r="I120" i="39"/>
  <c r="H120" i="39"/>
  <c r="G120" i="39"/>
  <c r="F120" i="39"/>
  <c r="E120" i="39"/>
  <c r="D120" i="39"/>
  <c r="C120" i="39"/>
  <c r="N119" i="39"/>
  <c r="M119" i="39"/>
  <c r="L119" i="39"/>
  <c r="K119" i="39"/>
  <c r="J119" i="39"/>
  <c r="I119" i="39"/>
  <c r="H119" i="39"/>
  <c r="G119" i="39"/>
  <c r="F119" i="39"/>
  <c r="E119" i="39"/>
  <c r="D119" i="39"/>
  <c r="C119" i="39"/>
  <c r="N118" i="39"/>
  <c r="M118" i="39"/>
  <c r="L118" i="39"/>
  <c r="K118" i="39"/>
  <c r="J118" i="39"/>
  <c r="I118" i="39"/>
  <c r="H118" i="39"/>
  <c r="G118" i="39"/>
  <c r="F118" i="39"/>
  <c r="E118" i="39"/>
  <c r="D118" i="39"/>
  <c r="C118" i="39"/>
  <c r="N117" i="39"/>
  <c r="M117" i="39"/>
  <c r="L117" i="39"/>
  <c r="K117" i="39"/>
  <c r="J117" i="39"/>
  <c r="I117" i="39"/>
  <c r="H117" i="39"/>
  <c r="G117" i="39"/>
  <c r="F117" i="39"/>
  <c r="E117" i="39"/>
  <c r="D117" i="39"/>
  <c r="C117" i="39"/>
  <c r="N116" i="39"/>
  <c r="M116" i="39"/>
  <c r="L116" i="39"/>
  <c r="K116" i="39"/>
  <c r="J116" i="39"/>
  <c r="I116" i="39"/>
  <c r="H116" i="39"/>
  <c r="G116" i="39"/>
  <c r="F116" i="39"/>
  <c r="E116" i="39"/>
  <c r="D116" i="39"/>
  <c r="C116" i="39"/>
  <c r="BJ80" i="40" l="1"/>
  <c r="BB80" i="40"/>
  <c r="BF79" i="40"/>
  <c r="BJ78" i="40"/>
  <c r="BB78" i="40"/>
  <c r="BF77" i="40"/>
  <c r="BJ76" i="40"/>
  <c r="BB76" i="40"/>
  <c r="BF75" i="40"/>
  <c r="BJ74" i="40"/>
  <c r="BB74" i="40"/>
  <c r="BF73" i="40"/>
  <c r="BJ72" i="40"/>
  <c r="BB72" i="40"/>
  <c r="BF71" i="40"/>
  <c r="BJ70" i="40"/>
  <c r="BB70" i="40"/>
  <c r="BF69" i="40"/>
  <c r="BJ68" i="40"/>
  <c r="BB68" i="40"/>
  <c r="AP80" i="40"/>
  <c r="AT79" i="40"/>
  <c r="AL79" i="40"/>
  <c r="AP78" i="40"/>
  <c r="AT77" i="40"/>
  <c r="AL77" i="40"/>
  <c r="AP76" i="40"/>
  <c r="AT75" i="40"/>
  <c r="AL75" i="40"/>
  <c r="AP74" i="40"/>
  <c r="AT73" i="40"/>
  <c r="AL73" i="40"/>
  <c r="AP72" i="40"/>
  <c r="AT71" i="40"/>
  <c r="AL71" i="40"/>
  <c r="AP70" i="40"/>
  <c r="AT69" i="40"/>
  <c r="AL69" i="40"/>
  <c r="AP68" i="40"/>
  <c r="AD80" i="40"/>
  <c r="V80" i="40"/>
  <c r="Z79" i="40"/>
  <c r="AD78" i="40"/>
  <c r="V78" i="40"/>
  <c r="Z77" i="40"/>
  <c r="AD76" i="40"/>
  <c r="V76" i="40"/>
  <c r="Z75" i="40"/>
  <c r="AD74" i="40"/>
  <c r="V74" i="40"/>
  <c r="Z73" i="40"/>
  <c r="AD72" i="40"/>
  <c r="V72" i="40"/>
  <c r="Z71" i="40"/>
  <c r="AD70" i="40"/>
  <c r="V70" i="40"/>
  <c r="Z69" i="40"/>
  <c r="AD68" i="40"/>
  <c r="V68" i="40"/>
  <c r="J80" i="40"/>
  <c r="N79" i="40"/>
  <c r="BH80" i="40"/>
  <c r="AZ80" i="40"/>
  <c r="BD79" i="40"/>
  <c r="BH78" i="40"/>
  <c r="AZ78" i="40"/>
  <c r="BD77" i="40"/>
  <c r="BH76" i="40"/>
  <c r="AZ76" i="40"/>
  <c r="BD75" i="40"/>
  <c r="BH74" i="40"/>
  <c r="AZ74" i="40"/>
  <c r="BD73" i="40"/>
  <c r="BH72" i="40"/>
  <c r="AZ72" i="40"/>
  <c r="BD71" i="40"/>
  <c r="BH70" i="40"/>
  <c r="AZ70" i="40"/>
  <c r="BD69" i="40"/>
  <c r="BH68" i="40"/>
  <c r="AZ68" i="40"/>
  <c r="AN80" i="40"/>
  <c r="AR79" i="40"/>
  <c r="AJ79" i="40"/>
  <c r="AN78" i="40"/>
  <c r="AR77" i="40"/>
  <c r="AJ77" i="40"/>
  <c r="AN76" i="40"/>
  <c r="AR75" i="40"/>
  <c r="AJ75" i="40"/>
  <c r="AN74" i="40"/>
  <c r="AR73" i="40"/>
  <c r="AJ73" i="40"/>
  <c r="AN72" i="40"/>
  <c r="AR71" i="40"/>
  <c r="AJ71" i="40"/>
  <c r="AN70" i="40"/>
  <c r="AR69" i="40"/>
  <c r="AJ69" i="40"/>
  <c r="AN68" i="40"/>
  <c r="AB80" i="40"/>
  <c r="T80" i="40"/>
  <c r="X79" i="40"/>
  <c r="AB78" i="40"/>
  <c r="T78" i="40"/>
  <c r="X77" i="40"/>
  <c r="AB76" i="40"/>
  <c r="T76" i="40"/>
  <c r="X75" i="40"/>
  <c r="AB74" i="40"/>
  <c r="T74" i="40"/>
  <c r="X73" i="40"/>
  <c r="AB72" i="40"/>
  <c r="T72" i="40"/>
  <c r="X71" i="40"/>
  <c r="AB70" i="40"/>
  <c r="T70" i="40"/>
  <c r="X69" i="40"/>
  <c r="AB68" i="40"/>
  <c r="T68" i="40"/>
  <c r="H80" i="40"/>
  <c r="L79" i="40"/>
  <c r="D79" i="40"/>
  <c r="H78" i="40"/>
  <c r="L77" i="40"/>
  <c r="D77" i="40"/>
  <c r="H76" i="40"/>
  <c r="L75" i="40"/>
  <c r="D75" i="40"/>
  <c r="H74" i="40"/>
  <c r="BF80" i="40"/>
  <c r="BJ79" i="40"/>
  <c r="BB79" i="40"/>
  <c r="BF78" i="40"/>
  <c r="BJ77" i="40"/>
  <c r="BB77" i="40"/>
  <c r="BF76" i="40"/>
  <c r="BJ75" i="40"/>
  <c r="BB75" i="40"/>
  <c r="BF74" i="40"/>
  <c r="BJ73" i="40"/>
  <c r="BB73" i="40"/>
  <c r="BF72" i="40"/>
  <c r="BJ71" i="40"/>
  <c r="BB71" i="40"/>
  <c r="BF70" i="40"/>
  <c r="BJ69" i="40"/>
  <c r="BB69" i="40"/>
  <c r="BF68" i="40"/>
  <c r="AT80" i="40"/>
  <c r="AL80" i="40"/>
  <c r="AP79" i="40"/>
  <c r="AT78" i="40"/>
  <c r="AL78" i="40"/>
  <c r="AP77" i="40"/>
  <c r="AT76" i="40"/>
  <c r="AL76" i="40"/>
  <c r="AP75" i="40"/>
  <c r="AT74" i="40"/>
  <c r="AL74" i="40"/>
  <c r="AP73" i="40"/>
  <c r="AT72" i="40"/>
  <c r="AL72" i="40"/>
  <c r="AP71" i="40"/>
  <c r="AT70" i="40"/>
  <c r="AL70" i="40"/>
  <c r="AP69" i="40"/>
  <c r="AT68" i="40"/>
  <c r="AL68" i="40"/>
  <c r="Z80" i="40"/>
  <c r="AD79" i="40"/>
  <c r="V79" i="40"/>
  <c r="Z78" i="40"/>
  <c r="AD77" i="40"/>
  <c r="V77" i="40"/>
  <c r="Z76" i="40"/>
  <c r="AD75" i="40"/>
  <c r="V75" i="40"/>
  <c r="Z74" i="40"/>
  <c r="AD73" i="40"/>
  <c r="V73" i="40"/>
  <c r="Z72" i="40"/>
  <c r="AD71" i="40"/>
  <c r="V71" i="40"/>
  <c r="BE80" i="40"/>
  <c r="BI79" i="40"/>
  <c r="BA79" i="40"/>
  <c r="BE78" i="40"/>
  <c r="BI77" i="40"/>
  <c r="BA77" i="40"/>
  <c r="BE76" i="40"/>
  <c r="BI75" i="40"/>
  <c r="BA75" i="40"/>
  <c r="BE74" i="40"/>
  <c r="BI73" i="40"/>
  <c r="BA73" i="40"/>
  <c r="BE72" i="40"/>
  <c r="BI71" i="40"/>
  <c r="BA71" i="40"/>
  <c r="BE70" i="40"/>
  <c r="BI69" i="40"/>
  <c r="BA69" i="40"/>
  <c r="BE68" i="40"/>
  <c r="AS80" i="40"/>
  <c r="AK80" i="40"/>
  <c r="AO79" i="40"/>
  <c r="AS78" i="40"/>
  <c r="AK78" i="40"/>
  <c r="AO77" i="40"/>
  <c r="AS76" i="40"/>
  <c r="AK76" i="40"/>
  <c r="AO75" i="40"/>
  <c r="AS74" i="40"/>
  <c r="AK74" i="40"/>
  <c r="AO73" i="40"/>
  <c r="AS72" i="40"/>
  <c r="AK72" i="40"/>
  <c r="AO71" i="40"/>
  <c r="AS70" i="40"/>
  <c r="AK70" i="40"/>
  <c r="AO69" i="40"/>
  <c r="AS68" i="40"/>
  <c r="AK68" i="40"/>
  <c r="Y80" i="40"/>
  <c r="AC79" i="40"/>
  <c r="U79" i="40"/>
  <c r="Y78" i="40"/>
  <c r="AC77" i="40"/>
  <c r="U77" i="40"/>
  <c r="Y76" i="40"/>
  <c r="AC75" i="40"/>
  <c r="U75" i="40"/>
  <c r="Y74" i="40"/>
  <c r="AC73" i="40"/>
  <c r="U73" i="40"/>
  <c r="Y72" i="40"/>
  <c r="AC71" i="40"/>
  <c r="U71" i="40"/>
  <c r="Y70" i="40"/>
  <c r="AC69" i="40"/>
  <c r="U69" i="40"/>
  <c r="Y68" i="40"/>
  <c r="M80" i="40"/>
  <c r="E80" i="40"/>
  <c r="I79" i="40"/>
  <c r="BI80" i="40"/>
  <c r="BE79" i="40"/>
  <c r="BA78" i="40"/>
  <c r="BI76" i="40"/>
  <c r="BE75" i="40"/>
  <c r="BA74" i="40"/>
  <c r="BI72" i="40"/>
  <c r="BE71" i="40"/>
  <c r="BA70" i="40"/>
  <c r="BI68" i="40"/>
  <c r="BG80" i="40"/>
  <c r="BC79" i="40"/>
  <c r="AY78" i="40"/>
  <c r="BG76" i="40"/>
  <c r="BC75" i="40"/>
  <c r="AY74" i="40"/>
  <c r="BG72" i="40"/>
  <c r="BC71" i="40"/>
  <c r="AY70" i="40"/>
  <c r="BG68" i="40"/>
  <c r="AM80" i="40"/>
  <c r="AI79" i="40"/>
  <c r="AQ77" i="40"/>
  <c r="AM76" i="40"/>
  <c r="AI75" i="40"/>
  <c r="AQ73" i="40"/>
  <c r="AM72" i="40"/>
  <c r="AI71" i="40"/>
  <c r="AQ69" i="40"/>
  <c r="AM68" i="40"/>
  <c r="S80" i="40"/>
  <c r="AA78" i="40"/>
  <c r="W77" i="40"/>
  <c r="S76" i="40"/>
  <c r="AA74" i="40"/>
  <c r="W73" i="40"/>
  <c r="S72" i="40"/>
  <c r="AA70" i="40"/>
  <c r="AA69" i="40"/>
  <c r="Z68" i="40"/>
  <c r="I80" i="40"/>
  <c r="H79" i="40"/>
  <c r="K78" i="40"/>
  <c r="N77" i="40"/>
  <c r="E77" i="40"/>
  <c r="G76" i="40"/>
  <c r="J75" i="40"/>
  <c r="M74" i="40"/>
  <c r="D74" i="40"/>
  <c r="H73" i="40"/>
  <c r="L72" i="40"/>
  <c r="D72" i="40"/>
  <c r="H71" i="40"/>
  <c r="L70" i="40"/>
  <c r="D70" i="40"/>
  <c r="H69" i="40"/>
  <c r="L68" i="40"/>
  <c r="D68" i="40"/>
  <c r="BD80" i="40"/>
  <c r="AZ79" i="40"/>
  <c r="BH77" i="40"/>
  <c r="BD76" i="40"/>
  <c r="AZ75" i="40"/>
  <c r="BH73" i="40"/>
  <c r="BD72" i="40"/>
  <c r="AZ71" i="40"/>
  <c r="BH69" i="40"/>
  <c r="BD68" i="40"/>
  <c r="AJ80" i="40"/>
  <c r="AR78" i="40"/>
  <c r="AN77" i="40"/>
  <c r="AJ76" i="40"/>
  <c r="AR74" i="40"/>
  <c r="AN73" i="40"/>
  <c r="AJ72" i="40"/>
  <c r="AR70" i="40"/>
  <c r="AN69" i="40"/>
  <c r="AJ68" i="40"/>
  <c r="AB79" i="40"/>
  <c r="X78" i="40"/>
  <c r="T77" i="40"/>
  <c r="AB75" i="40"/>
  <c r="X74" i="40"/>
  <c r="T73" i="40"/>
  <c r="AB71" i="40"/>
  <c r="Z70" i="40"/>
  <c r="Y69" i="40"/>
  <c r="X68" i="40"/>
  <c r="G80" i="40"/>
  <c r="G79" i="40"/>
  <c r="J78" i="40"/>
  <c r="M77" i="40"/>
  <c r="C77" i="40"/>
  <c r="F76" i="40"/>
  <c r="I75" i="40"/>
  <c r="L74" i="40"/>
  <c r="C74" i="40"/>
  <c r="G73" i="40"/>
  <c r="K72" i="40"/>
  <c r="C72" i="40"/>
  <c r="G71" i="40"/>
  <c r="K70" i="40"/>
  <c r="C70" i="40"/>
  <c r="G69" i="40"/>
  <c r="K68" i="40"/>
  <c r="C68" i="40"/>
  <c r="BC80" i="40"/>
  <c r="AY79" i="40"/>
  <c r="BG77" i="40"/>
  <c r="BC76" i="40"/>
  <c r="AY75" i="40"/>
  <c r="BG73" i="40"/>
  <c r="BC72" i="40"/>
  <c r="AY71" i="40"/>
  <c r="BG69" i="40"/>
  <c r="BC68" i="40"/>
  <c r="AI80" i="40"/>
  <c r="AQ78" i="40"/>
  <c r="AM77" i="40"/>
  <c r="AI76" i="40"/>
  <c r="AQ74" i="40"/>
  <c r="AM73" i="40"/>
  <c r="AI72" i="40"/>
  <c r="AQ70" i="40"/>
  <c r="AM69" i="40"/>
  <c r="AI68" i="40"/>
  <c r="AA79" i="40"/>
  <c r="W78" i="40"/>
  <c r="S77" i="40"/>
  <c r="AA75" i="40"/>
  <c r="W74" i="40"/>
  <c r="S73" i="40"/>
  <c r="AA71" i="40"/>
  <c r="X70" i="40"/>
  <c r="W69" i="40"/>
  <c r="W68" i="40"/>
  <c r="F80" i="40"/>
  <c r="F79" i="40"/>
  <c r="I78" i="40"/>
  <c r="K77" i="40"/>
  <c r="N76" i="40"/>
  <c r="E76" i="40"/>
  <c r="H75" i="40"/>
  <c r="K74" i="40"/>
  <c r="N73" i="40"/>
  <c r="F73" i="40"/>
  <c r="J72" i="40"/>
  <c r="N71" i="40"/>
  <c r="F71" i="40"/>
  <c r="J70" i="40"/>
  <c r="N69" i="40"/>
  <c r="F69" i="40"/>
  <c r="J68" i="40"/>
  <c r="BA80" i="40"/>
  <c r="BI78" i="40"/>
  <c r="BE77" i="40"/>
  <c r="BA76" i="40"/>
  <c r="BI74" i="40"/>
  <c r="BE73" i="40"/>
  <c r="BA72" i="40"/>
  <c r="BI70" i="40"/>
  <c r="BE69" i="40"/>
  <c r="BA68" i="40"/>
  <c r="AS79" i="40"/>
  <c r="AO78" i="40"/>
  <c r="AK77" i="40"/>
  <c r="AS75" i="40"/>
  <c r="AO74" i="40"/>
  <c r="AK73" i="40"/>
  <c r="AS71" i="40"/>
  <c r="AO70" i="40"/>
  <c r="AK69" i="40"/>
  <c r="AC80" i="40"/>
  <c r="Y79" i="40"/>
  <c r="U78" i="40"/>
  <c r="AC76" i="40"/>
  <c r="Y75" i="40"/>
  <c r="U74" i="40"/>
  <c r="AC72" i="40"/>
  <c r="Y71" i="40"/>
  <c r="W70" i="40"/>
  <c r="V69" i="40"/>
  <c r="U68" i="40"/>
  <c r="D80" i="40"/>
  <c r="E79" i="40"/>
  <c r="G78" i="40"/>
  <c r="J77" i="40"/>
  <c r="M76" i="40"/>
  <c r="D76" i="40"/>
  <c r="G75" i="40"/>
  <c r="J74" i="40"/>
  <c r="M73" i="40"/>
  <c r="E73" i="40"/>
  <c r="I72" i="40"/>
  <c r="M71" i="40"/>
  <c r="E71" i="40"/>
  <c r="I70" i="40"/>
  <c r="M69" i="40"/>
  <c r="E69" i="40"/>
  <c r="I68" i="40"/>
  <c r="AY80" i="40"/>
  <c r="BG78" i="40"/>
  <c r="BC77" i="40"/>
  <c r="AY76" i="40"/>
  <c r="BG74" i="40"/>
  <c r="BC73" i="40"/>
  <c r="AY72" i="40"/>
  <c r="BG70" i="40"/>
  <c r="BC69" i="40"/>
  <c r="AY68" i="40"/>
  <c r="AQ79" i="40"/>
  <c r="AM78" i="40"/>
  <c r="AI77" i="40"/>
  <c r="AQ75" i="40"/>
  <c r="AM74" i="40"/>
  <c r="AI73" i="40"/>
  <c r="AQ71" i="40"/>
  <c r="AM70" i="40"/>
  <c r="AI69" i="40"/>
  <c r="AA80" i="40"/>
  <c r="W79" i="40"/>
  <c r="S78" i="40"/>
  <c r="AA76" i="40"/>
  <c r="W75" i="40"/>
  <c r="S74" i="40"/>
  <c r="AA72" i="40"/>
  <c r="W71" i="40"/>
  <c r="U70" i="40"/>
  <c r="T69" i="40"/>
  <c r="S68" i="40"/>
  <c r="C80" i="40"/>
  <c r="C79" i="40"/>
  <c r="F78" i="40"/>
  <c r="I77" i="40"/>
  <c r="L76" i="40"/>
  <c r="C76" i="40"/>
  <c r="F75" i="40"/>
  <c r="I74" i="40"/>
  <c r="L73" i="40"/>
  <c r="D73" i="40"/>
  <c r="H72" i="40"/>
  <c r="L71" i="40"/>
  <c r="D71" i="40"/>
  <c r="H70" i="40"/>
  <c r="L69" i="40"/>
  <c r="D69" i="40"/>
  <c r="H68" i="40"/>
  <c r="BH79" i="40"/>
  <c r="BD78" i="40"/>
  <c r="AZ77" i="40"/>
  <c r="BH75" i="40"/>
  <c r="BD74" i="40"/>
  <c r="AZ73" i="40"/>
  <c r="BH71" i="40"/>
  <c r="BD70" i="40"/>
  <c r="AZ69" i="40"/>
  <c r="AR80" i="40"/>
  <c r="AN79" i="40"/>
  <c r="AJ78" i="40"/>
  <c r="AR76" i="40"/>
  <c r="AN75" i="40"/>
  <c r="AJ74" i="40"/>
  <c r="AR72" i="40"/>
  <c r="AN71" i="40"/>
  <c r="AJ70" i="40"/>
  <c r="AR68" i="40"/>
  <c r="X80" i="40"/>
  <c r="T79" i="40"/>
  <c r="AB77" i="40"/>
  <c r="X76" i="40"/>
  <c r="T75" i="40"/>
  <c r="AB73" i="40"/>
  <c r="X72" i="40"/>
  <c r="T71" i="40"/>
  <c r="S70" i="40"/>
  <c r="S69" i="40"/>
  <c r="N80" i="40"/>
  <c r="M79" i="40"/>
  <c r="N78" i="40"/>
  <c r="E78" i="40"/>
  <c r="H77" i="40"/>
  <c r="K76" i="40"/>
  <c r="N75" i="40"/>
  <c r="E75" i="40"/>
  <c r="G74" i="40"/>
  <c r="K73" i="40"/>
  <c r="C73" i="40"/>
  <c r="G72" i="40"/>
  <c r="K71" i="40"/>
  <c r="C71" i="40"/>
  <c r="G70" i="40"/>
  <c r="K69" i="40"/>
  <c r="C69" i="40"/>
  <c r="G68" i="40"/>
  <c r="BC70" i="40"/>
  <c r="AQ76" i="40"/>
  <c r="AM71" i="40"/>
  <c r="S79" i="40"/>
  <c r="AA73" i="40"/>
  <c r="AC68" i="40"/>
  <c r="D78" i="40"/>
  <c r="C75" i="40"/>
  <c r="F72" i="40"/>
  <c r="J69" i="40"/>
  <c r="BG79" i="40"/>
  <c r="AY69" i="40"/>
  <c r="AO76" i="40"/>
  <c r="AK71" i="40"/>
  <c r="AC78" i="40"/>
  <c r="Y73" i="40"/>
  <c r="AA68" i="40"/>
  <c r="C78" i="40"/>
  <c r="N74" i="40"/>
  <c r="E72" i="40"/>
  <c r="I69" i="40"/>
  <c r="BC78" i="40"/>
  <c r="AQ80" i="40"/>
  <c r="AM75" i="40"/>
  <c r="AI70" i="40"/>
  <c r="AA77" i="40"/>
  <c r="W72" i="40"/>
  <c r="L80" i="40"/>
  <c r="G77" i="40"/>
  <c r="F74" i="40"/>
  <c r="J71" i="40"/>
  <c r="N68" i="40"/>
  <c r="AY77" i="40"/>
  <c r="AO80" i="40"/>
  <c r="AK75" i="40"/>
  <c r="AS69" i="40"/>
  <c r="Y77" i="40"/>
  <c r="U72" i="40"/>
  <c r="K80" i="40"/>
  <c r="F77" i="40"/>
  <c r="E74" i="40"/>
  <c r="I71" i="40"/>
  <c r="M68" i="40"/>
  <c r="BG75" i="40"/>
  <c r="AM79" i="40"/>
  <c r="AI74" i="40"/>
  <c r="AQ68" i="40"/>
  <c r="W76" i="40"/>
  <c r="S71" i="40"/>
  <c r="K79" i="40"/>
  <c r="J76" i="40"/>
  <c r="J73" i="40"/>
  <c r="N70" i="40"/>
  <c r="F68" i="40"/>
  <c r="BC74" i="40"/>
  <c r="AK79" i="40"/>
  <c r="AS73" i="40"/>
  <c r="AO68" i="40"/>
  <c r="U76" i="40"/>
  <c r="AC70" i="40"/>
  <c r="J79" i="40"/>
  <c r="I76" i="40"/>
  <c r="I73" i="40"/>
  <c r="M70" i="40"/>
  <c r="E68" i="40"/>
  <c r="AY73" i="40"/>
  <c r="AI78" i="40"/>
  <c r="AQ72" i="40"/>
  <c r="W80" i="40"/>
  <c r="S75" i="40"/>
  <c r="AD69" i="40"/>
  <c r="M78" i="40"/>
  <c r="M75" i="40"/>
  <c r="N72" i="40"/>
  <c r="F70" i="40"/>
  <c r="K75" i="40"/>
  <c r="BG71" i="40"/>
  <c r="M72" i="40"/>
  <c r="AS77" i="40"/>
  <c r="E70" i="40"/>
  <c r="AO72" i="40"/>
  <c r="U80" i="40"/>
  <c r="AC74" i="40"/>
  <c r="D61" i="40"/>
  <c r="Z62" i="40"/>
  <c r="BJ53" i="40"/>
  <c r="L78" i="40"/>
  <c r="BE64" i="40"/>
  <c r="BI63" i="40"/>
  <c r="BA63" i="40"/>
  <c r="BE62" i="40"/>
  <c r="BI61" i="40"/>
  <c r="BA61" i="40"/>
  <c r="BE60" i="40"/>
  <c r="BI59" i="40"/>
  <c r="BA59" i="40"/>
  <c r="BE58" i="40"/>
  <c r="BI57" i="40"/>
  <c r="BA57" i="40"/>
  <c r="BE56" i="40"/>
  <c r="BI55" i="40"/>
  <c r="BA55" i="40"/>
  <c r="BE54" i="40"/>
  <c r="BI53" i="40"/>
  <c r="BA53" i="40"/>
  <c r="BE52" i="40"/>
  <c r="AS64" i="40"/>
  <c r="AK64" i="40"/>
  <c r="AO63" i="40"/>
  <c r="AS62" i="40"/>
  <c r="AK62" i="40"/>
  <c r="AO61" i="40"/>
  <c r="AS60" i="40"/>
  <c r="AK60" i="40"/>
  <c r="AO59" i="40"/>
  <c r="AS58" i="40"/>
  <c r="AK58" i="40"/>
  <c r="AO57" i="40"/>
  <c r="AS56" i="40"/>
  <c r="AK56" i="40"/>
  <c r="AO55" i="40"/>
  <c r="AS54" i="40"/>
  <c r="AK54" i="40"/>
  <c r="AO53" i="40"/>
  <c r="AS52" i="40"/>
  <c r="AK52" i="40"/>
  <c r="Y64" i="40"/>
  <c r="AC63" i="40"/>
  <c r="U63" i="40"/>
  <c r="Y62" i="40"/>
  <c r="AC61" i="40"/>
  <c r="U61" i="40"/>
  <c r="Y60" i="40"/>
  <c r="AC59" i="40"/>
  <c r="U59" i="40"/>
  <c r="Y58" i="40"/>
  <c r="AC57" i="40"/>
  <c r="U57" i="40"/>
  <c r="Y56" i="40"/>
  <c r="AC55" i="40"/>
  <c r="U55" i="40"/>
  <c r="Y54" i="40"/>
  <c r="AC53" i="40"/>
  <c r="U53" i="40"/>
  <c r="Y52" i="40"/>
  <c r="M64" i="40"/>
  <c r="E64" i="40"/>
  <c r="I63" i="40"/>
  <c r="M62" i="40"/>
  <c r="E62" i="40"/>
  <c r="I61" i="40"/>
  <c r="M60" i="40"/>
  <c r="E60" i="40"/>
  <c r="I59" i="40"/>
  <c r="M58" i="40"/>
  <c r="E58" i="40"/>
  <c r="I57" i="40"/>
  <c r="M56" i="40"/>
  <c r="E56" i="40"/>
  <c r="I55" i="40"/>
  <c r="M54" i="40"/>
  <c r="E54" i="40"/>
  <c r="I53" i="40"/>
  <c r="M52" i="40"/>
  <c r="E52" i="40"/>
  <c r="BD64" i="40"/>
  <c r="BH63" i="40"/>
  <c r="AZ63" i="40"/>
  <c r="BD62" i="40"/>
  <c r="BH61" i="40"/>
  <c r="AZ61" i="40"/>
  <c r="BD60" i="40"/>
  <c r="BH59" i="40"/>
  <c r="AZ59" i="40"/>
  <c r="BD58" i="40"/>
  <c r="BH57" i="40"/>
  <c r="AZ57" i="40"/>
  <c r="BD56" i="40"/>
  <c r="BH55" i="40"/>
  <c r="AZ55" i="40"/>
  <c r="BD54" i="40"/>
  <c r="BH53" i="40"/>
  <c r="AZ53" i="40"/>
  <c r="BD52" i="40"/>
  <c r="AR64" i="40"/>
  <c r="AJ64" i="40"/>
  <c r="AN63" i="40"/>
  <c r="AR62" i="40"/>
  <c r="AJ62" i="40"/>
  <c r="AN61" i="40"/>
  <c r="AR60" i="40"/>
  <c r="AJ60" i="40"/>
  <c r="AN59" i="40"/>
  <c r="AR58" i="40"/>
  <c r="AJ58" i="40"/>
  <c r="AN57" i="40"/>
  <c r="AR56" i="40"/>
  <c r="AJ56" i="40"/>
  <c r="AN55" i="40"/>
  <c r="AR54" i="40"/>
  <c r="AJ54" i="40"/>
  <c r="AN53" i="40"/>
  <c r="AR52" i="40"/>
  <c r="AJ52" i="40"/>
  <c r="X64" i="40"/>
  <c r="AB63" i="40"/>
  <c r="T63" i="40"/>
  <c r="X62" i="40"/>
  <c r="AB61" i="40"/>
  <c r="T61" i="40"/>
  <c r="X60" i="40"/>
  <c r="AB59" i="40"/>
  <c r="T59" i="40"/>
  <c r="X58" i="40"/>
  <c r="AB57" i="40"/>
  <c r="T57" i="40"/>
  <c r="X56" i="40"/>
  <c r="AB55" i="40"/>
  <c r="T55" i="40"/>
  <c r="X54" i="40"/>
  <c r="AB53" i="40"/>
  <c r="T53" i="40"/>
  <c r="X52" i="40"/>
  <c r="L64" i="40"/>
  <c r="D64" i="40"/>
  <c r="H63" i="40"/>
  <c r="L62" i="40"/>
  <c r="D62" i="40"/>
  <c r="H61" i="40"/>
  <c r="L60" i="40"/>
  <c r="D60" i="40"/>
  <c r="H59" i="40"/>
  <c r="L58" i="40"/>
  <c r="D58" i="40"/>
  <c r="H57" i="40"/>
  <c r="L56" i="40"/>
  <c r="D56" i="40"/>
  <c r="H55" i="40"/>
  <c r="L54" i="40"/>
  <c r="D54" i="40"/>
  <c r="H53" i="40"/>
  <c r="L52" i="40"/>
  <c r="D52" i="40"/>
  <c r="BC64" i="40"/>
  <c r="BG63" i="40"/>
  <c r="AY63" i="40"/>
  <c r="BC62" i="40"/>
  <c r="BG61" i="40"/>
  <c r="AY61" i="40"/>
  <c r="BC60" i="40"/>
  <c r="BG59" i="40"/>
  <c r="AY59" i="40"/>
  <c r="BC58" i="40"/>
  <c r="BG57" i="40"/>
  <c r="AY57" i="40"/>
  <c r="BC56" i="40"/>
  <c r="BG55" i="40"/>
  <c r="AY55" i="40"/>
  <c r="BC54" i="40"/>
  <c r="BG53" i="40"/>
  <c r="AY53" i="40"/>
  <c r="BC52" i="40"/>
  <c r="AQ64" i="40"/>
  <c r="AI64" i="40"/>
  <c r="AM63" i="40"/>
  <c r="AQ62" i="40"/>
  <c r="AI62" i="40"/>
  <c r="AM61" i="40"/>
  <c r="AQ60" i="40"/>
  <c r="AI60" i="40"/>
  <c r="AM59" i="40"/>
  <c r="AQ58" i="40"/>
  <c r="AI58" i="40"/>
  <c r="AM57" i="40"/>
  <c r="AQ56" i="40"/>
  <c r="AI56" i="40"/>
  <c r="AM55" i="40"/>
  <c r="AQ54" i="40"/>
  <c r="AI54" i="40"/>
  <c r="AM53" i="40"/>
  <c r="AQ52" i="40"/>
  <c r="AI52" i="40"/>
  <c r="W64" i="40"/>
  <c r="AA63" i="40"/>
  <c r="S63" i="40"/>
  <c r="W62" i="40"/>
  <c r="AA61" i="40"/>
  <c r="S61" i="40"/>
  <c r="W60" i="40"/>
  <c r="AA59" i="40"/>
  <c r="S59" i="40"/>
  <c r="W58" i="40"/>
  <c r="AA57" i="40"/>
  <c r="S57" i="40"/>
  <c r="W56" i="40"/>
  <c r="AA55" i="40"/>
  <c r="S55" i="40"/>
  <c r="W54" i="40"/>
  <c r="AA53" i="40"/>
  <c r="S53" i="40"/>
  <c r="W52" i="40"/>
  <c r="K64" i="40"/>
  <c r="C64" i="40"/>
  <c r="G63" i="40"/>
  <c r="K62" i="40"/>
  <c r="C62" i="40"/>
  <c r="G61" i="40"/>
  <c r="K60" i="40"/>
  <c r="C60" i="40"/>
  <c r="G59" i="40"/>
  <c r="K58" i="40"/>
  <c r="C58" i="40"/>
  <c r="G57" i="40"/>
  <c r="K56" i="40"/>
  <c r="C56" i="40"/>
  <c r="G55" i="40"/>
  <c r="K54" i="40"/>
  <c r="C54" i="40"/>
  <c r="G53" i="40"/>
  <c r="K52" i="40"/>
  <c r="C52" i="40"/>
  <c r="BJ64" i="40"/>
  <c r="BB64" i="40"/>
  <c r="BF63" i="40"/>
  <c r="BJ62" i="40"/>
  <c r="BB62" i="40"/>
  <c r="BF61" i="40"/>
  <c r="BJ60" i="40"/>
  <c r="BB60" i="40"/>
  <c r="BF59" i="40"/>
  <c r="BJ58" i="40"/>
  <c r="BB58" i="40"/>
  <c r="BF57" i="40"/>
  <c r="BJ56" i="40"/>
  <c r="BB56" i="40"/>
  <c r="BF55" i="40"/>
  <c r="BJ54" i="40"/>
  <c r="BB54" i="40"/>
  <c r="BF53" i="40"/>
  <c r="BJ52" i="40"/>
  <c r="BB52" i="40"/>
  <c r="AP64" i="40"/>
  <c r="AT63" i="40"/>
  <c r="AL63" i="40"/>
  <c r="AP62" i="40"/>
  <c r="AT61" i="40"/>
  <c r="AL61" i="40"/>
  <c r="AP60" i="40"/>
  <c r="AT59" i="40"/>
  <c r="AL59" i="40"/>
  <c r="AP58" i="40"/>
  <c r="AT57" i="40"/>
  <c r="AL57" i="40"/>
  <c r="AP56" i="40"/>
  <c r="AT55" i="40"/>
  <c r="AL55" i="40"/>
  <c r="AP54" i="40"/>
  <c r="AT53" i="40"/>
  <c r="AL53" i="40"/>
  <c r="AP52" i="40"/>
  <c r="AD64" i="40"/>
  <c r="V64" i="40"/>
  <c r="Z63" i="40"/>
  <c r="AD62" i="40"/>
  <c r="V62" i="40"/>
  <c r="Z61" i="40"/>
  <c r="AD60" i="40"/>
  <c r="V60" i="40"/>
  <c r="Z59" i="40"/>
  <c r="AD58" i="40"/>
  <c r="V58" i="40"/>
  <c r="Z57" i="40"/>
  <c r="AD56" i="40"/>
  <c r="V56" i="40"/>
  <c r="Z55" i="40"/>
  <c r="AD54" i="40"/>
  <c r="V54" i="40"/>
  <c r="Z53" i="40"/>
  <c r="AD52" i="40"/>
  <c r="V52" i="40"/>
  <c r="J64" i="40"/>
  <c r="N63" i="40"/>
  <c r="F63" i="40"/>
  <c r="J62" i="40"/>
  <c r="N61" i="40"/>
  <c r="F61" i="40"/>
  <c r="J60" i="40"/>
  <c r="N59" i="40"/>
  <c r="F59" i="40"/>
  <c r="J58" i="40"/>
  <c r="N57" i="40"/>
  <c r="F57" i="40"/>
  <c r="J56" i="40"/>
  <c r="BI64" i="40"/>
  <c r="BA64" i="40"/>
  <c r="BE63" i="40"/>
  <c r="BI62" i="40"/>
  <c r="BA62" i="40"/>
  <c r="BE61" i="40"/>
  <c r="BI60" i="40"/>
  <c r="BA60" i="40"/>
  <c r="BE59" i="40"/>
  <c r="BI58" i="40"/>
  <c r="BA58" i="40"/>
  <c r="BE57" i="40"/>
  <c r="BI56" i="40"/>
  <c r="BA56" i="40"/>
  <c r="BE55" i="40"/>
  <c r="BI54" i="40"/>
  <c r="BA54" i="40"/>
  <c r="BE53" i="40"/>
  <c r="BI52" i="40"/>
  <c r="BA52" i="40"/>
  <c r="AO64" i="40"/>
  <c r="AS63" i="40"/>
  <c r="AK63" i="40"/>
  <c r="AO62" i="40"/>
  <c r="AS61" i="40"/>
  <c r="AK61" i="40"/>
  <c r="AO60" i="40"/>
  <c r="AS59" i="40"/>
  <c r="AK59" i="40"/>
  <c r="AO58" i="40"/>
  <c r="AS57" i="40"/>
  <c r="AK57" i="40"/>
  <c r="AO56" i="40"/>
  <c r="AS55" i="40"/>
  <c r="AK55" i="40"/>
  <c r="AO54" i="40"/>
  <c r="AS53" i="40"/>
  <c r="AK53" i="40"/>
  <c r="AO52" i="40"/>
  <c r="AC64" i="40"/>
  <c r="U64" i="40"/>
  <c r="Y63" i="40"/>
  <c r="AC62" i="40"/>
  <c r="U62" i="40"/>
  <c r="Y61" i="40"/>
  <c r="AC60" i="40"/>
  <c r="U60" i="40"/>
  <c r="Y59" i="40"/>
  <c r="AC58" i="40"/>
  <c r="U58" i="40"/>
  <c r="Y57" i="40"/>
  <c r="AC56" i="40"/>
  <c r="U56" i="40"/>
  <c r="Y55" i="40"/>
  <c r="AC54" i="40"/>
  <c r="U54" i="40"/>
  <c r="Y53" i="40"/>
  <c r="AC52" i="40"/>
  <c r="U52" i="40"/>
  <c r="I64" i="40"/>
  <c r="M63" i="40"/>
  <c r="E63" i="40"/>
  <c r="I62" i="40"/>
  <c r="M61" i="40"/>
  <c r="E61" i="40"/>
  <c r="I60" i="40"/>
  <c r="M59" i="40"/>
  <c r="E59" i="40"/>
  <c r="I58" i="40"/>
  <c r="M57" i="40"/>
  <c r="E57" i="40"/>
  <c r="I56" i="40"/>
  <c r="M55" i="40"/>
  <c r="E55" i="40"/>
  <c r="I54" i="40"/>
  <c r="M53" i="40"/>
  <c r="E53" i="40"/>
  <c r="I52" i="40"/>
  <c r="BH64" i="40"/>
  <c r="AZ64" i="40"/>
  <c r="BD63" i="40"/>
  <c r="BH62" i="40"/>
  <c r="AZ62" i="40"/>
  <c r="BD61" i="40"/>
  <c r="BH60" i="40"/>
  <c r="AZ60" i="40"/>
  <c r="BD59" i="40"/>
  <c r="BH58" i="40"/>
  <c r="AZ58" i="40"/>
  <c r="BD57" i="40"/>
  <c r="BH56" i="40"/>
  <c r="AZ56" i="40"/>
  <c r="BD55" i="40"/>
  <c r="BH54" i="40"/>
  <c r="AZ54" i="40"/>
  <c r="BD53" i="40"/>
  <c r="BH52" i="40"/>
  <c r="AZ52" i="40"/>
  <c r="AN64" i="40"/>
  <c r="AR63" i="40"/>
  <c r="AJ63" i="40"/>
  <c r="AN62" i="40"/>
  <c r="AR61" i="40"/>
  <c r="AJ61" i="40"/>
  <c r="AN60" i="40"/>
  <c r="AR59" i="40"/>
  <c r="AJ59" i="40"/>
  <c r="AN58" i="40"/>
  <c r="AR57" i="40"/>
  <c r="AJ57" i="40"/>
  <c r="AN56" i="40"/>
  <c r="AR55" i="40"/>
  <c r="AJ55" i="40"/>
  <c r="AN54" i="40"/>
  <c r="AR53" i="40"/>
  <c r="AJ53" i="40"/>
  <c r="AN52" i="40"/>
  <c r="AY64" i="40"/>
  <c r="BC61" i="40"/>
  <c r="BG58" i="40"/>
  <c r="AY56" i="40"/>
  <c r="BC53" i="40"/>
  <c r="AQ63" i="40"/>
  <c r="AI61" i="40"/>
  <c r="AM58" i="40"/>
  <c r="AQ55" i="40"/>
  <c r="AI53" i="40"/>
  <c r="S64" i="40"/>
  <c r="T62" i="40"/>
  <c r="Z60" i="40"/>
  <c r="AA58" i="40"/>
  <c r="AB56" i="40"/>
  <c r="V55" i="40"/>
  <c r="W53" i="40"/>
  <c r="H64" i="40"/>
  <c r="N62" i="40"/>
  <c r="C61" i="40"/>
  <c r="D59" i="40"/>
  <c r="J57" i="40"/>
  <c r="L55" i="40"/>
  <c r="H54" i="40"/>
  <c r="D53" i="40"/>
  <c r="BJ63" i="40"/>
  <c r="BB61" i="40"/>
  <c r="BF58" i="40"/>
  <c r="BJ55" i="40"/>
  <c r="BB53" i="40"/>
  <c r="AP63" i="40"/>
  <c r="AT60" i="40"/>
  <c r="AL58" i="40"/>
  <c r="AP55" i="40"/>
  <c r="AT52" i="40"/>
  <c r="AD63" i="40"/>
  <c r="S62" i="40"/>
  <c r="T60" i="40"/>
  <c r="Z58" i="40"/>
  <c r="AA56" i="40"/>
  <c r="AB54" i="40"/>
  <c r="V53" i="40"/>
  <c r="G64" i="40"/>
  <c r="H62" i="40"/>
  <c r="N60" i="40"/>
  <c r="C59" i="40"/>
  <c r="D57" i="40"/>
  <c r="K55" i="40"/>
  <c r="G54" i="40"/>
  <c r="C53" i="40"/>
  <c r="BC63" i="40"/>
  <c r="BG60" i="40"/>
  <c r="AY58" i="40"/>
  <c r="BC55" i="40"/>
  <c r="BG52" i="40"/>
  <c r="AI63" i="40"/>
  <c r="AM60" i="40"/>
  <c r="AQ57" i="40"/>
  <c r="AI55" i="40"/>
  <c r="AM52" i="40"/>
  <c r="X63" i="40"/>
  <c r="AD61" i="40"/>
  <c r="S60" i="40"/>
  <c r="T58" i="40"/>
  <c r="Z56" i="40"/>
  <c r="AA54" i="40"/>
  <c r="AB52" i="40"/>
  <c r="F64" i="40"/>
  <c r="G62" i="40"/>
  <c r="H60" i="40"/>
  <c r="N58" i="40"/>
  <c r="C57" i="40"/>
  <c r="J55" i="40"/>
  <c r="F54" i="40"/>
  <c r="N52" i="40"/>
  <c r="BB63" i="40"/>
  <c r="BF60" i="40"/>
  <c r="BJ57" i="40"/>
  <c r="BB55" i="40"/>
  <c r="BF52" i="40"/>
  <c r="AT62" i="40"/>
  <c r="AL60" i="40"/>
  <c r="AP57" i="40"/>
  <c r="AT54" i="40"/>
  <c r="AL52" i="40"/>
  <c r="W63" i="40"/>
  <c r="X61" i="40"/>
  <c r="AD59" i="40"/>
  <c r="S58" i="40"/>
  <c r="T56" i="40"/>
  <c r="Z54" i="40"/>
  <c r="AA52" i="40"/>
  <c r="L63" i="40"/>
  <c r="F62" i="40"/>
  <c r="G60" i="40"/>
  <c r="H58" i="40"/>
  <c r="N56" i="40"/>
  <c r="F55" i="40"/>
  <c r="N53" i="40"/>
  <c r="J52" i="40"/>
  <c r="BG62" i="40"/>
  <c r="AY60" i="40"/>
  <c r="BC57" i="40"/>
  <c r="BG54" i="40"/>
  <c r="AY52" i="40"/>
  <c r="AM62" i="40"/>
  <c r="AQ59" i="40"/>
  <c r="AI57" i="40"/>
  <c r="AM54" i="40"/>
  <c r="AB64" i="40"/>
  <c r="V63" i="40"/>
  <c r="W61" i="40"/>
  <c r="X59" i="40"/>
  <c r="AD57" i="40"/>
  <c r="S56" i="40"/>
  <c r="T54" i="40"/>
  <c r="Z52" i="40"/>
  <c r="K63" i="40"/>
  <c r="L61" i="40"/>
  <c r="F60" i="40"/>
  <c r="G58" i="40"/>
  <c r="H56" i="40"/>
  <c r="D55" i="40"/>
  <c r="L53" i="40"/>
  <c r="H52" i="40"/>
  <c r="BF62" i="40"/>
  <c r="BJ59" i="40"/>
  <c r="BB57" i="40"/>
  <c r="BF54" i="40"/>
  <c r="AT64" i="40"/>
  <c r="AL62" i="40"/>
  <c r="AP59" i="40"/>
  <c r="AT56" i="40"/>
  <c r="AL54" i="40"/>
  <c r="AA64" i="40"/>
  <c r="AB62" i="40"/>
  <c r="V61" i="40"/>
  <c r="W59" i="40"/>
  <c r="X57" i="40"/>
  <c r="AD55" i="40"/>
  <c r="S54" i="40"/>
  <c r="T52" i="40"/>
  <c r="J63" i="40"/>
  <c r="K61" i="40"/>
  <c r="L59" i="40"/>
  <c r="F58" i="40"/>
  <c r="G56" i="40"/>
  <c r="C55" i="40"/>
  <c r="K53" i="40"/>
  <c r="G52" i="40"/>
  <c r="BG64" i="40"/>
  <c r="AY62" i="40"/>
  <c r="BC59" i="40"/>
  <c r="BG56" i="40"/>
  <c r="AY54" i="40"/>
  <c r="AM64" i="40"/>
  <c r="AQ61" i="40"/>
  <c r="AI59" i="40"/>
  <c r="AM56" i="40"/>
  <c r="AQ53" i="40"/>
  <c r="Z64" i="40"/>
  <c r="AA62" i="40"/>
  <c r="AB60" i="40"/>
  <c r="V59" i="40"/>
  <c r="W57" i="40"/>
  <c r="X55" i="40"/>
  <c r="AD53" i="40"/>
  <c r="S52" i="40"/>
  <c r="D63" i="40"/>
  <c r="J61" i="40"/>
  <c r="K59" i="40"/>
  <c r="L57" i="40"/>
  <c r="F56" i="40"/>
  <c r="N54" i="40"/>
  <c r="J53" i="40"/>
  <c r="F52" i="40"/>
  <c r="AL64" i="40"/>
  <c r="AB58" i="40"/>
  <c r="K57" i="40"/>
  <c r="AP61" i="40"/>
  <c r="V57" i="40"/>
  <c r="N55" i="40"/>
  <c r="AT58" i="40"/>
  <c r="W55" i="40"/>
  <c r="J54" i="40"/>
  <c r="BF64" i="40"/>
  <c r="AL56" i="40"/>
  <c r="X53" i="40"/>
  <c r="F53" i="40"/>
  <c r="BJ61" i="40"/>
  <c r="AP53" i="40"/>
  <c r="N64" i="40"/>
  <c r="BB59" i="40"/>
  <c r="T64" i="40"/>
  <c r="C63" i="40"/>
  <c r="AB69" i="40"/>
  <c r="BD96" i="40"/>
  <c r="BH95" i="40"/>
  <c r="AZ95" i="40"/>
  <c r="BD94" i="40"/>
  <c r="BH93" i="40"/>
  <c r="AZ93" i="40"/>
  <c r="BD92" i="40"/>
  <c r="BH91" i="40"/>
  <c r="AZ91" i="40"/>
  <c r="BD90" i="40"/>
  <c r="BH89" i="40"/>
  <c r="AZ89" i="40"/>
  <c r="BJ96" i="40"/>
  <c r="BB96" i="40"/>
  <c r="BF95" i="40"/>
  <c r="BJ94" i="40"/>
  <c r="BB94" i="40"/>
  <c r="BF93" i="40"/>
  <c r="BJ92" i="40"/>
  <c r="BB92" i="40"/>
  <c r="BF91" i="40"/>
  <c r="BJ90" i="40"/>
  <c r="BB90" i="40"/>
  <c r="BF89" i="40"/>
  <c r="BJ88" i="40"/>
  <c r="BI96" i="40"/>
  <c r="BA96" i="40"/>
  <c r="BE95" i="40"/>
  <c r="BI94" i="40"/>
  <c r="BA94" i="40"/>
  <c r="BE93" i="40"/>
  <c r="BI92" i="40"/>
  <c r="BA92" i="40"/>
  <c r="BE91" i="40"/>
  <c r="BI90" i="40"/>
  <c r="BA90" i="40"/>
  <c r="BE89" i="40"/>
  <c r="BI88" i="40"/>
  <c r="BH96" i="40"/>
  <c r="AZ96" i="40"/>
  <c r="BD95" i="40"/>
  <c r="BH94" i="40"/>
  <c r="AZ94" i="40"/>
  <c r="BD93" i="40"/>
  <c r="BH92" i="40"/>
  <c r="AZ92" i="40"/>
  <c r="BD91" i="40"/>
  <c r="BH90" i="40"/>
  <c r="AZ90" i="40"/>
  <c r="BD89" i="40"/>
  <c r="BF96" i="40"/>
  <c r="BJ95" i="40"/>
  <c r="BB95" i="40"/>
  <c r="BF94" i="40"/>
  <c r="BJ93" i="40"/>
  <c r="BB93" i="40"/>
  <c r="BF92" i="40"/>
  <c r="BJ91" i="40"/>
  <c r="BB91" i="40"/>
  <c r="BF90" i="40"/>
  <c r="BJ89" i="40"/>
  <c r="BB89" i="40"/>
  <c r="BF88" i="40"/>
  <c r="BE96" i="40"/>
  <c r="BG94" i="40"/>
  <c r="AY93" i="40"/>
  <c r="BA91" i="40"/>
  <c r="BC89" i="40"/>
  <c r="BB88" i="40"/>
  <c r="BF87" i="40"/>
  <c r="BJ86" i="40"/>
  <c r="BB86" i="40"/>
  <c r="BF85" i="40"/>
  <c r="BJ84" i="40"/>
  <c r="BB84" i="40"/>
  <c r="AP96" i="40"/>
  <c r="AT95" i="40"/>
  <c r="AL95" i="40"/>
  <c r="AP94" i="40"/>
  <c r="AT93" i="40"/>
  <c r="AL93" i="40"/>
  <c r="AP92" i="40"/>
  <c r="AT91" i="40"/>
  <c r="AL91" i="40"/>
  <c r="AP90" i="40"/>
  <c r="AT89" i="40"/>
  <c r="AL89" i="40"/>
  <c r="AP88" i="40"/>
  <c r="AT87" i="40"/>
  <c r="AL87" i="40"/>
  <c r="AP86" i="40"/>
  <c r="AT85" i="40"/>
  <c r="AL85" i="40"/>
  <c r="AP84" i="40"/>
  <c r="AD96" i="40"/>
  <c r="V96" i="40"/>
  <c r="Z95" i="40"/>
  <c r="AD94" i="40"/>
  <c r="V94" i="40"/>
  <c r="Z93" i="40"/>
  <c r="AD92" i="40"/>
  <c r="V92" i="40"/>
  <c r="Z91" i="40"/>
  <c r="AD90" i="40"/>
  <c r="V90" i="40"/>
  <c r="Z89" i="40"/>
  <c r="AD88" i="40"/>
  <c r="V88" i="40"/>
  <c r="Z87" i="40"/>
  <c r="AD86" i="40"/>
  <c r="V86" i="40"/>
  <c r="Z85" i="40"/>
  <c r="AD84" i="40"/>
  <c r="V84" i="40"/>
  <c r="J96" i="40"/>
  <c r="N95" i="40"/>
  <c r="F95" i="40"/>
  <c r="J94" i="40"/>
  <c r="N93" i="40"/>
  <c r="F93" i="40"/>
  <c r="J92" i="40"/>
  <c r="N91" i="40"/>
  <c r="F91" i="40"/>
  <c r="J90" i="40"/>
  <c r="N89" i="40"/>
  <c r="F89" i="40"/>
  <c r="J88" i="40"/>
  <c r="N87" i="40"/>
  <c r="F87" i="40"/>
  <c r="J86" i="40"/>
  <c r="N85" i="40"/>
  <c r="F85" i="40"/>
  <c r="J84" i="40"/>
  <c r="BC96" i="40"/>
  <c r="BE94" i="40"/>
  <c r="BG92" i="40"/>
  <c r="AY91" i="40"/>
  <c r="BA89" i="40"/>
  <c r="BA88" i="40"/>
  <c r="BE87" i="40"/>
  <c r="BI86" i="40"/>
  <c r="BA86" i="40"/>
  <c r="BE85" i="40"/>
  <c r="BI84" i="40"/>
  <c r="BA84" i="40"/>
  <c r="AO96" i="40"/>
  <c r="AS95" i="40"/>
  <c r="AK95" i="40"/>
  <c r="AO94" i="40"/>
  <c r="AS93" i="40"/>
  <c r="AK93" i="40"/>
  <c r="AO92" i="40"/>
  <c r="AS91" i="40"/>
  <c r="AK91" i="40"/>
  <c r="AO90" i="40"/>
  <c r="AS89" i="40"/>
  <c r="AK89" i="40"/>
  <c r="AO88" i="40"/>
  <c r="AS87" i="40"/>
  <c r="AK87" i="40"/>
  <c r="AO86" i="40"/>
  <c r="AS85" i="40"/>
  <c r="AK85" i="40"/>
  <c r="AO84" i="40"/>
  <c r="AC96" i="40"/>
  <c r="U96" i="40"/>
  <c r="Y95" i="40"/>
  <c r="AC94" i="40"/>
  <c r="U94" i="40"/>
  <c r="Y93" i="40"/>
  <c r="AC92" i="40"/>
  <c r="U92" i="40"/>
  <c r="Y91" i="40"/>
  <c r="AY96" i="40"/>
  <c r="BC94" i="40"/>
  <c r="BE92" i="40"/>
  <c r="BG90" i="40"/>
  <c r="AY89" i="40"/>
  <c r="AZ88" i="40"/>
  <c r="BD87" i="40"/>
  <c r="BH86" i="40"/>
  <c r="AZ86" i="40"/>
  <c r="BD85" i="40"/>
  <c r="BH84" i="40"/>
  <c r="AZ84" i="40"/>
  <c r="AN96" i="40"/>
  <c r="AR95" i="40"/>
  <c r="AJ95" i="40"/>
  <c r="AN94" i="40"/>
  <c r="AR93" i="40"/>
  <c r="AJ93" i="40"/>
  <c r="AN92" i="40"/>
  <c r="AR91" i="40"/>
  <c r="AJ91" i="40"/>
  <c r="AN90" i="40"/>
  <c r="AR89" i="40"/>
  <c r="AJ89" i="40"/>
  <c r="AN88" i="40"/>
  <c r="AR87" i="40"/>
  <c r="AJ87" i="40"/>
  <c r="AN86" i="40"/>
  <c r="AR85" i="40"/>
  <c r="AJ85" i="40"/>
  <c r="AN84" i="40"/>
  <c r="AB96" i="40"/>
  <c r="T96" i="40"/>
  <c r="X95" i="40"/>
  <c r="AB94" i="40"/>
  <c r="T94" i="40"/>
  <c r="X93" i="40"/>
  <c r="AB92" i="40"/>
  <c r="T92" i="40"/>
  <c r="X91" i="40"/>
  <c r="AB90" i="40"/>
  <c r="T90" i="40"/>
  <c r="X89" i="40"/>
  <c r="AB88" i="40"/>
  <c r="T88" i="40"/>
  <c r="X87" i="40"/>
  <c r="AB86" i="40"/>
  <c r="T86" i="40"/>
  <c r="X85" i="40"/>
  <c r="AB84" i="40"/>
  <c r="T84" i="40"/>
  <c r="H96" i="40"/>
  <c r="L95" i="40"/>
  <c r="D95" i="40"/>
  <c r="H94" i="40"/>
  <c r="L93" i="40"/>
  <c r="D93" i="40"/>
  <c r="H92" i="40"/>
  <c r="L91" i="40"/>
  <c r="D91" i="40"/>
  <c r="H90" i="40"/>
  <c r="L89" i="40"/>
  <c r="D89" i="40"/>
  <c r="H88" i="40"/>
  <c r="L87" i="40"/>
  <c r="D87" i="40"/>
  <c r="H86" i="40"/>
  <c r="L85" i="40"/>
  <c r="D85" i="40"/>
  <c r="H84" i="40"/>
  <c r="BI95" i="40"/>
  <c r="AY94" i="40"/>
  <c r="BC92" i="40"/>
  <c r="BE90" i="40"/>
  <c r="BH88" i="40"/>
  <c r="AY88" i="40"/>
  <c r="BC87" i="40"/>
  <c r="BG86" i="40"/>
  <c r="AY86" i="40"/>
  <c r="BC85" i="40"/>
  <c r="BG84" i="40"/>
  <c r="AY84" i="40"/>
  <c r="AM96" i="40"/>
  <c r="AQ95" i="40"/>
  <c r="AI95" i="40"/>
  <c r="AM94" i="40"/>
  <c r="AQ93" i="40"/>
  <c r="AI93" i="40"/>
  <c r="AM92" i="40"/>
  <c r="AQ91" i="40"/>
  <c r="AI91" i="40"/>
  <c r="AM90" i="40"/>
  <c r="AQ89" i="40"/>
  <c r="AI89" i="40"/>
  <c r="AM88" i="40"/>
  <c r="AQ87" i="40"/>
  <c r="BG95" i="40"/>
  <c r="BI93" i="40"/>
  <c r="AY92" i="40"/>
  <c r="BC90" i="40"/>
  <c r="BG88" i="40"/>
  <c r="BJ87" i="40"/>
  <c r="BB87" i="40"/>
  <c r="BF86" i="40"/>
  <c r="BJ85" i="40"/>
  <c r="BB85" i="40"/>
  <c r="BF84" i="40"/>
  <c r="AT96" i="40"/>
  <c r="AL96" i="40"/>
  <c r="AP95" i="40"/>
  <c r="AT94" i="40"/>
  <c r="AL94" i="40"/>
  <c r="AP93" i="40"/>
  <c r="AT92" i="40"/>
  <c r="AL92" i="40"/>
  <c r="AP91" i="40"/>
  <c r="AT90" i="40"/>
  <c r="AL90" i="40"/>
  <c r="AP89" i="40"/>
  <c r="AT88" i="40"/>
  <c r="AL88" i="40"/>
  <c r="AP87" i="40"/>
  <c r="AT86" i="40"/>
  <c r="AL86" i="40"/>
  <c r="AP85" i="40"/>
  <c r="AT84" i="40"/>
  <c r="AL84" i="40"/>
  <c r="Z96" i="40"/>
  <c r="AD95" i="40"/>
  <c r="V95" i="40"/>
  <c r="Z94" i="40"/>
  <c r="AD93" i="40"/>
  <c r="V93" i="40"/>
  <c r="Z92" i="40"/>
  <c r="AD91" i="40"/>
  <c r="V91" i="40"/>
  <c r="Z90" i="40"/>
  <c r="AD89" i="40"/>
  <c r="V89" i="40"/>
  <c r="Z88" i="40"/>
  <c r="AD87" i="40"/>
  <c r="V87" i="40"/>
  <c r="Z86" i="40"/>
  <c r="AD85" i="40"/>
  <c r="V85" i="40"/>
  <c r="Z84" i="40"/>
  <c r="N96" i="40"/>
  <c r="F96" i="40"/>
  <c r="J95" i="40"/>
  <c r="N94" i="40"/>
  <c r="F94" i="40"/>
  <c r="J93" i="40"/>
  <c r="N92" i="40"/>
  <c r="F92" i="40"/>
  <c r="J91" i="40"/>
  <c r="N90" i="40"/>
  <c r="F90" i="40"/>
  <c r="J89" i="40"/>
  <c r="N88" i="40"/>
  <c r="F88" i="40"/>
  <c r="J87" i="40"/>
  <c r="N86" i="40"/>
  <c r="F86" i="40"/>
  <c r="J85" i="40"/>
  <c r="N84" i="40"/>
  <c r="F84" i="40"/>
  <c r="BC95" i="40"/>
  <c r="BG93" i="40"/>
  <c r="BI91" i="40"/>
  <c r="AY90" i="40"/>
  <c r="BE88" i="40"/>
  <c r="BI87" i="40"/>
  <c r="BA87" i="40"/>
  <c r="BE86" i="40"/>
  <c r="BI85" i="40"/>
  <c r="BA85" i="40"/>
  <c r="BE84" i="40"/>
  <c r="AS96" i="40"/>
  <c r="AK96" i="40"/>
  <c r="AO95" i="40"/>
  <c r="AS94" i="40"/>
  <c r="AK94" i="40"/>
  <c r="AO93" i="40"/>
  <c r="AS92" i="40"/>
  <c r="AK92" i="40"/>
  <c r="AO91" i="40"/>
  <c r="AS90" i="40"/>
  <c r="AK90" i="40"/>
  <c r="AO89" i="40"/>
  <c r="AS88" i="40"/>
  <c r="AK88" i="40"/>
  <c r="AO87" i="40"/>
  <c r="AS86" i="40"/>
  <c r="AK86" i="40"/>
  <c r="AO85" i="40"/>
  <c r="AS84" i="40"/>
  <c r="AK84" i="40"/>
  <c r="Y96" i="40"/>
  <c r="AC95" i="40"/>
  <c r="U95" i="40"/>
  <c r="Y94" i="40"/>
  <c r="AC93" i="40"/>
  <c r="U93" i="40"/>
  <c r="Y92" i="40"/>
  <c r="AC91" i="40"/>
  <c r="U91" i="40"/>
  <c r="Y90" i="40"/>
  <c r="AC89" i="40"/>
  <c r="U89" i="40"/>
  <c r="Y88" i="40"/>
  <c r="AC87" i="40"/>
  <c r="U87" i="40"/>
  <c r="Y86" i="40"/>
  <c r="AC85" i="40"/>
  <c r="U85" i="40"/>
  <c r="Y84" i="40"/>
  <c r="M96" i="40"/>
  <c r="E96" i="40"/>
  <c r="I95" i="40"/>
  <c r="M94" i="40"/>
  <c r="E94" i="40"/>
  <c r="I93" i="40"/>
  <c r="M92" i="40"/>
  <c r="E92" i="40"/>
  <c r="I91" i="40"/>
  <c r="M90" i="40"/>
  <c r="E90" i="40"/>
  <c r="I89" i="40"/>
  <c r="M88" i="40"/>
  <c r="E88" i="40"/>
  <c r="I87" i="40"/>
  <c r="M86" i="40"/>
  <c r="E86" i="40"/>
  <c r="I85" i="40"/>
  <c r="M84" i="40"/>
  <c r="E84" i="40"/>
  <c r="BA95" i="40"/>
  <c r="BC93" i="40"/>
  <c r="BG91" i="40"/>
  <c r="BI89" i="40"/>
  <c r="BD88" i="40"/>
  <c r="BH87" i="40"/>
  <c r="BG96" i="40"/>
  <c r="AY95" i="40"/>
  <c r="BA93" i="40"/>
  <c r="BC91" i="40"/>
  <c r="BG89" i="40"/>
  <c r="BC88" i="40"/>
  <c r="BG87" i="40"/>
  <c r="AY87" i="40"/>
  <c r="BC86" i="40"/>
  <c r="BG85" i="40"/>
  <c r="AY85" i="40"/>
  <c r="BC84" i="40"/>
  <c r="AQ96" i="40"/>
  <c r="AI96" i="40"/>
  <c r="AM95" i="40"/>
  <c r="AQ94" i="40"/>
  <c r="AI94" i="40"/>
  <c r="AM93" i="40"/>
  <c r="AQ92" i="40"/>
  <c r="AI92" i="40"/>
  <c r="AM91" i="40"/>
  <c r="AQ90" i="40"/>
  <c r="AI90" i="40"/>
  <c r="AM89" i="40"/>
  <c r="AQ88" i="40"/>
  <c r="AI88" i="40"/>
  <c r="AM87" i="40"/>
  <c r="AQ86" i="40"/>
  <c r="AI86" i="40"/>
  <c r="AM85" i="40"/>
  <c r="AQ84" i="40"/>
  <c r="AI84" i="40"/>
  <c r="W96" i="40"/>
  <c r="AA95" i="40"/>
  <c r="S95" i="40"/>
  <c r="W94" i="40"/>
  <c r="AA93" i="40"/>
  <c r="S93" i="40"/>
  <c r="W92" i="40"/>
  <c r="AA91" i="40"/>
  <c r="S91" i="40"/>
  <c r="W90" i="40"/>
  <c r="AA89" i="40"/>
  <c r="S89" i="40"/>
  <c r="W88" i="40"/>
  <c r="AA87" i="40"/>
  <c r="S87" i="40"/>
  <c r="W86" i="40"/>
  <c r="AA85" i="40"/>
  <c r="S85" i="40"/>
  <c r="W84" i="40"/>
  <c r="K96" i="40"/>
  <c r="C96" i="40"/>
  <c r="G95" i="40"/>
  <c r="K94" i="40"/>
  <c r="C94" i="40"/>
  <c r="G93" i="40"/>
  <c r="K92" i="40"/>
  <c r="C92" i="40"/>
  <c r="G91" i="40"/>
  <c r="K90" i="40"/>
  <c r="C90" i="40"/>
  <c r="G89" i="40"/>
  <c r="BH85" i="40"/>
  <c r="AN93" i="40"/>
  <c r="AJ88" i="40"/>
  <c r="AI85" i="40"/>
  <c r="W95" i="40"/>
  <c r="AA92" i="40"/>
  <c r="X90" i="40"/>
  <c r="AA88" i="40"/>
  <c r="AC86" i="40"/>
  <c r="T85" i="40"/>
  <c r="G96" i="40"/>
  <c r="I94" i="40"/>
  <c r="L92" i="40"/>
  <c r="C91" i="40"/>
  <c r="E89" i="40"/>
  <c r="M87" i="40"/>
  <c r="I86" i="40"/>
  <c r="E85" i="40"/>
  <c r="AZ85" i="40"/>
  <c r="AR92" i="40"/>
  <c r="AN87" i="40"/>
  <c r="AR84" i="40"/>
  <c r="T95" i="40"/>
  <c r="X92" i="40"/>
  <c r="U90" i="40"/>
  <c r="X88" i="40"/>
  <c r="AA86" i="40"/>
  <c r="AC84" i="40"/>
  <c r="D96" i="40"/>
  <c r="G94" i="40"/>
  <c r="I92" i="40"/>
  <c r="L90" i="40"/>
  <c r="C89" i="40"/>
  <c r="K87" i="40"/>
  <c r="G86" i="40"/>
  <c r="C85" i="40"/>
  <c r="BD84" i="40"/>
  <c r="AJ92" i="40"/>
  <c r="AI87" i="40"/>
  <c r="AM84" i="40"/>
  <c r="AA94" i="40"/>
  <c r="S92" i="40"/>
  <c r="S90" i="40"/>
  <c r="U88" i="40"/>
  <c r="X86" i="40"/>
  <c r="AA84" i="40"/>
  <c r="M95" i="40"/>
  <c r="D94" i="40"/>
  <c r="G92" i="40"/>
  <c r="I90" i="40"/>
  <c r="L88" i="40"/>
  <c r="H87" i="40"/>
  <c r="D86" i="40"/>
  <c r="L84" i="40"/>
  <c r="AR96" i="40"/>
  <c r="AN91" i="40"/>
  <c r="AR86" i="40"/>
  <c r="AJ84" i="40"/>
  <c r="X94" i="40"/>
  <c r="AB91" i="40"/>
  <c r="AB89" i="40"/>
  <c r="S88" i="40"/>
  <c r="U86" i="40"/>
  <c r="X84" i="40"/>
  <c r="K95" i="40"/>
  <c r="M93" i="40"/>
  <c r="D92" i="40"/>
  <c r="G90" i="40"/>
  <c r="K88" i="40"/>
  <c r="G87" i="40"/>
  <c r="C86" i="40"/>
  <c r="K84" i="40"/>
  <c r="AJ96" i="40"/>
  <c r="AR90" i="40"/>
  <c r="AM86" i="40"/>
  <c r="AA96" i="40"/>
  <c r="S94" i="40"/>
  <c r="W91" i="40"/>
  <c r="Y89" i="40"/>
  <c r="AB87" i="40"/>
  <c r="S86" i="40"/>
  <c r="U84" i="40"/>
  <c r="H95" i="40"/>
  <c r="K93" i="40"/>
  <c r="M91" i="40"/>
  <c r="D90" i="40"/>
  <c r="I88" i="40"/>
  <c r="E87" i="40"/>
  <c r="M85" i="40"/>
  <c r="I84" i="40"/>
  <c r="AN95" i="40"/>
  <c r="AJ90" i="40"/>
  <c r="AJ86" i="40"/>
  <c r="X96" i="40"/>
  <c r="AB93" i="40"/>
  <c r="T91" i="40"/>
  <c r="W89" i="40"/>
  <c r="Y87" i="40"/>
  <c r="AB85" i="40"/>
  <c r="S84" i="40"/>
  <c r="E95" i="40"/>
  <c r="H93" i="40"/>
  <c r="K91" i="40"/>
  <c r="M89" i="40"/>
  <c r="G88" i="40"/>
  <c r="C87" i="40"/>
  <c r="K85" i="40"/>
  <c r="G84" i="40"/>
  <c r="AZ87" i="40"/>
  <c r="AR94" i="40"/>
  <c r="AN89" i="40"/>
  <c r="AQ85" i="40"/>
  <c r="S96" i="40"/>
  <c r="W93" i="40"/>
  <c r="AC90" i="40"/>
  <c r="T89" i="40"/>
  <c r="W87" i="40"/>
  <c r="Y85" i="40"/>
  <c r="L96" i="40"/>
  <c r="C95" i="40"/>
  <c r="E93" i="40"/>
  <c r="H91" i="40"/>
  <c r="K89" i="40"/>
  <c r="D88" i="40"/>
  <c r="L86" i="40"/>
  <c r="H85" i="40"/>
  <c r="D84" i="40"/>
  <c r="AR88" i="40"/>
  <c r="I96" i="40"/>
  <c r="C84" i="40"/>
  <c r="AN85" i="40"/>
  <c r="L94" i="40"/>
  <c r="AB95" i="40"/>
  <c r="C93" i="40"/>
  <c r="T93" i="40"/>
  <c r="E91" i="40"/>
  <c r="AA90" i="40"/>
  <c r="H89" i="40"/>
  <c r="AC88" i="40"/>
  <c r="C88" i="40"/>
  <c r="BD86" i="40"/>
  <c r="T87" i="40"/>
  <c r="K86" i="40"/>
  <c r="G4" i="40"/>
  <c r="C5" i="40"/>
  <c r="K5" i="40"/>
  <c r="G6" i="40"/>
  <c r="C7" i="40"/>
  <c r="K7" i="40"/>
  <c r="G8" i="40"/>
  <c r="C9" i="40"/>
  <c r="K9" i="40"/>
  <c r="G10" i="40"/>
  <c r="C11" i="40"/>
  <c r="K11" i="40"/>
  <c r="G12" i="40"/>
  <c r="C13" i="40"/>
  <c r="K13" i="40"/>
  <c r="G14" i="40"/>
  <c r="C15" i="40"/>
  <c r="K15" i="40"/>
  <c r="G16" i="40"/>
  <c r="S4" i="40"/>
  <c r="AC4" i="40"/>
  <c r="AA5" i="40"/>
  <c r="Z6" i="40"/>
  <c r="Y7" i="40"/>
  <c r="W8" i="40"/>
  <c r="V9" i="40"/>
  <c r="U10" i="40"/>
  <c r="S11" i="40"/>
  <c r="AD11" i="40"/>
  <c r="AC12" i="40"/>
  <c r="AA13" i="40"/>
  <c r="Z14" i="40"/>
  <c r="Y15" i="40"/>
  <c r="W16" i="40"/>
  <c r="AL4" i="40"/>
  <c r="AK5" i="40"/>
  <c r="AI6" i="40"/>
  <c r="AT6" i="40"/>
  <c r="AS7" i="40"/>
  <c r="AQ8" i="40"/>
  <c r="AP9" i="40"/>
  <c r="AO10" i="40"/>
  <c r="AM11" i="40"/>
  <c r="AL12" i="40"/>
  <c r="AK13" i="40"/>
  <c r="AI14" i="40"/>
  <c r="AT14" i="40"/>
  <c r="AS15" i="40"/>
  <c r="AQ16" i="40"/>
  <c r="BF4" i="40"/>
  <c r="BG5" i="40"/>
  <c r="BH6" i="40"/>
  <c r="BI7" i="40"/>
  <c r="BJ8" i="40"/>
  <c r="BJ9" i="40"/>
  <c r="AY11" i="40"/>
  <c r="AZ12" i="40"/>
  <c r="BA13" i="40"/>
  <c r="BB14" i="40"/>
  <c r="BB15" i="40"/>
  <c r="BC16" i="40"/>
  <c r="G20" i="40"/>
  <c r="H21" i="40"/>
  <c r="I22" i="40"/>
  <c r="I23" i="40"/>
  <c r="J24" i="40"/>
  <c r="K25" i="40"/>
  <c r="L26" i="40"/>
  <c r="M27" i="40"/>
  <c r="M28" i="40"/>
  <c r="L30" i="40"/>
  <c r="J32" i="40"/>
  <c r="U21" i="40"/>
  <c r="T23" i="40"/>
  <c r="AD24" i="40"/>
  <c r="Y26" i="40"/>
  <c r="X28" i="40"/>
  <c r="V30" i="40"/>
  <c r="AC31" i="40"/>
  <c r="AL21" i="40"/>
  <c r="AT23" i="40"/>
  <c r="AP26" i="40"/>
  <c r="AM29" i="40"/>
  <c r="AN32" i="40"/>
  <c r="BD22" i="40"/>
  <c r="BE25" i="40"/>
  <c r="BG31" i="40"/>
  <c r="BJ128" i="40"/>
  <c r="BB128" i="40"/>
  <c r="BF127" i="40"/>
  <c r="BJ126" i="40"/>
  <c r="BB126" i="40"/>
  <c r="BF125" i="40"/>
  <c r="BJ124" i="40"/>
  <c r="BD128" i="40"/>
  <c r="BG127" i="40"/>
  <c r="BI126" i="40"/>
  <c r="AZ126" i="40"/>
  <c r="BC125" i="40"/>
  <c r="BF124" i="40"/>
  <c r="BJ123" i="40"/>
  <c r="BB123" i="40"/>
  <c r="BF122" i="40"/>
  <c r="BJ121" i="40"/>
  <c r="BB121" i="40"/>
  <c r="BF120" i="40"/>
  <c r="BJ119" i="40"/>
  <c r="BB119" i="40"/>
  <c r="BF118" i="40"/>
  <c r="BJ117" i="40"/>
  <c r="BB117" i="40"/>
  <c r="BF116" i="40"/>
  <c r="AT128" i="40"/>
  <c r="AL128" i="40"/>
  <c r="AP127" i="40"/>
  <c r="AT126" i="40"/>
  <c r="AL126" i="40"/>
  <c r="AP125" i="40"/>
  <c r="AT124" i="40"/>
  <c r="AL124" i="40"/>
  <c r="AP123" i="40"/>
  <c r="BC128" i="40"/>
  <c r="BE127" i="40"/>
  <c r="BH126" i="40"/>
  <c r="AY126" i="40"/>
  <c r="BB125" i="40"/>
  <c r="BE124" i="40"/>
  <c r="BI123" i="40"/>
  <c r="BA123" i="40"/>
  <c r="BE122" i="40"/>
  <c r="BI121" i="40"/>
  <c r="BA121" i="40"/>
  <c r="BE120" i="40"/>
  <c r="BI119" i="40"/>
  <c r="BA119" i="40"/>
  <c r="BE118" i="40"/>
  <c r="BI117" i="40"/>
  <c r="BA117" i="40"/>
  <c r="BE116" i="40"/>
  <c r="AS128" i="40"/>
  <c r="AK128" i="40"/>
  <c r="AO127" i="40"/>
  <c r="AS126" i="40"/>
  <c r="AK126" i="40"/>
  <c r="AO125" i="40"/>
  <c r="AS124" i="40"/>
  <c r="AK124" i="40"/>
  <c r="AO123" i="40"/>
  <c r="AS122" i="40"/>
  <c r="AK122" i="40"/>
  <c r="AO121" i="40"/>
  <c r="AS120" i="40"/>
  <c r="AK120" i="40"/>
  <c r="AO119" i="40"/>
  <c r="AS118" i="40"/>
  <c r="AK118" i="40"/>
  <c r="AO117" i="40"/>
  <c r="AS116" i="40"/>
  <c r="AK116" i="40"/>
  <c r="Y128" i="40"/>
  <c r="AC127" i="40"/>
  <c r="U127" i="40"/>
  <c r="Y126" i="40"/>
  <c r="BA128" i="40"/>
  <c r="BD127" i="40"/>
  <c r="BG126" i="40"/>
  <c r="BJ125" i="40"/>
  <c r="BA125" i="40"/>
  <c r="BD124" i="40"/>
  <c r="BH123" i="40"/>
  <c r="AZ123" i="40"/>
  <c r="BD122" i="40"/>
  <c r="BH121" i="40"/>
  <c r="AZ121" i="40"/>
  <c r="BD120" i="40"/>
  <c r="BH119" i="40"/>
  <c r="AZ119" i="40"/>
  <c r="BD118" i="40"/>
  <c r="BH117" i="40"/>
  <c r="AZ117" i="40"/>
  <c r="BD116" i="40"/>
  <c r="AR128" i="40"/>
  <c r="AJ128" i="40"/>
  <c r="AN127" i="40"/>
  <c r="AR126" i="40"/>
  <c r="AJ126" i="40"/>
  <c r="AN125" i="40"/>
  <c r="AR124" i="40"/>
  <c r="AJ124" i="40"/>
  <c r="AN123" i="40"/>
  <c r="AR122" i="40"/>
  <c r="AJ122" i="40"/>
  <c r="BI128" i="40"/>
  <c r="AZ128" i="40"/>
  <c r="BC127" i="40"/>
  <c r="BF126" i="40"/>
  <c r="BI125" i="40"/>
  <c r="AZ125" i="40"/>
  <c r="BC124" i="40"/>
  <c r="BG123" i="40"/>
  <c r="AY123" i="40"/>
  <c r="BC122" i="40"/>
  <c r="BG121" i="40"/>
  <c r="AY121" i="40"/>
  <c r="BC120" i="40"/>
  <c r="BG119" i="40"/>
  <c r="AY119" i="40"/>
  <c r="BC118" i="40"/>
  <c r="BG117" i="40"/>
  <c r="AY117" i="40"/>
  <c r="BC116" i="40"/>
  <c r="AQ128" i="40"/>
  <c r="AI128" i="40"/>
  <c r="AM127" i="40"/>
  <c r="AQ126" i="40"/>
  <c r="AI126" i="40"/>
  <c r="AM125" i="40"/>
  <c r="AQ124" i="40"/>
  <c r="AI124" i="40"/>
  <c r="AM123" i="40"/>
  <c r="AQ122" i="40"/>
  <c r="BH128" i="40"/>
  <c r="AY128" i="40"/>
  <c r="BB127" i="40"/>
  <c r="BE126" i="40"/>
  <c r="BH125" i="40"/>
  <c r="AY125" i="40"/>
  <c r="BB124" i="40"/>
  <c r="BF123" i="40"/>
  <c r="BJ122" i="40"/>
  <c r="BB122" i="40"/>
  <c r="BF121" i="40"/>
  <c r="BJ120" i="40"/>
  <c r="BB120" i="40"/>
  <c r="BF119" i="40"/>
  <c r="BJ118" i="40"/>
  <c r="BB118" i="40"/>
  <c r="BF117" i="40"/>
  <c r="BJ116" i="40"/>
  <c r="BB116" i="40"/>
  <c r="AP128" i="40"/>
  <c r="AT127" i="40"/>
  <c r="AL127" i="40"/>
  <c r="AP126" i="40"/>
  <c r="AT125" i="40"/>
  <c r="AL125" i="40"/>
  <c r="AP124" i="40"/>
  <c r="AT123" i="40"/>
  <c r="AL123" i="40"/>
  <c r="AP122" i="40"/>
  <c r="AT121" i="40"/>
  <c r="AL121" i="40"/>
  <c r="AP120" i="40"/>
  <c r="AT119" i="40"/>
  <c r="AL119" i="40"/>
  <c r="AP118" i="40"/>
  <c r="AT117" i="40"/>
  <c r="AL117" i="40"/>
  <c r="AP116" i="40"/>
  <c r="AD128" i="40"/>
  <c r="V128" i="40"/>
  <c r="BG128" i="40"/>
  <c r="AY127" i="40"/>
  <c r="BH124" i="40"/>
  <c r="BI122" i="40"/>
  <c r="BC121" i="40"/>
  <c r="BD119" i="40"/>
  <c r="BE117" i="40"/>
  <c r="AY116" i="40"/>
  <c r="AJ127" i="40"/>
  <c r="AK125" i="40"/>
  <c r="AQ123" i="40"/>
  <c r="AL122" i="40"/>
  <c r="AK121" i="40"/>
  <c r="AM120" i="40"/>
  <c r="AN119" i="40"/>
  <c r="AO118" i="40"/>
  <c r="AQ117" i="40"/>
  <c r="AR116" i="40"/>
  <c r="AC128" i="40"/>
  <c r="S128" i="40"/>
  <c r="V127" i="40"/>
  <c r="X126" i="40"/>
  <c r="AB125" i="40"/>
  <c r="T125" i="40"/>
  <c r="X124" i="40"/>
  <c r="AB123" i="40"/>
  <c r="T123" i="40"/>
  <c r="X122" i="40"/>
  <c r="AB121" i="40"/>
  <c r="T121" i="40"/>
  <c r="X120" i="40"/>
  <c r="AB119" i="40"/>
  <c r="T119" i="40"/>
  <c r="X118" i="40"/>
  <c r="AB117" i="40"/>
  <c r="T117" i="40"/>
  <c r="X116" i="40"/>
  <c r="L128" i="40"/>
  <c r="D128" i="40"/>
  <c r="H127" i="40"/>
  <c r="L126" i="40"/>
  <c r="D126" i="40"/>
  <c r="H125" i="40"/>
  <c r="L124" i="40"/>
  <c r="D124" i="40"/>
  <c r="H123" i="40"/>
  <c r="L122" i="40"/>
  <c r="D122" i="40"/>
  <c r="H121" i="40"/>
  <c r="L120" i="40"/>
  <c r="D120" i="40"/>
  <c r="H119" i="40"/>
  <c r="L118" i="40"/>
  <c r="D118" i="40"/>
  <c r="H117" i="40"/>
  <c r="L116" i="40"/>
  <c r="D116" i="40"/>
  <c r="BF128" i="40"/>
  <c r="BD126" i="40"/>
  <c r="BG124" i="40"/>
  <c r="BH122" i="40"/>
  <c r="BI120" i="40"/>
  <c r="BC119" i="40"/>
  <c r="BD117" i="40"/>
  <c r="AO128" i="40"/>
  <c r="AI127" i="40"/>
  <c r="AJ125" i="40"/>
  <c r="AK123" i="40"/>
  <c r="AI122" i="40"/>
  <c r="AJ121" i="40"/>
  <c r="AL120" i="40"/>
  <c r="AM119" i="40"/>
  <c r="AN118" i="40"/>
  <c r="AP117" i="40"/>
  <c r="AQ116" i="40"/>
  <c r="AB128" i="40"/>
  <c r="AD127" i="40"/>
  <c r="T127" i="40"/>
  <c r="W126" i="40"/>
  <c r="AA125" i="40"/>
  <c r="BE128" i="40"/>
  <c r="BC126" i="40"/>
  <c r="BA124" i="40"/>
  <c r="BG122" i="40"/>
  <c r="BH120" i="40"/>
  <c r="BI118" i="40"/>
  <c r="BC117" i="40"/>
  <c r="AN128" i="40"/>
  <c r="AO126" i="40"/>
  <c r="AI125" i="40"/>
  <c r="AJ123" i="40"/>
  <c r="AS121" i="40"/>
  <c r="AI121" i="40"/>
  <c r="AJ120" i="40"/>
  <c r="AK119" i="40"/>
  <c r="AM118" i="40"/>
  <c r="AN117" i="40"/>
  <c r="AO116" i="40"/>
  <c r="AA128" i="40"/>
  <c r="AB127" i="40"/>
  <c r="S127" i="40"/>
  <c r="V126" i="40"/>
  <c r="Z125" i="40"/>
  <c r="AD124" i="40"/>
  <c r="V124" i="40"/>
  <c r="Z123" i="40"/>
  <c r="AD122" i="40"/>
  <c r="V122" i="40"/>
  <c r="Z121" i="40"/>
  <c r="AD120" i="40"/>
  <c r="V120" i="40"/>
  <c r="Z119" i="40"/>
  <c r="AD118" i="40"/>
  <c r="V118" i="40"/>
  <c r="Z117" i="40"/>
  <c r="AD116" i="40"/>
  <c r="V116" i="40"/>
  <c r="J128" i="40"/>
  <c r="N127" i="40"/>
  <c r="F127" i="40"/>
  <c r="J126" i="40"/>
  <c r="N125" i="40"/>
  <c r="F125" i="40"/>
  <c r="J124" i="40"/>
  <c r="N123" i="40"/>
  <c r="F123" i="40"/>
  <c r="J122" i="40"/>
  <c r="N121" i="40"/>
  <c r="F121" i="40"/>
  <c r="J120" i="40"/>
  <c r="N119" i="40"/>
  <c r="F119" i="40"/>
  <c r="J118" i="40"/>
  <c r="N117" i="40"/>
  <c r="F117" i="40"/>
  <c r="J116" i="40"/>
  <c r="BJ127" i="40"/>
  <c r="BA126" i="40"/>
  <c r="AZ124" i="40"/>
  <c r="BA122" i="40"/>
  <c r="BG120" i="40"/>
  <c r="BH118" i="40"/>
  <c r="BI116" i="40"/>
  <c r="AM128" i="40"/>
  <c r="AN126" i="40"/>
  <c r="AO124" i="40"/>
  <c r="AI123" i="40"/>
  <c r="AR121" i="40"/>
  <c r="AT120" i="40"/>
  <c r="AI120" i="40"/>
  <c r="AJ119" i="40"/>
  <c r="AL118" i="40"/>
  <c r="AM117" i="40"/>
  <c r="AN116" i="40"/>
  <c r="Z128" i="40"/>
  <c r="AA127" i="40"/>
  <c r="AD126" i="40"/>
  <c r="U126" i="40"/>
  <c r="Y125" i="40"/>
  <c r="AC124" i="40"/>
  <c r="U124" i="40"/>
  <c r="Y123" i="40"/>
  <c r="AC122" i="40"/>
  <c r="U122" i="40"/>
  <c r="Y121" i="40"/>
  <c r="AC120" i="40"/>
  <c r="U120" i="40"/>
  <c r="Y119" i="40"/>
  <c r="AC118" i="40"/>
  <c r="U118" i="40"/>
  <c r="Y117" i="40"/>
  <c r="AC116" i="40"/>
  <c r="U116" i="40"/>
  <c r="I128" i="40"/>
  <c r="M127" i="40"/>
  <c r="E127" i="40"/>
  <c r="I126" i="40"/>
  <c r="M125" i="40"/>
  <c r="E125" i="40"/>
  <c r="I124" i="40"/>
  <c r="M123" i="40"/>
  <c r="E123" i="40"/>
  <c r="I122" i="40"/>
  <c r="M121" i="40"/>
  <c r="E121" i="40"/>
  <c r="I120" i="40"/>
  <c r="M119" i="40"/>
  <c r="E119" i="40"/>
  <c r="I118" i="40"/>
  <c r="M117" i="40"/>
  <c r="E117" i="40"/>
  <c r="I116" i="40"/>
  <c r="BI127" i="40"/>
  <c r="BG125" i="40"/>
  <c r="AY124" i="40"/>
  <c r="AZ122" i="40"/>
  <c r="BA120" i="40"/>
  <c r="BG118" i="40"/>
  <c r="BH116" i="40"/>
  <c r="AS127" i="40"/>
  <c r="AM126" i="40"/>
  <c r="AN124" i="40"/>
  <c r="AT122" i="40"/>
  <c r="AQ121" i="40"/>
  <c r="AR120" i="40"/>
  <c r="AS119" i="40"/>
  <c r="AI119" i="40"/>
  <c r="AJ118" i="40"/>
  <c r="AK117" i="40"/>
  <c r="AM116" i="40"/>
  <c r="X128" i="40"/>
  <c r="Z127" i="40"/>
  <c r="AC126" i="40"/>
  <c r="T126" i="40"/>
  <c r="X125" i="40"/>
  <c r="AB124" i="40"/>
  <c r="T124" i="40"/>
  <c r="X123" i="40"/>
  <c r="AB122" i="40"/>
  <c r="T122" i="40"/>
  <c r="X121" i="40"/>
  <c r="AB120" i="40"/>
  <c r="T120" i="40"/>
  <c r="X119" i="40"/>
  <c r="AB118" i="40"/>
  <c r="T118" i="40"/>
  <c r="X117" i="40"/>
  <c r="AB116" i="40"/>
  <c r="T116" i="40"/>
  <c r="H128" i="40"/>
  <c r="L127" i="40"/>
  <c r="D127" i="40"/>
  <c r="H126" i="40"/>
  <c r="L125" i="40"/>
  <c r="D125" i="40"/>
  <c r="H124" i="40"/>
  <c r="L123" i="40"/>
  <c r="D123" i="40"/>
  <c r="H122" i="40"/>
  <c r="L121" i="40"/>
  <c r="D121" i="40"/>
  <c r="H120" i="40"/>
  <c r="L119" i="40"/>
  <c r="D119" i="40"/>
  <c r="H118" i="40"/>
  <c r="L117" i="40"/>
  <c r="D117" i="40"/>
  <c r="H116" i="40"/>
  <c r="BA127" i="40"/>
  <c r="BD125" i="40"/>
  <c r="BD123" i="40"/>
  <c r="BE121" i="40"/>
  <c r="AY120" i="40"/>
  <c r="AZ118" i="40"/>
  <c r="BA116" i="40"/>
  <c r="AQ127" i="40"/>
  <c r="AR125" i="40"/>
  <c r="AS123" i="40"/>
  <c r="AN122" i="40"/>
  <c r="AN121" i="40"/>
  <c r="AO120" i="40"/>
  <c r="AQ119" i="40"/>
  <c r="AR118" i="40"/>
  <c r="AS117" i="40"/>
  <c r="AI117" i="40"/>
  <c r="AJ116" i="40"/>
  <c r="U128" i="40"/>
  <c r="X127" i="40"/>
  <c r="AA126" i="40"/>
  <c r="AD125" i="40"/>
  <c r="V125" i="40"/>
  <c r="Z124" i="40"/>
  <c r="AD123" i="40"/>
  <c r="V123" i="40"/>
  <c r="Z122" i="40"/>
  <c r="AD121" i="40"/>
  <c r="V121" i="40"/>
  <c r="Z120" i="40"/>
  <c r="AD119" i="40"/>
  <c r="V119" i="40"/>
  <c r="Z118" i="40"/>
  <c r="AD117" i="40"/>
  <c r="V117" i="40"/>
  <c r="Z116" i="40"/>
  <c r="N128" i="40"/>
  <c r="F128" i="40"/>
  <c r="J127" i="40"/>
  <c r="N126" i="40"/>
  <c r="F126" i="40"/>
  <c r="J125" i="40"/>
  <c r="N124" i="40"/>
  <c r="F124" i="40"/>
  <c r="J123" i="40"/>
  <c r="N122" i="40"/>
  <c r="F122" i="40"/>
  <c r="J121" i="40"/>
  <c r="N120" i="40"/>
  <c r="F120" i="40"/>
  <c r="J119" i="40"/>
  <c r="N118" i="40"/>
  <c r="F118" i="40"/>
  <c r="J117" i="40"/>
  <c r="N116" i="40"/>
  <c r="F116" i="40"/>
  <c r="BI124" i="40"/>
  <c r="AY118" i="40"/>
  <c r="AR123" i="40"/>
  <c r="AP119" i="40"/>
  <c r="AI116" i="40"/>
  <c r="AC125" i="40"/>
  <c r="AC123" i="40"/>
  <c r="S122" i="40"/>
  <c r="W120" i="40"/>
  <c r="Y118" i="40"/>
  <c r="AA116" i="40"/>
  <c r="C128" i="40"/>
  <c r="E126" i="40"/>
  <c r="G124" i="40"/>
  <c r="K122" i="40"/>
  <c r="M120" i="40"/>
  <c r="C119" i="40"/>
  <c r="G117" i="40"/>
  <c r="BE123" i="40"/>
  <c r="BG116" i="40"/>
  <c r="AO122" i="40"/>
  <c r="AT118" i="40"/>
  <c r="W128" i="40"/>
  <c r="W125" i="40"/>
  <c r="AA123" i="40"/>
  <c r="AC121" i="40"/>
  <c r="S120" i="40"/>
  <c r="W118" i="40"/>
  <c r="Y116" i="40"/>
  <c r="K127" i="40"/>
  <c r="C126" i="40"/>
  <c r="E124" i="40"/>
  <c r="G122" i="40"/>
  <c r="K120" i="40"/>
  <c r="M118" i="40"/>
  <c r="C117" i="40"/>
  <c r="BC123" i="40"/>
  <c r="AZ116" i="40"/>
  <c r="AM122" i="40"/>
  <c r="AQ118" i="40"/>
  <c r="T128" i="40"/>
  <c r="U125" i="40"/>
  <c r="W123" i="40"/>
  <c r="AA121" i="40"/>
  <c r="AC119" i="40"/>
  <c r="S118" i="40"/>
  <c r="W116" i="40"/>
  <c r="I127" i="40"/>
  <c r="K125" i="40"/>
  <c r="C124" i="40"/>
  <c r="E122" i="40"/>
  <c r="G120" i="40"/>
  <c r="K118" i="40"/>
  <c r="M116" i="40"/>
  <c r="AY122" i="40"/>
  <c r="AR127" i="40"/>
  <c r="AP121" i="40"/>
  <c r="AI118" i="40"/>
  <c r="Y127" i="40"/>
  <c r="S125" i="40"/>
  <c r="U123" i="40"/>
  <c r="W121" i="40"/>
  <c r="AA119" i="40"/>
  <c r="AC117" i="40"/>
  <c r="S116" i="40"/>
  <c r="G127" i="40"/>
  <c r="I125" i="40"/>
  <c r="K123" i="40"/>
  <c r="C122" i="40"/>
  <c r="E120" i="40"/>
  <c r="G118" i="40"/>
  <c r="K116" i="40"/>
  <c r="BD121" i="40"/>
  <c r="AK127" i="40"/>
  <c r="AM121" i="40"/>
  <c r="AR117" i="40"/>
  <c r="W127" i="40"/>
  <c r="AA124" i="40"/>
  <c r="S123" i="40"/>
  <c r="U121" i="40"/>
  <c r="W119" i="40"/>
  <c r="AA117" i="40"/>
  <c r="M128" i="40"/>
  <c r="C127" i="40"/>
  <c r="G125" i="40"/>
  <c r="I123" i="40"/>
  <c r="K121" i="40"/>
  <c r="C120" i="40"/>
  <c r="E118" i="40"/>
  <c r="G116" i="40"/>
  <c r="BH127" i="40"/>
  <c r="AZ120" i="40"/>
  <c r="AS125" i="40"/>
  <c r="AQ120" i="40"/>
  <c r="AJ117" i="40"/>
  <c r="AB126" i="40"/>
  <c r="Y124" i="40"/>
  <c r="AA122" i="40"/>
  <c r="S121" i="40"/>
  <c r="U119" i="40"/>
  <c r="W117" i="40"/>
  <c r="K128" i="40"/>
  <c r="M126" i="40"/>
  <c r="C125" i="40"/>
  <c r="G123" i="40"/>
  <c r="I121" i="40"/>
  <c r="K119" i="40"/>
  <c r="C118" i="40"/>
  <c r="E116" i="40"/>
  <c r="AZ127" i="40"/>
  <c r="BE119" i="40"/>
  <c r="AQ125" i="40"/>
  <c r="AN120" i="40"/>
  <c r="AT116" i="40"/>
  <c r="Z126" i="40"/>
  <c r="W124" i="40"/>
  <c r="Y122" i="40"/>
  <c r="AA120" i="40"/>
  <c r="S119" i="40"/>
  <c r="U117" i="40"/>
  <c r="G128" i="40"/>
  <c r="K126" i="40"/>
  <c r="M124" i="40"/>
  <c r="C123" i="40"/>
  <c r="G121" i="40"/>
  <c r="I119" i="40"/>
  <c r="K117" i="40"/>
  <c r="C116" i="40"/>
  <c r="BE125" i="40"/>
  <c r="BA118" i="40"/>
  <c r="AM124" i="40"/>
  <c r="AR119" i="40"/>
  <c r="AL116" i="40"/>
  <c r="S126" i="40"/>
  <c r="S124" i="40"/>
  <c r="W122" i="40"/>
  <c r="Y120" i="40"/>
  <c r="AA118" i="40"/>
  <c r="S117" i="40"/>
  <c r="E128" i="40"/>
  <c r="G126" i="40"/>
  <c r="K124" i="40"/>
  <c r="M122" i="40"/>
  <c r="C121" i="40"/>
  <c r="G119" i="40"/>
  <c r="I117" i="40"/>
  <c r="H4" i="40"/>
  <c r="D5" i="40"/>
  <c r="L5" i="40"/>
  <c r="H6" i="40"/>
  <c r="D7" i="40"/>
  <c r="L7" i="40"/>
  <c r="H8" i="40"/>
  <c r="D9" i="40"/>
  <c r="L9" i="40"/>
  <c r="H10" i="40"/>
  <c r="D11" i="40"/>
  <c r="L11" i="40"/>
  <c r="H12" i="40"/>
  <c r="D13" i="40"/>
  <c r="L13" i="40"/>
  <c r="H14" i="40"/>
  <c r="D15" i="40"/>
  <c r="L15" i="40"/>
  <c r="H16" i="40"/>
  <c r="T4" i="40"/>
  <c r="AD4" i="40"/>
  <c r="AC5" i="40"/>
  <c r="AB6" i="40"/>
  <c r="Z7" i="40"/>
  <c r="Y8" i="40"/>
  <c r="X9" i="40"/>
  <c r="V10" i="40"/>
  <c r="U11" i="40"/>
  <c r="T12" i="40"/>
  <c r="AD12" i="40"/>
  <c r="AC13" i="40"/>
  <c r="AB14" i="40"/>
  <c r="Z15" i="40"/>
  <c r="Y16" i="40"/>
  <c r="AN4" i="40"/>
  <c r="AL5" i="40"/>
  <c r="AK6" i="40"/>
  <c r="AJ7" i="40"/>
  <c r="AT7" i="40"/>
  <c r="AS8" i="40"/>
  <c r="AR9" i="40"/>
  <c r="AP10" i="40"/>
  <c r="AO11" i="40"/>
  <c r="AN12" i="40"/>
  <c r="AL13" i="40"/>
  <c r="AK14" i="40"/>
  <c r="AJ15" i="40"/>
  <c r="AT15" i="40"/>
  <c r="AS16" i="40"/>
  <c r="BH4" i="40"/>
  <c r="BI5" i="40"/>
  <c r="BJ6" i="40"/>
  <c r="BJ7" i="40"/>
  <c r="AY9" i="40"/>
  <c r="AZ10" i="40"/>
  <c r="BA11" i="40"/>
  <c r="BB12" i="40"/>
  <c r="BB13" i="40"/>
  <c r="BC14" i="40"/>
  <c r="BD15" i="40"/>
  <c r="BE16" i="40"/>
  <c r="I20" i="40"/>
  <c r="I21" i="40"/>
  <c r="J22" i="40"/>
  <c r="K23" i="40"/>
  <c r="L24" i="40"/>
  <c r="M25" i="40"/>
  <c r="M26" i="40"/>
  <c r="N27" i="40"/>
  <c r="F29" i="40"/>
  <c r="M30" i="40"/>
  <c r="L32" i="40"/>
  <c r="Z21" i="40"/>
  <c r="U23" i="40"/>
  <c r="T25" i="40"/>
  <c r="AD26" i="40"/>
  <c r="Y28" i="40"/>
  <c r="X30" i="40"/>
  <c r="V32" i="40"/>
  <c r="AO21" i="40"/>
  <c r="AK24" i="40"/>
  <c r="AS26" i="40"/>
  <c r="AQ29" i="40"/>
  <c r="AQ32" i="40"/>
  <c r="BH22" i="40"/>
  <c r="BH25" i="40"/>
  <c r="BF144" i="40"/>
  <c r="BJ143" i="40"/>
  <c r="BB143" i="40"/>
  <c r="BF142" i="40"/>
  <c r="BJ141" i="40"/>
  <c r="BB141" i="40"/>
  <c r="BF140" i="40"/>
  <c r="BJ139" i="40"/>
  <c r="BB139" i="40"/>
  <c r="BF138" i="40"/>
  <c r="BJ137" i="40"/>
  <c r="BB137" i="40"/>
  <c r="BF136" i="40"/>
  <c r="BJ135" i="40"/>
  <c r="BB135" i="40"/>
  <c r="BF134" i="40"/>
  <c r="BJ133" i="40"/>
  <c r="BB133" i="40"/>
  <c r="BF132" i="40"/>
  <c r="AT144" i="40"/>
  <c r="AL144" i="40"/>
  <c r="AP143" i="40"/>
  <c r="AT142" i="40"/>
  <c r="AL142" i="40"/>
  <c r="AP141" i="40"/>
  <c r="AT140" i="40"/>
  <c r="AL140" i="40"/>
  <c r="AP139" i="40"/>
  <c r="AT138" i="40"/>
  <c r="AL138" i="40"/>
  <c r="AP137" i="40"/>
  <c r="AT136" i="40"/>
  <c r="AL136" i="40"/>
  <c r="AP135" i="40"/>
  <c r="AT134" i="40"/>
  <c r="AL134" i="40"/>
  <c r="AP133" i="40"/>
  <c r="BE144" i="40"/>
  <c r="BI143" i="40"/>
  <c r="BA143" i="40"/>
  <c r="BE142" i="40"/>
  <c r="BI141" i="40"/>
  <c r="BA141" i="40"/>
  <c r="BE140" i="40"/>
  <c r="BI139" i="40"/>
  <c r="BA139" i="40"/>
  <c r="BE138" i="40"/>
  <c r="BI137" i="40"/>
  <c r="BA137" i="40"/>
  <c r="BE136" i="40"/>
  <c r="BI135" i="40"/>
  <c r="BA135" i="40"/>
  <c r="BE134" i="40"/>
  <c r="BI133" i="40"/>
  <c r="BA133" i="40"/>
  <c r="BE132" i="40"/>
  <c r="AS144" i="40"/>
  <c r="AK144" i="40"/>
  <c r="AO143" i="40"/>
  <c r="AS142" i="40"/>
  <c r="AK142" i="40"/>
  <c r="AO141" i="40"/>
  <c r="AS140" i="40"/>
  <c r="AK140" i="40"/>
  <c r="AO139" i="40"/>
  <c r="AS138" i="40"/>
  <c r="AK138" i="40"/>
  <c r="AO137" i="40"/>
  <c r="AS136" i="40"/>
  <c r="AK136" i="40"/>
  <c r="AO135" i="40"/>
  <c r="AS134" i="40"/>
  <c r="AK134" i="40"/>
  <c r="AO133" i="40"/>
  <c r="AS132" i="40"/>
  <c r="AK132" i="40"/>
  <c r="Y144" i="40"/>
  <c r="AC143" i="40"/>
  <c r="U143" i="40"/>
  <c r="Y142" i="40"/>
  <c r="AC141" i="40"/>
  <c r="U141" i="40"/>
  <c r="Y140" i="40"/>
  <c r="AC139" i="40"/>
  <c r="U139" i="40"/>
  <c r="Y138" i="40"/>
  <c r="AC137" i="40"/>
  <c r="U137" i="40"/>
  <c r="Y136" i="40"/>
  <c r="AC135" i="40"/>
  <c r="U135" i="40"/>
  <c r="Y134" i="40"/>
  <c r="AC133" i="40"/>
  <c r="U133" i="40"/>
  <c r="Y132" i="40"/>
  <c r="M144" i="40"/>
  <c r="E144" i="40"/>
  <c r="I143" i="40"/>
  <c r="M142" i="40"/>
  <c r="E142" i="40"/>
  <c r="I141" i="40"/>
  <c r="M140" i="40"/>
  <c r="E140" i="40"/>
  <c r="I139" i="40"/>
  <c r="M138" i="40"/>
  <c r="E138" i="40"/>
  <c r="I137" i="40"/>
  <c r="M136" i="40"/>
  <c r="E136" i="40"/>
  <c r="I135" i="40"/>
  <c r="BD144" i="40"/>
  <c r="BH143" i="40"/>
  <c r="AZ143" i="40"/>
  <c r="BD142" i="40"/>
  <c r="BH141" i="40"/>
  <c r="AZ141" i="40"/>
  <c r="BD140" i="40"/>
  <c r="BH139" i="40"/>
  <c r="AZ139" i="40"/>
  <c r="BD138" i="40"/>
  <c r="BH137" i="40"/>
  <c r="AZ137" i="40"/>
  <c r="BD136" i="40"/>
  <c r="BH135" i="40"/>
  <c r="AZ135" i="40"/>
  <c r="BD134" i="40"/>
  <c r="BH133" i="40"/>
  <c r="AZ133" i="40"/>
  <c r="BD132" i="40"/>
  <c r="AR144" i="40"/>
  <c r="AJ144" i="40"/>
  <c r="AN143" i="40"/>
  <c r="AR142" i="40"/>
  <c r="AJ142" i="40"/>
  <c r="AN141" i="40"/>
  <c r="AR140" i="40"/>
  <c r="AJ140" i="40"/>
  <c r="AN139" i="40"/>
  <c r="AR138" i="40"/>
  <c r="AJ138" i="40"/>
  <c r="AN137" i="40"/>
  <c r="AR136" i="40"/>
  <c r="AJ136" i="40"/>
  <c r="AN135" i="40"/>
  <c r="AR134" i="40"/>
  <c r="AJ134" i="40"/>
  <c r="AN133" i="40"/>
  <c r="AR132" i="40"/>
  <c r="AJ132" i="40"/>
  <c r="X144" i="40"/>
  <c r="AB143" i="40"/>
  <c r="T143" i="40"/>
  <c r="X142" i="40"/>
  <c r="AB141" i="40"/>
  <c r="T141" i="40"/>
  <c r="X140" i="40"/>
  <c r="AB139" i="40"/>
  <c r="T139" i="40"/>
  <c r="X138" i="40"/>
  <c r="AB137" i="40"/>
  <c r="T137" i="40"/>
  <c r="X136" i="40"/>
  <c r="AB135" i="40"/>
  <c r="T135" i="40"/>
  <c r="X134" i="40"/>
  <c r="AB133" i="40"/>
  <c r="T133" i="40"/>
  <c r="X132" i="40"/>
  <c r="L144" i="40"/>
  <c r="D144" i="40"/>
  <c r="H143" i="40"/>
  <c r="L142" i="40"/>
  <c r="D142" i="40"/>
  <c r="H141" i="40"/>
  <c r="L140" i="40"/>
  <c r="D140" i="40"/>
  <c r="H139" i="40"/>
  <c r="L138" i="40"/>
  <c r="D138" i="40"/>
  <c r="H137" i="40"/>
  <c r="L136" i="40"/>
  <c r="D136" i="40"/>
  <c r="H135" i="40"/>
  <c r="BJ144" i="40"/>
  <c r="BB144" i="40"/>
  <c r="BF143" i="40"/>
  <c r="BJ142" i="40"/>
  <c r="BB142" i="40"/>
  <c r="BF141" i="40"/>
  <c r="BJ140" i="40"/>
  <c r="BB140" i="40"/>
  <c r="BF139" i="40"/>
  <c r="BJ138" i="40"/>
  <c r="BB138" i="40"/>
  <c r="BF137" i="40"/>
  <c r="BJ136" i="40"/>
  <c r="BB136" i="40"/>
  <c r="BF135" i="40"/>
  <c r="BJ134" i="40"/>
  <c r="BB134" i="40"/>
  <c r="BF133" i="40"/>
  <c r="BJ132" i="40"/>
  <c r="BB132" i="40"/>
  <c r="AP144" i="40"/>
  <c r="AT143" i="40"/>
  <c r="AL143" i="40"/>
  <c r="AP142" i="40"/>
  <c r="AT141" i="40"/>
  <c r="AL141" i="40"/>
  <c r="AP140" i="40"/>
  <c r="AT139" i="40"/>
  <c r="AL139" i="40"/>
  <c r="AP138" i="40"/>
  <c r="AT137" i="40"/>
  <c r="AL137" i="40"/>
  <c r="AP136" i="40"/>
  <c r="AT135" i="40"/>
  <c r="AL135" i="40"/>
  <c r="AP134" i="40"/>
  <c r="AT133" i="40"/>
  <c r="AL133" i="40"/>
  <c r="AP132" i="40"/>
  <c r="AD144" i="40"/>
  <c r="V144" i="40"/>
  <c r="Z143" i="40"/>
  <c r="AD142" i="40"/>
  <c r="V142" i="40"/>
  <c r="Z141" i="40"/>
  <c r="AD140" i="40"/>
  <c r="V140" i="40"/>
  <c r="Z139" i="40"/>
  <c r="AD138" i="40"/>
  <c r="V138" i="40"/>
  <c r="Z137" i="40"/>
  <c r="AD136" i="40"/>
  <c r="V136" i="40"/>
  <c r="Z135" i="40"/>
  <c r="AD134" i="40"/>
  <c r="V134" i="40"/>
  <c r="Z133" i="40"/>
  <c r="AD132" i="40"/>
  <c r="V132" i="40"/>
  <c r="J144" i="40"/>
  <c r="N143" i="40"/>
  <c r="F143" i="40"/>
  <c r="J142" i="40"/>
  <c r="N141" i="40"/>
  <c r="F141" i="40"/>
  <c r="J140" i="40"/>
  <c r="N139" i="40"/>
  <c r="F139" i="40"/>
  <c r="J138" i="40"/>
  <c r="N137" i="40"/>
  <c r="F137" i="40"/>
  <c r="J136" i="40"/>
  <c r="N135" i="40"/>
  <c r="F135" i="40"/>
  <c r="J134" i="40"/>
  <c r="N133" i="40"/>
  <c r="F133" i="40"/>
  <c r="J132" i="40"/>
  <c r="BH144" i="40"/>
  <c r="AZ144" i="40"/>
  <c r="BD143" i="40"/>
  <c r="BH142" i="40"/>
  <c r="AZ142" i="40"/>
  <c r="BD141" i="40"/>
  <c r="BH140" i="40"/>
  <c r="AZ140" i="40"/>
  <c r="BD139" i="40"/>
  <c r="BH138" i="40"/>
  <c r="AZ138" i="40"/>
  <c r="BD137" i="40"/>
  <c r="BH136" i="40"/>
  <c r="AZ136" i="40"/>
  <c r="BD135" i="40"/>
  <c r="BH134" i="40"/>
  <c r="AZ134" i="40"/>
  <c r="BD133" i="40"/>
  <c r="BH132" i="40"/>
  <c r="AZ132" i="40"/>
  <c r="AN144" i="40"/>
  <c r="BA144" i="40"/>
  <c r="BC142" i="40"/>
  <c r="BG140" i="40"/>
  <c r="BI138" i="40"/>
  <c r="AY137" i="40"/>
  <c r="BC135" i="40"/>
  <c r="BE133" i="40"/>
  <c r="AQ144" i="40"/>
  <c r="AK143" i="40"/>
  <c r="AS141" i="40"/>
  <c r="AO140" i="40"/>
  <c r="AK139" i="40"/>
  <c r="AS137" i="40"/>
  <c r="AO136" i="40"/>
  <c r="AK135" i="40"/>
  <c r="AS133" i="40"/>
  <c r="AQ132" i="40"/>
  <c r="AA144" i="40"/>
  <c r="Y143" i="40"/>
  <c r="Z142" i="40"/>
  <c r="X141" i="40"/>
  <c r="W140" i="40"/>
  <c r="W139" i="40"/>
  <c r="U138" i="40"/>
  <c r="V137" i="40"/>
  <c r="T136" i="40"/>
  <c r="S135" i="40"/>
  <c r="S134" i="40"/>
  <c r="AC132" i="40"/>
  <c r="N144" i="40"/>
  <c r="L143" i="40"/>
  <c r="K142" i="40"/>
  <c r="K141" i="40"/>
  <c r="I140" i="40"/>
  <c r="J139" i="40"/>
  <c r="H138" i="40"/>
  <c r="G137" i="40"/>
  <c r="G136" i="40"/>
  <c r="E135" i="40"/>
  <c r="H134" i="40"/>
  <c r="K133" i="40"/>
  <c r="N132" i="40"/>
  <c r="E132" i="40"/>
  <c r="AY144" i="40"/>
  <c r="BA142" i="40"/>
  <c r="BC140" i="40"/>
  <c r="BG138" i="40"/>
  <c r="BI136" i="40"/>
  <c r="AY135" i="40"/>
  <c r="BC133" i="40"/>
  <c r="AO144" i="40"/>
  <c r="AJ143" i="40"/>
  <c r="AR141" i="40"/>
  <c r="AN140" i="40"/>
  <c r="AJ139" i="40"/>
  <c r="AR137" i="40"/>
  <c r="AN136" i="40"/>
  <c r="AJ135" i="40"/>
  <c r="AR133" i="40"/>
  <c r="AO132" i="40"/>
  <c r="Z144" i="40"/>
  <c r="X143" i="40"/>
  <c r="W142" i="40"/>
  <c r="W141" i="40"/>
  <c r="U140" i="40"/>
  <c r="V139" i="40"/>
  <c r="T138" i="40"/>
  <c r="S137" i="40"/>
  <c r="S136" i="40"/>
  <c r="AC134" i="40"/>
  <c r="AD133" i="40"/>
  <c r="AB132" i="40"/>
  <c r="K144" i="40"/>
  <c r="K143" i="40"/>
  <c r="I142" i="40"/>
  <c r="J141" i="40"/>
  <c r="H140" i="40"/>
  <c r="G139" i="40"/>
  <c r="G138" i="40"/>
  <c r="E137" i="40"/>
  <c r="F136" i="40"/>
  <c r="D135" i="40"/>
  <c r="G134" i="40"/>
  <c r="J133" i="40"/>
  <c r="M132" i="40"/>
  <c r="D132" i="40"/>
  <c r="BG143" i="40"/>
  <c r="AY142" i="40"/>
  <c r="BA140" i="40"/>
  <c r="BC138" i="40"/>
  <c r="BG136" i="40"/>
  <c r="BI134" i="40"/>
  <c r="AY133" i="40"/>
  <c r="AM144" i="40"/>
  <c r="AI143" i="40"/>
  <c r="AQ141" i="40"/>
  <c r="AM140" i="40"/>
  <c r="AI139" i="40"/>
  <c r="AQ137" i="40"/>
  <c r="AM136" i="40"/>
  <c r="AI135" i="40"/>
  <c r="AQ133" i="40"/>
  <c r="AN132" i="40"/>
  <c r="W144" i="40"/>
  <c r="W143" i="40"/>
  <c r="U142" i="40"/>
  <c r="V141" i="40"/>
  <c r="T140" i="40"/>
  <c r="S139" i="40"/>
  <c r="S138" i="40"/>
  <c r="AC136" i="40"/>
  <c r="AD135" i="40"/>
  <c r="AB134" i="40"/>
  <c r="AA133" i="40"/>
  <c r="AA132" i="40"/>
  <c r="I144" i="40"/>
  <c r="J143" i="40"/>
  <c r="H142" i="40"/>
  <c r="G141" i="40"/>
  <c r="G140" i="40"/>
  <c r="E139" i="40"/>
  <c r="F138" i="40"/>
  <c r="D137" i="40"/>
  <c r="C136" i="40"/>
  <c r="C135" i="40"/>
  <c r="F134" i="40"/>
  <c r="I133" i="40"/>
  <c r="L132" i="40"/>
  <c r="C132" i="40"/>
  <c r="BE143" i="40"/>
  <c r="BG141" i="40"/>
  <c r="AY140" i="40"/>
  <c r="BA138" i="40"/>
  <c r="BC136" i="40"/>
  <c r="BG134" i="40"/>
  <c r="BI132" i="40"/>
  <c r="AI144" i="40"/>
  <c r="AQ142" i="40"/>
  <c r="AM141" i="40"/>
  <c r="AI140" i="40"/>
  <c r="AQ138" i="40"/>
  <c r="AM137" i="40"/>
  <c r="AI136" i="40"/>
  <c r="AQ134" i="40"/>
  <c r="AM133" i="40"/>
  <c r="AM132" i="40"/>
  <c r="U144" i="40"/>
  <c r="V143" i="40"/>
  <c r="T142" i="40"/>
  <c r="S141" i="40"/>
  <c r="S140" i="40"/>
  <c r="AC138" i="40"/>
  <c r="AD137" i="40"/>
  <c r="AB136" i="40"/>
  <c r="AA135" i="40"/>
  <c r="AA134" i="40"/>
  <c r="Y133" i="40"/>
  <c r="Z132" i="40"/>
  <c r="H144" i="40"/>
  <c r="G143" i="40"/>
  <c r="G142" i="40"/>
  <c r="E141" i="40"/>
  <c r="F140" i="40"/>
  <c r="D139" i="40"/>
  <c r="C138" i="40"/>
  <c r="C137" i="40"/>
  <c r="M135" i="40"/>
  <c r="N134" i="40"/>
  <c r="E134" i="40"/>
  <c r="H133" i="40"/>
  <c r="K132" i="40"/>
  <c r="BC143" i="40"/>
  <c r="BE141" i="40"/>
  <c r="BG139" i="40"/>
  <c r="AY138" i="40"/>
  <c r="BA136" i="40"/>
  <c r="BC134" i="40"/>
  <c r="BG132" i="40"/>
  <c r="AS143" i="40"/>
  <c r="AO142" i="40"/>
  <c r="AK141" i="40"/>
  <c r="AS139" i="40"/>
  <c r="AO138" i="40"/>
  <c r="AK137" i="40"/>
  <c r="AS135" i="40"/>
  <c r="AO134" i="40"/>
  <c r="AK133" i="40"/>
  <c r="AL132" i="40"/>
  <c r="T144" i="40"/>
  <c r="S143" i="40"/>
  <c r="S142" i="40"/>
  <c r="AC140" i="40"/>
  <c r="AD139" i="40"/>
  <c r="AB138" i="40"/>
  <c r="AA137" i="40"/>
  <c r="AA136" i="40"/>
  <c r="Y135" i="40"/>
  <c r="Z134" i="40"/>
  <c r="X133" i="40"/>
  <c r="W132" i="40"/>
  <c r="G144" i="40"/>
  <c r="E143" i="40"/>
  <c r="F142" i="40"/>
  <c r="D141" i="40"/>
  <c r="C140" i="40"/>
  <c r="C139" i="40"/>
  <c r="M137" i="40"/>
  <c r="N136" i="40"/>
  <c r="L135" i="40"/>
  <c r="M134" i="40"/>
  <c r="D134" i="40"/>
  <c r="G133" i="40"/>
  <c r="I132" i="40"/>
  <c r="BG144" i="40"/>
  <c r="BE139" i="40"/>
  <c r="BE135" i="40"/>
  <c r="AQ143" i="40"/>
  <c r="AR139" i="40"/>
  <c r="AQ136" i="40"/>
  <c r="AI133" i="40"/>
  <c r="AC142" i="40"/>
  <c r="Z140" i="40"/>
  <c r="X137" i="40"/>
  <c r="W134" i="40"/>
  <c r="S132" i="40"/>
  <c r="M141" i="40"/>
  <c r="N138" i="40"/>
  <c r="H136" i="40"/>
  <c r="M133" i="40"/>
  <c r="BC144" i="40"/>
  <c r="BC139" i="40"/>
  <c r="BA134" i="40"/>
  <c r="AM143" i="40"/>
  <c r="AQ139" i="40"/>
  <c r="AR135" i="40"/>
  <c r="AT132" i="40"/>
  <c r="AB142" i="40"/>
  <c r="AA139" i="40"/>
  <c r="W137" i="40"/>
  <c r="U134" i="40"/>
  <c r="F144" i="40"/>
  <c r="L141" i="40"/>
  <c r="K138" i="40"/>
  <c r="K135" i="40"/>
  <c r="L133" i="40"/>
  <c r="AY143" i="40"/>
  <c r="AY139" i="40"/>
  <c r="AY134" i="40"/>
  <c r="AN142" i="40"/>
  <c r="AM139" i="40"/>
  <c r="AQ135" i="40"/>
  <c r="AI132" i="40"/>
  <c r="AA142" i="40"/>
  <c r="Y139" i="40"/>
  <c r="Z136" i="40"/>
  <c r="T134" i="40"/>
  <c r="C144" i="40"/>
  <c r="C141" i="40"/>
  <c r="I138" i="40"/>
  <c r="J135" i="40"/>
  <c r="E133" i="40"/>
  <c r="BI142" i="40"/>
  <c r="BG137" i="40"/>
  <c r="BG133" i="40"/>
  <c r="AM142" i="40"/>
  <c r="AN138" i="40"/>
  <c r="AM135" i="40"/>
  <c r="AC144" i="40"/>
  <c r="AD141" i="40"/>
  <c r="X139" i="40"/>
  <c r="W136" i="40"/>
  <c r="W133" i="40"/>
  <c r="M143" i="40"/>
  <c r="N140" i="40"/>
  <c r="L137" i="40"/>
  <c r="G135" i="40"/>
  <c r="D133" i="40"/>
  <c r="BG142" i="40"/>
  <c r="BE137" i="40"/>
  <c r="BC132" i="40"/>
  <c r="AI142" i="40"/>
  <c r="AM138" i="40"/>
  <c r="AN134" i="40"/>
  <c r="AB144" i="40"/>
  <c r="AA141" i="40"/>
  <c r="AA138" i="40"/>
  <c r="U136" i="40"/>
  <c r="V133" i="40"/>
  <c r="D143" i="40"/>
  <c r="K140" i="40"/>
  <c r="K137" i="40"/>
  <c r="L134" i="40"/>
  <c r="C133" i="40"/>
  <c r="AY141" i="40"/>
  <c r="AY136" i="40"/>
  <c r="AY132" i="40"/>
  <c r="AI141" i="40"/>
  <c r="AJ137" i="40"/>
  <c r="AI134" i="40"/>
  <c r="AD143" i="40"/>
  <c r="AB140" i="40"/>
  <c r="W138" i="40"/>
  <c r="W135" i="40"/>
  <c r="U132" i="40"/>
  <c r="N142" i="40"/>
  <c r="L139" i="40"/>
  <c r="K136" i="40"/>
  <c r="I134" i="40"/>
  <c r="G132" i="40"/>
  <c r="BI144" i="40"/>
  <c r="BI140" i="40"/>
  <c r="BG135" i="40"/>
  <c r="AJ133" i="40"/>
  <c r="V135" i="40"/>
  <c r="I136" i="40"/>
  <c r="BA132" i="40"/>
  <c r="S144" i="40"/>
  <c r="S133" i="40"/>
  <c r="K134" i="40"/>
  <c r="AR143" i="40"/>
  <c r="AA143" i="40"/>
  <c r="T132" i="40"/>
  <c r="C134" i="40"/>
  <c r="AJ141" i="40"/>
  <c r="Y141" i="40"/>
  <c r="C143" i="40"/>
  <c r="H132" i="40"/>
  <c r="AQ140" i="40"/>
  <c r="AA140" i="40"/>
  <c r="C142" i="40"/>
  <c r="F132" i="40"/>
  <c r="AI138" i="40"/>
  <c r="Z138" i="40"/>
  <c r="M139" i="40"/>
  <c r="BC141" i="40"/>
  <c r="AI137" i="40"/>
  <c r="Y137" i="40"/>
  <c r="K139" i="40"/>
  <c r="BC137" i="40"/>
  <c r="AM134" i="40"/>
  <c r="X135" i="40"/>
  <c r="J137" i="40"/>
  <c r="S13" i="40"/>
  <c r="AD13" i="40"/>
  <c r="AC14" i="40"/>
  <c r="AA15" i="40"/>
  <c r="Z16" i="40"/>
  <c r="AO4" i="40"/>
  <c r="AM5" i="40"/>
  <c r="AL6" i="40"/>
  <c r="AK7" i="40"/>
  <c r="AI8" i="40"/>
  <c r="AT8" i="40"/>
  <c r="AS9" i="40"/>
  <c r="AQ10" i="40"/>
  <c r="AP11" i="40"/>
  <c r="AO12" i="40"/>
  <c r="AM13" i="40"/>
  <c r="AL14" i="40"/>
  <c r="AK15" i="40"/>
  <c r="AI16" i="40"/>
  <c r="AT16" i="40"/>
  <c r="BJ4" i="40"/>
  <c r="BJ5" i="40"/>
  <c r="AY7" i="40"/>
  <c r="AZ8" i="40"/>
  <c r="BA9" i="40"/>
  <c r="BB10" i="40"/>
  <c r="BB11" i="40"/>
  <c r="BC12" i="40"/>
  <c r="BD13" i="40"/>
  <c r="BE14" i="40"/>
  <c r="BF15" i="40"/>
  <c r="BF16" i="40"/>
  <c r="J20" i="40"/>
  <c r="K21" i="40"/>
  <c r="L22" i="40"/>
  <c r="M23" i="40"/>
  <c r="M24" i="40"/>
  <c r="N25" i="40"/>
  <c r="C27" i="40"/>
  <c r="D28" i="40"/>
  <c r="H29" i="40"/>
  <c r="F31" i="40"/>
  <c r="M32" i="40"/>
  <c r="AB21" i="40"/>
  <c r="Z23" i="40"/>
  <c r="U25" i="40"/>
  <c r="T27" i="40"/>
  <c r="AD28" i="40"/>
  <c r="Y30" i="40"/>
  <c r="X32" i="40"/>
  <c r="AT21" i="40"/>
  <c r="AP24" i="40"/>
  <c r="AL27" i="40"/>
  <c r="AJ30" i="40"/>
  <c r="BA20" i="40"/>
  <c r="BA23" i="40"/>
  <c r="BE26" i="40"/>
  <c r="J4" i="40"/>
  <c r="F5" i="40"/>
  <c r="N5" i="40"/>
  <c r="J6" i="40"/>
  <c r="F7" i="40"/>
  <c r="N7" i="40"/>
  <c r="J8" i="40"/>
  <c r="F9" i="40"/>
  <c r="N9" i="40"/>
  <c r="J10" i="40"/>
  <c r="F11" i="40"/>
  <c r="N11" i="40"/>
  <c r="J12" i="40"/>
  <c r="F13" i="40"/>
  <c r="N13" i="40"/>
  <c r="J14" i="40"/>
  <c r="F15" i="40"/>
  <c r="N15" i="40"/>
  <c r="J16" i="40"/>
  <c r="V4" i="40"/>
  <c r="U5" i="40"/>
  <c r="T6" i="40"/>
  <c r="AD6" i="40"/>
  <c r="AC7" i="40"/>
  <c r="AB8" i="40"/>
  <c r="Z9" i="40"/>
  <c r="Y10" i="40"/>
  <c r="X11" i="40"/>
  <c r="V12" i="40"/>
  <c r="U13" i="40"/>
  <c r="T14" i="40"/>
  <c r="AD14" i="40"/>
  <c r="AC15" i="40"/>
  <c r="AB16" i="40"/>
  <c r="AP4" i="40"/>
  <c r="AO5" i="40"/>
  <c r="AN6" i="40"/>
  <c r="AL7" i="40"/>
  <c r="AK8" i="40"/>
  <c r="AJ9" i="40"/>
  <c r="AT9" i="40"/>
  <c r="AS10" i="40"/>
  <c r="AR11" i="40"/>
  <c r="AP12" i="40"/>
  <c r="AO13" i="40"/>
  <c r="AN14" i="40"/>
  <c r="AL15" i="40"/>
  <c r="AK16" i="40"/>
  <c r="AZ4" i="40"/>
  <c r="AY5" i="40"/>
  <c r="AZ6" i="40"/>
  <c r="BA7" i="40"/>
  <c r="BB8" i="40"/>
  <c r="BB9" i="40"/>
  <c r="BC10" i="40"/>
  <c r="BD11" i="40"/>
  <c r="BE12" i="40"/>
  <c r="BF13" i="40"/>
  <c r="BF14" i="40"/>
  <c r="BG15" i="40"/>
  <c r="L20" i="40"/>
  <c r="M21" i="40"/>
  <c r="M22" i="40"/>
  <c r="N23" i="40"/>
  <c r="C25" i="40"/>
  <c r="D26" i="40"/>
  <c r="E27" i="40"/>
  <c r="E28" i="40"/>
  <c r="I29" i="40"/>
  <c r="H31" i="40"/>
  <c r="V20" i="40"/>
  <c r="AC21" i="40"/>
  <c r="AB23" i="40"/>
  <c r="Z25" i="40"/>
  <c r="U27" i="40"/>
  <c r="T29" i="40"/>
  <c r="AD30" i="40"/>
  <c r="Y32" i="40"/>
  <c r="AK22" i="40"/>
  <c r="AS24" i="40"/>
  <c r="AO27" i="40"/>
  <c r="AN30" i="40"/>
  <c r="BD20" i="40"/>
  <c r="BE23" i="40"/>
  <c r="BC27" i="40"/>
  <c r="BD16" i="40"/>
  <c r="BH15" i="40"/>
  <c r="AZ15" i="40"/>
  <c r="BD14" i="40"/>
  <c r="BH13" i="40"/>
  <c r="AZ13" i="40"/>
  <c r="BD12" i="40"/>
  <c r="BH11" i="40"/>
  <c r="AZ11" i="40"/>
  <c r="BD10" i="40"/>
  <c r="BH9" i="40"/>
  <c r="AZ9" i="40"/>
  <c r="BD8" i="40"/>
  <c r="BH7" i="40"/>
  <c r="AZ7" i="40"/>
  <c r="BD6" i="40"/>
  <c r="BH5" i="40"/>
  <c r="AZ5" i="40"/>
  <c r="BD4" i="40"/>
  <c r="AR16" i="40"/>
  <c r="AJ16" i="40"/>
  <c r="AN15" i="40"/>
  <c r="AR14" i="40"/>
  <c r="AJ14" i="40"/>
  <c r="AN13" i="40"/>
  <c r="AR12" i="40"/>
  <c r="AJ12" i="40"/>
  <c r="AN11" i="40"/>
  <c r="AR10" i="40"/>
  <c r="AJ10" i="40"/>
  <c r="AN9" i="40"/>
  <c r="AR8" i="40"/>
  <c r="AJ8" i="40"/>
  <c r="AN7" i="40"/>
  <c r="AR6" i="40"/>
  <c r="AJ6" i="40"/>
  <c r="AN5" i="40"/>
  <c r="AR4" i="40"/>
  <c r="AJ4" i="40"/>
  <c r="X16" i="40"/>
  <c r="AB15" i="40"/>
  <c r="T15" i="40"/>
  <c r="X14" i="40"/>
  <c r="AB13" i="40"/>
  <c r="T13" i="40"/>
  <c r="X12" i="40"/>
  <c r="AB11" i="40"/>
  <c r="T11" i="40"/>
  <c r="X10" i="40"/>
  <c r="AB9" i="40"/>
  <c r="T9" i="40"/>
  <c r="X8" i="40"/>
  <c r="AB7" i="40"/>
  <c r="T7" i="40"/>
  <c r="X6" i="40"/>
  <c r="AB5" i="40"/>
  <c r="T5" i="40"/>
  <c r="X4" i="40"/>
  <c r="BI16" i="40"/>
  <c r="BA16" i="40"/>
  <c r="BE15" i="40"/>
  <c r="BI14" i="40"/>
  <c r="BA14" i="40"/>
  <c r="BE13" i="40"/>
  <c r="BI12" i="40"/>
  <c r="BA12" i="40"/>
  <c r="BE11" i="40"/>
  <c r="BI10" i="40"/>
  <c r="BA10" i="40"/>
  <c r="BE9" i="40"/>
  <c r="BI8" i="40"/>
  <c r="BA8" i="40"/>
  <c r="BE7" i="40"/>
  <c r="BI6" i="40"/>
  <c r="BA6" i="40"/>
  <c r="BE5" i="40"/>
  <c r="BI4" i="40"/>
  <c r="BG16" i="40"/>
  <c r="AY16" i="40"/>
  <c r="BC15" i="40"/>
  <c r="BG14" i="40"/>
  <c r="AY14" i="40"/>
  <c r="BC13" i="40"/>
  <c r="BG12" i="40"/>
  <c r="AY12" i="40"/>
  <c r="BC11" i="40"/>
  <c r="BG10" i="40"/>
  <c r="AY10" i="40"/>
  <c r="BC9" i="40"/>
  <c r="BG8" i="40"/>
  <c r="AY8" i="40"/>
  <c r="BC7" i="40"/>
  <c r="BG6" i="40"/>
  <c r="AY6" i="40"/>
  <c r="BC5" i="40"/>
  <c r="BG4" i="40"/>
  <c r="AY4" i="40"/>
  <c r="AM16" i="40"/>
  <c r="AQ15" i="40"/>
  <c r="AI15" i="40"/>
  <c r="AM14" i="40"/>
  <c r="AQ13" i="40"/>
  <c r="AI13" i="40"/>
  <c r="AM12" i="40"/>
  <c r="AQ11" i="40"/>
  <c r="AI11" i="40"/>
  <c r="AM10" i="40"/>
  <c r="AQ9" i="40"/>
  <c r="AI9" i="40"/>
  <c r="AM8" i="40"/>
  <c r="AQ7" i="40"/>
  <c r="AI7" i="40"/>
  <c r="AM6" i="40"/>
  <c r="AQ5" i="40"/>
  <c r="AI5" i="40"/>
  <c r="AM4" i="40"/>
  <c r="AA16" i="40"/>
  <c r="S16" i="40"/>
  <c r="W15" i="40"/>
  <c r="AA14" i="40"/>
  <c r="S14" i="40"/>
  <c r="W13" i="40"/>
  <c r="AA12" i="40"/>
  <c r="S12" i="40"/>
  <c r="W11" i="40"/>
  <c r="AA10" i="40"/>
  <c r="S10" i="40"/>
  <c r="W9" i="40"/>
  <c r="AA8" i="40"/>
  <c r="S8" i="40"/>
  <c r="W7" i="40"/>
  <c r="AA6" i="40"/>
  <c r="S6" i="40"/>
  <c r="W5" i="40"/>
  <c r="AA4" i="40"/>
  <c r="C4" i="40"/>
  <c r="K4" i="40"/>
  <c r="G5" i="40"/>
  <c r="C6" i="40"/>
  <c r="K6" i="40"/>
  <c r="G7" i="40"/>
  <c r="C8" i="40"/>
  <c r="K8" i="40"/>
  <c r="G9" i="40"/>
  <c r="C10" i="40"/>
  <c r="K10" i="40"/>
  <c r="G11" i="40"/>
  <c r="C12" i="40"/>
  <c r="K12" i="40"/>
  <c r="G13" i="40"/>
  <c r="C14" i="40"/>
  <c r="K14" i="40"/>
  <c r="G15" i="40"/>
  <c r="C16" i="40"/>
  <c r="K16" i="40"/>
  <c r="W4" i="40"/>
  <c r="V5" i="40"/>
  <c r="U6" i="40"/>
  <c r="S7" i="40"/>
  <c r="AD7" i="40"/>
  <c r="AC8" i="40"/>
  <c r="AA9" i="40"/>
  <c r="Z10" i="40"/>
  <c r="Y11" i="40"/>
  <c r="W12" i="40"/>
  <c r="V13" i="40"/>
  <c r="U14" i="40"/>
  <c r="S15" i="40"/>
  <c r="AD15" i="40"/>
  <c r="AC16" i="40"/>
  <c r="AQ4" i="40"/>
  <c r="AP5" i="40"/>
  <c r="AO6" i="40"/>
  <c r="AM7" i="40"/>
  <c r="AL8" i="40"/>
  <c r="AK9" i="40"/>
  <c r="AI10" i="40"/>
  <c r="AT10" i="40"/>
  <c r="AS11" i="40"/>
  <c r="AQ12" i="40"/>
  <c r="AP13" i="40"/>
  <c r="AO14" i="40"/>
  <c r="AM15" i="40"/>
  <c r="AL16" i="40"/>
  <c r="BA4" i="40"/>
  <c r="BA5" i="40"/>
  <c r="BB6" i="40"/>
  <c r="BB7" i="40"/>
  <c r="BC8" i="40"/>
  <c r="BD9" i="40"/>
  <c r="BE10" i="40"/>
  <c r="BF11" i="40"/>
  <c r="BF12" i="40"/>
  <c r="BG13" i="40"/>
  <c r="BH14" i="40"/>
  <c r="BI15" i="40"/>
  <c r="BJ16" i="40"/>
  <c r="M20" i="40"/>
  <c r="N21" i="40"/>
  <c r="C23" i="40"/>
  <c r="D24" i="40"/>
  <c r="E25" i="40"/>
  <c r="E26" i="40"/>
  <c r="F27" i="40"/>
  <c r="G28" i="40"/>
  <c r="N29" i="40"/>
  <c r="I31" i="40"/>
  <c r="X20" i="40"/>
  <c r="V22" i="40"/>
  <c r="AC23" i="40"/>
  <c r="AB25" i="40"/>
  <c r="Z27" i="40"/>
  <c r="U29" i="40"/>
  <c r="T31" i="40"/>
  <c r="AD32" i="40"/>
  <c r="AP22" i="40"/>
  <c r="AL25" i="40"/>
  <c r="AT27" i="40"/>
  <c r="AS30" i="40"/>
  <c r="BJ20" i="40"/>
  <c r="AY24" i="40"/>
  <c r="BF32" i="40"/>
  <c r="BJ31" i="40"/>
  <c r="BB31" i="40"/>
  <c r="BF30" i="40"/>
  <c r="BJ29" i="40"/>
  <c r="BB29" i="40"/>
  <c r="BF28" i="40"/>
  <c r="BJ27" i="40"/>
  <c r="BB27" i="40"/>
  <c r="BF26" i="40"/>
  <c r="BJ25" i="40"/>
  <c r="BB25" i="40"/>
  <c r="BF24" i="40"/>
  <c r="BJ23" i="40"/>
  <c r="BB23" i="40"/>
  <c r="BF22" i="40"/>
  <c r="BJ21" i="40"/>
  <c r="BB21" i="40"/>
  <c r="BF20" i="40"/>
  <c r="AT32" i="40"/>
  <c r="AL32" i="40"/>
  <c r="AP31" i="40"/>
  <c r="AT30" i="40"/>
  <c r="AL30" i="40"/>
  <c r="AP29" i="40"/>
  <c r="AT28" i="40"/>
  <c r="BE32" i="40"/>
  <c r="BI31" i="40"/>
  <c r="BA31" i="40"/>
  <c r="BE30" i="40"/>
  <c r="BD32" i="40"/>
  <c r="BH31" i="40"/>
  <c r="AZ31" i="40"/>
  <c r="BJ32" i="40"/>
  <c r="BB32" i="40"/>
  <c r="BF31" i="40"/>
  <c r="BJ30" i="40"/>
  <c r="BB30" i="40"/>
  <c r="BI32" i="40"/>
  <c r="BE31" i="40"/>
  <c r="BC30" i="40"/>
  <c r="BE29" i="40"/>
  <c r="BH28" i="40"/>
  <c r="AY28" i="40"/>
  <c r="BA27" i="40"/>
  <c r="BD26" i="40"/>
  <c r="BG25" i="40"/>
  <c r="BJ24" i="40"/>
  <c r="BA24" i="40"/>
  <c r="BD23" i="40"/>
  <c r="BG22" i="40"/>
  <c r="BI21" i="40"/>
  <c r="AZ21" i="40"/>
  <c r="BC20" i="40"/>
  <c r="AP32" i="40"/>
  <c r="AS31" i="40"/>
  <c r="AJ31" i="40"/>
  <c r="AM30" i="40"/>
  <c r="AO29" i="40"/>
  <c r="AR28" i="40"/>
  <c r="AJ28" i="40"/>
  <c r="AN27" i="40"/>
  <c r="AR26" i="40"/>
  <c r="AJ26" i="40"/>
  <c r="AN25" i="40"/>
  <c r="AR24" i="40"/>
  <c r="AJ24" i="40"/>
  <c r="AN23" i="40"/>
  <c r="AR22" i="40"/>
  <c r="AJ22" i="40"/>
  <c r="AN21" i="40"/>
  <c r="AR20" i="40"/>
  <c r="AJ20" i="40"/>
  <c r="BH32" i="40"/>
  <c r="BD31" i="40"/>
  <c r="BA30" i="40"/>
  <c r="BD29" i="40"/>
  <c r="BG28" i="40"/>
  <c r="BI27" i="40"/>
  <c r="AZ27" i="40"/>
  <c r="BC26" i="40"/>
  <c r="BF25" i="40"/>
  <c r="BI24" i="40"/>
  <c r="AZ24" i="40"/>
  <c r="BC23" i="40"/>
  <c r="BE22" i="40"/>
  <c r="BH21" i="40"/>
  <c r="AY21" i="40"/>
  <c r="BB20" i="40"/>
  <c r="AO32" i="40"/>
  <c r="AR31" i="40"/>
  <c r="AI31" i="40"/>
  <c r="AK30" i="40"/>
  <c r="AN29" i="40"/>
  <c r="AQ28" i="40"/>
  <c r="AI28" i="40"/>
  <c r="AM27" i="40"/>
  <c r="AQ26" i="40"/>
  <c r="AI26" i="40"/>
  <c r="AM25" i="40"/>
  <c r="AQ24" i="40"/>
  <c r="AI24" i="40"/>
  <c r="AM23" i="40"/>
  <c r="AQ22" i="40"/>
  <c r="AI22" i="40"/>
  <c r="AM21" i="40"/>
  <c r="AQ20" i="40"/>
  <c r="AI20" i="40"/>
  <c r="W32" i="40"/>
  <c r="AA31" i="40"/>
  <c r="S31" i="40"/>
  <c r="W30" i="40"/>
  <c r="AA29" i="40"/>
  <c r="S29" i="40"/>
  <c r="W28" i="40"/>
  <c r="AA27" i="40"/>
  <c r="S27" i="40"/>
  <c r="W26" i="40"/>
  <c r="AA25" i="40"/>
  <c r="S25" i="40"/>
  <c r="W24" i="40"/>
  <c r="AA23" i="40"/>
  <c r="S23" i="40"/>
  <c r="W22" i="40"/>
  <c r="AA21" i="40"/>
  <c r="S21" i="40"/>
  <c r="W20" i="40"/>
  <c r="K32" i="40"/>
  <c r="C32" i="40"/>
  <c r="G31" i="40"/>
  <c r="K30" i="40"/>
  <c r="C30" i="40"/>
  <c r="G29" i="40"/>
  <c r="K28" i="40"/>
  <c r="C28" i="40"/>
  <c r="G27" i="40"/>
  <c r="K26" i="40"/>
  <c r="C26" i="40"/>
  <c r="G25" i="40"/>
  <c r="K24" i="40"/>
  <c r="C24" i="40"/>
  <c r="G23" i="40"/>
  <c r="K22" i="40"/>
  <c r="C22" i="40"/>
  <c r="G21" i="40"/>
  <c r="K20" i="40"/>
  <c r="C20" i="40"/>
  <c r="BG32" i="40"/>
  <c r="BC31" i="40"/>
  <c r="AZ30" i="40"/>
  <c r="BC29" i="40"/>
  <c r="BE28" i="40"/>
  <c r="BH27" i="40"/>
  <c r="AY27" i="40"/>
  <c r="BB26" i="40"/>
  <c r="BC32" i="40"/>
  <c r="AY31" i="40"/>
  <c r="AY30" i="40"/>
  <c r="BA29" i="40"/>
  <c r="BD28" i="40"/>
  <c r="BG27" i="40"/>
  <c r="BJ26" i="40"/>
  <c r="BA26" i="40"/>
  <c r="BD25" i="40"/>
  <c r="BG24" i="40"/>
  <c r="BI23" i="40"/>
  <c r="AZ23" i="40"/>
  <c r="BC22" i="40"/>
  <c r="BF21" i="40"/>
  <c r="BI20" i="40"/>
  <c r="AZ20" i="40"/>
  <c r="AM32" i="40"/>
  <c r="AO31" i="40"/>
  <c r="AR30" i="40"/>
  <c r="AI30" i="40"/>
  <c r="AL29" i="40"/>
  <c r="AO28" i="40"/>
  <c r="AS27" i="40"/>
  <c r="AK27" i="40"/>
  <c r="AO26" i="40"/>
  <c r="AS25" i="40"/>
  <c r="AK25" i="40"/>
  <c r="AO24" i="40"/>
  <c r="AS23" i="40"/>
  <c r="AK23" i="40"/>
  <c r="AO22" i="40"/>
  <c r="AS21" i="40"/>
  <c r="AK21" i="40"/>
  <c r="AO20" i="40"/>
  <c r="AC32" i="40"/>
  <c r="U32" i="40"/>
  <c r="Y31" i="40"/>
  <c r="AC30" i="40"/>
  <c r="U30" i="40"/>
  <c r="Y29" i="40"/>
  <c r="AC28" i="40"/>
  <c r="U28" i="40"/>
  <c r="Y27" i="40"/>
  <c r="AC26" i="40"/>
  <c r="U26" i="40"/>
  <c r="Y25" i="40"/>
  <c r="AC24" i="40"/>
  <c r="U24" i="40"/>
  <c r="Y23" i="40"/>
  <c r="AC22" i="40"/>
  <c r="U22" i="40"/>
  <c r="Y21" i="40"/>
  <c r="AC20" i="40"/>
  <c r="U20" i="40"/>
  <c r="I32" i="40"/>
  <c r="M31" i="40"/>
  <c r="E31" i="40"/>
  <c r="I30" i="40"/>
  <c r="M29" i="40"/>
  <c r="E29" i="40"/>
  <c r="BA32" i="40"/>
  <c r="BI30" i="40"/>
  <c r="BI29" i="40"/>
  <c r="AZ29" i="40"/>
  <c r="BC28" i="40"/>
  <c r="BF27" i="40"/>
  <c r="BI26" i="40"/>
  <c r="AZ26" i="40"/>
  <c r="BC25" i="40"/>
  <c r="BE24" i="40"/>
  <c r="BH23" i="40"/>
  <c r="AY23" i="40"/>
  <c r="BB22" i="40"/>
  <c r="BE21" i="40"/>
  <c r="BH20" i="40"/>
  <c r="AY20" i="40"/>
  <c r="AK32" i="40"/>
  <c r="AN31" i="40"/>
  <c r="AQ30" i="40"/>
  <c r="AT29" i="40"/>
  <c r="AK29" i="40"/>
  <c r="AN28" i="40"/>
  <c r="AR27" i="40"/>
  <c r="AJ27" i="40"/>
  <c r="AN26" i="40"/>
  <c r="AR25" i="40"/>
  <c r="AJ25" i="40"/>
  <c r="AN24" i="40"/>
  <c r="AR23" i="40"/>
  <c r="AJ23" i="40"/>
  <c r="AN22" i="40"/>
  <c r="AR21" i="40"/>
  <c r="AJ21" i="40"/>
  <c r="AN20" i="40"/>
  <c r="AB32" i="40"/>
  <c r="T32" i="40"/>
  <c r="X31" i="40"/>
  <c r="AB30" i="40"/>
  <c r="T30" i="40"/>
  <c r="X29" i="40"/>
  <c r="AB28" i="40"/>
  <c r="T28" i="40"/>
  <c r="X27" i="40"/>
  <c r="AB26" i="40"/>
  <c r="T26" i="40"/>
  <c r="X25" i="40"/>
  <c r="AB24" i="40"/>
  <c r="T24" i="40"/>
  <c r="X23" i="40"/>
  <c r="AB22" i="40"/>
  <c r="T22" i="40"/>
  <c r="X21" i="40"/>
  <c r="AB20" i="40"/>
  <c r="T20" i="40"/>
  <c r="H32" i="40"/>
  <c r="L31" i="40"/>
  <c r="D31" i="40"/>
  <c r="H30" i="40"/>
  <c r="L29" i="40"/>
  <c r="D29" i="40"/>
  <c r="H28" i="40"/>
  <c r="L27" i="40"/>
  <c r="D27" i="40"/>
  <c r="H26" i="40"/>
  <c r="L25" i="40"/>
  <c r="D25" i="40"/>
  <c r="H24" i="40"/>
  <c r="L23" i="40"/>
  <c r="D23" i="40"/>
  <c r="H22" i="40"/>
  <c r="L21" i="40"/>
  <c r="D21" i="40"/>
  <c r="H20" i="40"/>
  <c r="AZ32" i="40"/>
  <c r="BH30" i="40"/>
  <c r="BH29" i="40"/>
  <c r="AY29" i="40"/>
  <c r="BB28" i="40"/>
  <c r="BE27" i="40"/>
  <c r="BH26" i="40"/>
  <c r="AY26" i="40"/>
  <c r="BA25" i="40"/>
  <c r="BD24" i="40"/>
  <c r="BG23" i="40"/>
  <c r="BJ22" i="40"/>
  <c r="BA22" i="40"/>
  <c r="BD21" i="40"/>
  <c r="BG20" i="40"/>
  <c r="AS32" i="40"/>
  <c r="AJ32" i="40"/>
  <c r="AM31" i="40"/>
  <c r="AP30" i="40"/>
  <c r="AS29" i="40"/>
  <c r="AJ29" i="40"/>
  <c r="AM28" i="40"/>
  <c r="AQ27" i="40"/>
  <c r="AI27" i="40"/>
  <c r="AM26" i="40"/>
  <c r="AQ25" i="40"/>
  <c r="AI25" i="40"/>
  <c r="AM24" i="40"/>
  <c r="AQ23" i="40"/>
  <c r="AI23" i="40"/>
  <c r="AM22" i="40"/>
  <c r="AQ21" i="40"/>
  <c r="AI21" i="40"/>
  <c r="AM20" i="40"/>
  <c r="AA32" i="40"/>
  <c r="S32" i="40"/>
  <c r="W31" i="40"/>
  <c r="AA30" i="40"/>
  <c r="S30" i="40"/>
  <c r="W29" i="40"/>
  <c r="AA28" i="40"/>
  <c r="S28" i="40"/>
  <c r="W27" i="40"/>
  <c r="AA26" i="40"/>
  <c r="S26" i="40"/>
  <c r="W25" i="40"/>
  <c r="AA24" i="40"/>
  <c r="S24" i="40"/>
  <c r="W23" i="40"/>
  <c r="AA22" i="40"/>
  <c r="S22" i="40"/>
  <c r="W21" i="40"/>
  <c r="AA20" i="40"/>
  <c r="S20" i="40"/>
  <c r="G32" i="40"/>
  <c r="K31" i="40"/>
  <c r="C31" i="40"/>
  <c r="G30" i="40"/>
  <c r="K29" i="40"/>
  <c r="C29" i="40"/>
  <c r="AY32" i="40"/>
  <c r="BG30" i="40"/>
  <c r="BG29" i="40"/>
  <c r="BJ28" i="40"/>
  <c r="BA28" i="40"/>
  <c r="BD27" i="40"/>
  <c r="BG26" i="40"/>
  <c r="BI25" i="40"/>
  <c r="AZ25" i="40"/>
  <c r="BC24" i="40"/>
  <c r="BF23" i="40"/>
  <c r="BI22" i="40"/>
  <c r="AZ22" i="40"/>
  <c r="BC21" i="40"/>
  <c r="BE20" i="40"/>
  <c r="AR32" i="40"/>
  <c r="AI32" i="40"/>
  <c r="AL31" i="40"/>
  <c r="AO30" i="40"/>
  <c r="AR29" i="40"/>
  <c r="AI29" i="40"/>
  <c r="AL28" i="40"/>
  <c r="AP27" i="40"/>
  <c r="AT26" i="40"/>
  <c r="AL26" i="40"/>
  <c r="AP25" i="40"/>
  <c r="AT24" i="40"/>
  <c r="AL24" i="40"/>
  <c r="AP23" i="40"/>
  <c r="AT22" i="40"/>
  <c r="AL22" i="40"/>
  <c r="AP21" i="40"/>
  <c r="AT20" i="40"/>
  <c r="AL20" i="40"/>
  <c r="Z32" i="40"/>
  <c r="AD31" i="40"/>
  <c r="V31" i="40"/>
  <c r="Z30" i="40"/>
  <c r="AD29" i="40"/>
  <c r="V29" i="40"/>
  <c r="Z28" i="40"/>
  <c r="AD27" i="40"/>
  <c r="V27" i="40"/>
  <c r="Z26" i="40"/>
  <c r="AD25" i="40"/>
  <c r="V25" i="40"/>
  <c r="Z24" i="40"/>
  <c r="AD23" i="40"/>
  <c r="V23" i="40"/>
  <c r="Z22" i="40"/>
  <c r="AD21" i="40"/>
  <c r="V21" i="40"/>
  <c r="Z20" i="40"/>
  <c r="N32" i="40"/>
  <c r="F32" i="40"/>
  <c r="J31" i="40"/>
  <c r="N30" i="40"/>
  <c r="F30" i="40"/>
  <c r="J29" i="40"/>
  <c r="N28" i="40"/>
  <c r="F28" i="40"/>
  <c r="J27" i="40"/>
  <c r="N26" i="40"/>
  <c r="F26" i="40"/>
  <c r="J25" i="40"/>
  <c r="N24" i="40"/>
  <c r="F24" i="40"/>
  <c r="J23" i="40"/>
  <c r="N22" i="40"/>
  <c r="F22" i="40"/>
  <c r="J21" i="40"/>
  <c r="N20" i="40"/>
  <c r="F20" i="40"/>
  <c r="D4" i="40"/>
  <c r="L4" i="40"/>
  <c r="H5" i="40"/>
  <c r="D6" i="40"/>
  <c r="L6" i="40"/>
  <c r="H7" i="40"/>
  <c r="D8" i="40"/>
  <c r="L8" i="40"/>
  <c r="H9" i="40"/>
  <c r="D10" i="40"/>
  <c r="L10" i="40"/>
  <c r="H11" i="40"/>
  <c r="D12" i="40"/>
  <c r="L12" i="40"/>
  <c r="H13" i="40"/>
  <c r="D14" i="40"/>
  <c r="L14" i="40"/>
  <c r="H15" i="40"/>
  <c r="D16" i="40"/>
  <c r="L16" i="40"/>
  <c r="Y4" i="40"/>
  <c r="X5" i="40"/>
  <c r="V6" i="40"/>
  <c r="U7" i="40"/>
  <c r="T8" i="40"/>
  <c r="AD8" i="40"/>
  <c r="AC9" i="40"/>
  <c r="AB10" i="40"/>
  <c r="Z11" i="40"/>
  <c r="Y12" i="40"/>
  <c r="X13" i="40"/>
  <c r="V14" i="40"/>
  <c r="U15" i="40"/>
  <c r="T16" i="40"/>
  <c r="AD16" i="40"/>
  <c r="AS4" i="40"/>
  <c r="AR5" i="40"/>
  <c r="AP6" i="40"/>
  <c r="AO7" i="40"/>
  <c r="AN8" i="40"/>
  <c r="AL9" i="40"/>
  <c r="AK10" i="40"/>
  <c r="AJ11" i="40"/>
  <c r="AT11" i="40"/>
  <c r="AS12" i="40"/>
  <c r="AR13" i="40"/>
  <c r="AP14" i="40"/>
  <c r="AO15" i="40"/>
  <c r="AN16" i="40"/>
  <c r="BB4" i="40"/>
  <c r="BB5" i="40"/>
  <c r="BC6" i="40"/>
  <c r="BD7" i="40"/>
  <c r="BE8" i="40"/>
  <c r="BF9" i="40"/>
  <c r="BF10" i="40"/>
  <c r="BG11" i="40"/>
  <c r="BH12" i="40"/>
  <c r="BI13" i="40"/>
  <c r="BJ14" i="40"/>
  <c r="BJ15" i="40"/>
  <c r="C21" i="40"/>
  <c r="D22" i="40"/>
  <c r="E23" i="40"/>
  <c r="E24" i="40"/>
  <c r="F25" i="40"/>
  <c r="G26" i="40"/>
  <c r="H27" i="40"/>
  <c r="I28" i="40"/>
  <c r="D30" i="40"/>
  <c r="N31" i="40"/>
  <c r="Y20" i="40"/>
  <c r="X22" i="40"/>
  <c r="V24" i="40"/>
  <c r="AC25" i="40"/>
  <c r="AB27" i="40"/>
  <c r="Z29" i="40"/>
  <c r="U31" i="40"/>
  <c r="AK20" i="40"/>
  <c r="AS22" i="40"/>
  <c r="AO25" i="40"/>
  <c r="AK28" i="40"/>
  <c r="AK31" i="40"/>
  <c r="BA21" i="40"/>
  <c r="BB24" i="40"/>
  <c r="BI28" i="40"/>
  <c r="G85" i="40"/>
  <c r="P113" i="39" l="1"/>
  <c r="P99" i="39"/>
  <c r="P85" i="39"/>
  <c r="P71" i="39"/>
  <c r="P57" i="39"/>
  <c r="P43" i="39"/>
  <c r="P29" i="39"/>
  <c r="P15" i="39"/>
  <c r="L112" i="39" l="1"/>
  <c r="D112" i="39"/>
  <c r="H111" i="39"/>
  <c r="L110" i="39"/>
  <c r="D110" i="39"/>
  <c r="H109" i="39"/>
  <c r="L108" i="39"/>
  <c r="D108" i="39"/>
  <c r="H107" i="39"/>
  <c r="L106" i="39"/>
  <c r="D106" i="39"/>
  <c r="H105" i="39"/>
  <c r="L104" i="39"/>
  <c r="D104" i="39"/>
  <c r="H103" i="39"/>
  <c r="L102" i="39"/>
  <c r="D102" i="39"/>
  <c r="K112" i="39"/>
  <c r="C112" i="39"/>
  <c r="G111" i="39"/>
  <c r="K110" i="39"/>
  <c r="C110" i="39"/>
  <c r="G109" i="39"/>
  <c r="K108" i="39"/>
  <c r="C108" i="39"/>
  <c r="G107" i="39"/>
  <c r="K106" i="39"/>
  <c r="C106" i="39"/>
  <c r="G105" i="39"/>
  <c r="K104" i="39"/>
  <c r="C104" i="39"/>
  <c r="G103" i="39"/>
  <c r="K102" i="39"/>
  <c r="C102" i="39"/>
  <c r="J112" i="39"/>
  <c r="N111" i="39"/>
  <c r="F111" i="39"/>
  <c r="J110" i="39"/>
  <c r="N109" i="39"/>
  <c r="F109" i="39"/>
  <c r="J108" i="39"/>
  <c r="N107" i="39"/>
  <c r="F107" i="39"/>
  <c r="J106" i="39"/>
  <c r="N105" i="39"/>
  <c r="F105" i="39"/>
  <c r="J104" i="39"/>
  <c r="N103" i="39"/>
  <c r="F103" i="39"/>
  <c r="J102" i="39"/>
  <c r="I112" i="39"/>
  <c r="M111" i="39"/>
  <c r="E111" i="39"/>
  <c r="I110" i="39"/>
  <c r="M109" i="39"/>
  <c r="E109" i="39"/>
  <c r="I108" i="39"/>
  <c r="M107" i="39"/>
  <c r="E107" i="39"/>
  <c r="I106" i="39"/>
  <c r="M105" i="39"/>
  <c r="E105" i="39"/>
  <c r="I104" i="39"/>
  <c r="M103" i="39"/>
  <c r="E103" i="39"/>
  <c r="I102" i="39"/>
  <c r="H112" i="39"/>
  <c r="L111" i="39"/>
  <c r="D111" i="39"/>
  <c r="H110" i="39"/>
  <c r="L109" i="39"/>
  <c r="D109" i="39"/>
  <c r="H108" i="39"/>
  <c r="L107" i="39"/>
  <c r="D107" i="39"/>
  <c r="H106" i="39"/>
  <c r="L105" i="39"/>
  <c r="D105" i="39"/>
  <c r="H104" i="39"/>
  <c r="L103" i="39"/>
  <c r="D103" i="39"/>
  <c r="H102" i="39"/>
  <c r="G112" i="39"/>
  <c r="K111" i="39"/>
  <c r="C111" i="39"/>
  <c r="G110" i="39"/>
  <c r="K109" i="39"/>
  <c r="C109" i="39"/>
  <c r="G108" i="39"/>
  <c r="K107" i="39"/>
  <c r="C107" i="39"/>
  <c r="G106" i="39"/>
  <c r="K105" i="39"/>
  <c r="C105" i="39"/>
  <c r="G104" i="39"/>
  <c r="K103" i="39"/>
  <c r="C103" i="39"/>
  <c r="G102" i="39"/>
  <c r="M112" i="39"/>
  <c r="E110" i="39"/>
  <c r="I107" i="39"/>
  <c r="M104" i="39"/>
  <c r="E102" i="39"/>
  <c r="F112" i="39"/>
  <c r="J109" i="39"/>
  <c r="N106" i="39"/>
  <c r="F104" i="39"/>
  <c r="E112" i="39"/>
  <c r="I109" i="39"/>
  <c r="M106" i="39"/>
  <c r="E104" i="39"/>
  <c r="J111" i="39"/>
  <c r="N108" i="39"/>
  <c r="F106" i="39"/>
  <c r="J103" i="39"/>
  <c r="I111" i="39"/>
  <c r="M108" i="39"/>
  <c r="E106" i="39"/>
  <c r="I103" i="39"/>
  <c r="N110" i="39"/>
  <c r="F108" i="39"/>
  <c r="J105" i="39"/>
  <c r="N102" i="39"/>
  <c r="M110" i="39"/>
  <c r="E108" i="39"/>
  <c r="I105" i="39"/>
  <c r="M102" i="39"/>
  <c r="N112" i="39"/>
  <c r="F110" i="39"/>
  <c r="J107" i="39"/>
  <c r="N104" i="39"/>
  <c r="F102" i="39"/>
  <c r="H98" i="39"/>
  <c r="L97" i="39"/>
  <c r="D97" i="39"/>
  <c r="H96" i="39"/>
  <c r="L95" i="39"/>
  <c r="D95" i="39"/>
  <c r="H94" i="39"/>
  <c r="L93" i="39"/>
  <c r="D93" i="39"/>
  <c r="H92" i="39"/>
  <c r="L91" i="39"/>
  <c r="D91" i="39"/>
  <c r="H90" i="39"/>
  <c r="L89" i="39"/>
  <c r="D89" i="39"/>
  <c r="H88" i="39"/>
  <c r="G98" i="39"/>
  <c r="K97" i="39"/>
  <c r="C97" i="39"/>
  <c r="G96" i="39"/>
  <c r="K95" i="39"/>
  <c r="C95" i="39"/>
  <c r="G94" i="39"/>
  <c r="K93" i="39"/>
  <c r="C93" i="39"/>
  <c r="G92" i="39"/>
  <c r="K91" i="39"/>
  <c r="C91" i="39"/>
  <c r="G90" i="39"/>
  <c r="K89" i="39"/>
  <c r="C89" i="39"/>
  <c r="G88" i="39"/>
  <c r="N98" i="39"/>
  <c r="F98" i="39"/>
  <c r="J97" i="39"/>
  <c r="N96" i="39"/>
  <c r="F96" i="39"/>
  <c r="J95" i="39"/>
  <c r="N94" i="39"/>
  <c r="F94" i="39"/>
  <c r="J93" i="39"/>
  <c r="N92" i="39"/>
  <c r="F92" i="39"/>
  <c r="J91" i="39"/>
  <c r="N90" i="39"/>
  <c r="F90" i="39"/>
  <c r="J89" i="39"/>
  <c r="N88" i="39"/>
  <c r="F88" i="39"/>
  <c r="M98" i="39"/>
  <c r="E98" i="39"/>
  <c r="I97" i="39"/>
  <c r="M96" i="39"/>
  <c r="E96" i="39"/>
  <c r="I95" i="39"/>
  <c r="L98" i="39"/>
  <c r="D98" i="39"/>
  <c r="H97" i="39"/>
  <c r="L96" i="39"/>
  <c r="D96" i="39"/>
  <c r="H95" i="39"/>
  <c r="L94" i="39"/>
  <c r="D94" i="39"/>
  <c r="H93" i="39"/>
  <c r="L92" i="39"/>
  <c r="D92" i="39"/>
  <c r="H91" i="39"/>
  <c r="L90" i="39"/>
  <c r="D90" i="39"/>
  <c r="H89" i="39"/>
  <c r="L88" i="39"/>
  <c r="D88" i="39"/>
  <c r="K98" i="39"/>
  <c r="C98" i="39"/>
  <c r="G97" i="39"/>
  <c r="K96" i="39"/>
  <c r="C96" i="39"/>
  <c r="G95" i="39"/>
  <c r="K94" i="39"/>
  <c r="C94" i="39"/>
  <c r="G93" i="39"/>
  <c r="K92" i="39"/>
  <c r="C92" i="39"/>
  <c r="G91" i="39"/>
  <c r="K90" i="39"/>
  <c r="C90" i="39"/>
  <c r="G89" i="39"/>
  <c r="K88" i="39"/>
  <c r="C88" i="39"/>
  <c r="I96" i="39"/>
  <c r="E94" i="39"/>
  <c r="I92" i="39"/>
  <c r="J90" i="39"/>
  <c r="M88" i="39"/>
  <c r="J98" i="39"/>
  <c r="N95" i="39"/>
  <c r="N93" i="39"/>
  <c r="E92" i="39"/>
  <c r="I90" i="39"/>
  <c r="J88" i="39"/>
  <c r="I98" i="39"/>
  <c r="M95" i="39"/>
  <c r="M93" i="39"/>
  <c r="N91" i="39"/>
  <c r="E90" i="39"/>
  <c r="I88" i="39"/>
  <c r="N97" i="39"/>
  <c r="F95" i="39"/>
  <c r="I93" i="39"/>
  <c r="M91" i="39"/>
  <c r="N89" i="39"/>
  <c r="E88" i="39"/>
  <c r="M97" i="39"/>
  <c r="E95" i="39"/>
  <c r="F93" i="39"/>
  <c r="I91" i="39"/>
  <c r="M89" i="39"/>
  <c r="F97" i="39"/>
  <c r="M94" i="39"/>
  <c r="E93" i="39"/>
  <c r="F91" i="39"/>
  <c r="I89" i="39"/>
  <c r="E97" i="39"/>
  <c r="J94" i="39"/>
  <c r="M92" i="39"/>
  <c r="E91" i="39"/>
  <c r="F89" i="39"/>
  <c r="J96" i="39"/>
  <c r="I94" i="39"/>
  <c r="J92" i="39"/>
  <c r="M90" i="39"/>
  <c r="E89" i="39"/>
  <c r="H42" i="39"/>
  <c r="L41" i="39"/>
  <c r="D41" i="39"/>
  <c r="H40" i="39"/>
  <c r="L39" i="39"/>
  <c r="D39" i="39"/>
  <c r="H38" i="39"/>
  <c r="L37" i="39"/>
  <c r="D37" i="39"/>
  <c r="H36" i="39"/>
  <c r="L35" i="39"/>
  <c r="D35" i="39"/>
  <c r="H34" i="39"/>
  <c r="L33" i="39"/>
  <c r="D33" i="39"/>
  <c r="H32" i="39"/>
  <c r="G42" i="39"/>
  <c r="K41" i="39"/>
  <c r="C41" i="39"/>
  <c r="G40" i="39"/>
  <c r="K39" i="39"/>
  <c r="C39" i="39"/>
  <c r="G38" i="39"/>
  <c r="K37" i="39"/>
  <c r="C37" i="39"/>
  <c r="G36" i="39"/>
  <c r="K35" i="39"/>
  <c r="C35" i="39"/>
  <c r="G34" i="39"/>
  <c r="K33" i="39"/>
  <c r="C33" i="39"/>
  <c r="G32" i="39"/>
  <c r="N42" i="39"/>
  <c r="F42" i="39"/>
  <c r="J41" i="39"/>
  <c r="N40" i="39"/>
  <c r="F40" i="39"/>
  <c r="J39" i="39"/>
  <c r="N38" i="39"/>
  <c r="F38" i="39"/>
  <c r="J37" i="39"/>
  <c r="N36" i="39"/>
  <c r="F36" i="39"/>
  <c r="J35" i="39"/>
  <c r="N34" i="39"/>
  <c r="F34" i="39"/>
  <c r="J33" i="39"/>
  <c r="N32" i="39"/>
  <c r="F32" i="39"/>
  <c r="M42" i="39"/>
  <c r="E42" i="39"/>
  <c r="I41" i="39"/>
  <c r="M40" i="39"/>
  <c r="E40" i="39"/>
  <c r="I39" i="39"/>
  <c r="M38" i="39"/>
  <c r="E38" i="39"/>
  <c r="I37" i="39"/>
  <c r="M36" i="39"/>
  <c r="E36" i="39"/>
  <c r="I35" i="39"/>
  <c r="M34" i="39"/>
  <c r="E34" i="39"/>
  <c r="I33" i="39"/>
  <c r="M32" i="39"/>
  <c r="E32" i="39"/>
  <c r="L42" i="39"/>
  <c r="D42" i="39"/>
  <c r="H41" i="39"/>
  <c r="L40" i="39"/>
  <c r="D40" i="39"/>
  <c r="H39" i="39"/>
  <c r="L38" i="39"/>
  <c r="D38" i="39"/>
  <c r="H37" i="39"/>
  <c r="L36" i="39"/>
  <c r="D36" i="39"/>
  <c r="H35" i="39"/>
  <c r="L34" i="39"/>
  <c r="D34" i="39"/>
  <c r="H33" i="39"/>
  <c r="L32" i="39"/>
  <c r="D32" i="39"/>
  <c r="K42" i="39"/>
  <c r="C42" i="39"/>
  <c r="G41" i="39"/>
  <c r="K40" i="39"/>
  <c r="C40" i="39"/>
  <c r="G39" i="39"/>
  <c r="K38" i="39"/>
  <c r="C38" i="39"/>
  <c r="G37" i="39"/>
  <c r="K36" i="39"/>
  <c r="C36" i="39"/>
  <c r="G35" i="39"/>
  <c r="K34" i="39"/>
  <c r="C34" i="39"/>
  <c r="G33" i="39"/>
  <c r="K32" i="39"/>
  <c r="C32" i="39"/>
  <c r="J42" i="39"/>
  <c r="N41" i="39"/>
  <c r="F41" i="39"/>
  <c r="J40" i="39"/>
  <c r="N39" i="39"/>
  <c r="F39" i="39"/>
  <c r="J38" i="39"/>
  <c r="N37" i="39"/>
  <c r="F37" i="39"/>
  <c r="J36" i="39"/>
  <c r="N35" i="39"/>
  <c r="F35" i="39"/>
  <c r="J34" i="39"/>
  <c r="N33" i="39"/>
  <c r="F33" i="39"/>
  <c r="J32" i="39"/>
  <c r="I42" i="39"/>
  <c r="M41" i="39"/>
  <c r="E41" i="39"/>
  <c r="I40" i="39"/>
  <c r="M39" i="39"/>
  <c r="E39" i="39"/>
  <c r="I38" i="39"/>
  <c r="M37" i="39"/>
  <c r="E37" i="39"/>
  <c r="I36" i="39"/>
  <c r="M35" i="39"/>
  <c r="E35" i="39"/>
  <c r="I34" i="39"/>
  <c r="M33" i="39"/>
  <c r="E33" i="39"/>
  <c r="I32" i="39"/>
  <c r="H14" i="39"/>
  <c r="L13" i="39"/>
  <c r="D13" i="39"/>
  <c r="H12" i="39"/>
  <c r="L11" i="39"/>
  <c r="D11" i="39"/>
  <c r="H10" i="39"/>
  <c r="L9" i="39"/>
  <c r="D9" i="39"/>
  <c r="H8" i="39"/>
  <c r="L7" i="39"/>
  <c r="D7" i="39"/>
  <c r="H6" i="39"/>
  <c r="L5" i="39"/>
  <c r="D5" i="39"/>
  <c r="H4" i="39"/>
  <c r="G14" i="39"/>
  <c r="K13" i="39"/>
  <c r="C13" i="39"/>
  <c r="G12" i="39"/>
  <c r="K11" i="39"/>
  <c r="C11" i="39"/>
  <c r="G10" i="39"/>
  <c r="K9" i="39"/>
  <c r="C9" i="39"/>
  <c r="G8" i="39"/>
  <c r="K7" i="39"/>
  <c r="C7" i="39"/>
  <c r="G6" i="39"/>
  <c r="K5" i="39"/>
  <c r="C5" i="39"/>
  <c r="G4" i="39"/>
  <c r="N14" i="39"/>
  <c r="F14" i="39"/>
  <c r="J13" i="39"/>
  <c r="N12" i="39"/>
  <c r="F12" i="39"/>
  <c r="J11" i="39"/>
  <c r="N10" i="39"/>
  <c r="F10" i="39"/>
  <c r="J9" i="39"/>
  <c r="N8" i="39"/>
  <c r="F8" i="39"/>
  <c r="J7" i="39"/>
  <c r="N6" i="39"/>
  <c r="F6" i="39"/>
  <c r="J5" i="39"/>
  <c r="N4" i="39"/>
  <c r="F4" i="39"/>
  <c r="M14" i="39"/>
  <c r="E14" i="39"/>
  <c r="I13" i="39"/>
  <c r="M12" i="39"/>
  <c r="E12" i="39"/>
  <c r="I11" i="39"/>
  <c r="M10" i="39"/>
  <c r="E10" i="39"/>
  <c r="I9" i="39"/>
  <c r="M8" i="39"/>
  <c r="E8" i="39"/>
  <c r="I7" i="39"/>
  <c r="M6" i="39"/>
  <c r="E6" i="39"/>
  <c r="I5" i="39"/>
  <c r="M4" i="39"/>
  <c r="E4" i="39"/>
  <c r="L14" i="39"/>
  <c r="D14" i="39"/>
  <c r="H13" i="39"/>
  <c r="L12" i="39"/>
  <c r="D12" i="39"/>
  <c r="H11" i="39"/>
  <c r="L10" i="39"/>
  <c r="D10" i="39"/>
  <c r="H9" i="39"/>
  <c r="L8" i="39"/>
  <c r="D8" i="39"/>
  <c r="H7" i="39"/>
  <c r="L6" i="39"/>
  <c r="D6" i="39"/>
  <c r="H5" i="39"/>
  <c r="L4" i="39"/>
  <c r="D4" i="39"/>
  <c r="K14" i="39"/>
  <c r="C14" i="39"/>
  <c r="G13" i="39"/>
  <c r="K12" i="39"/>
  <c r="C12" i="39"/>
  <c r="G11" i="39"/>
  <c r="K10" i="39"/>
  <c r="C10" i="39"/>
  <c r="G9" i="39"/>
  <c r="K8" i="39"/>
  <c r="C8" i="39"/>
  <c r="G7" i="39"/>
  <c r="K6" i="39"/>
  <c r="C6" i="39"/>
  <c r="G5" i="39"/>
  <c r="K4" i="39"/>
  <c r="C4" i="39"/>
  <c r="J14" i="39"/>
  <c r="N13" i="39"/>
  <c r="F13" i="39"/>
  <c r="J12" i="39"/>
  <c r="N11" i="39"/>
  <c r="F11" i="39"/>
  <c r="J10" i="39"/>
  <c r="N9" i="39"/>
  <c r="F9" i="39"/>
  <c r="J8" i="39"/>
  <c r="N7" i="39"/>
  <c r="F7" i="39"/>
  <c r="J6" i="39"/>
  <c r="N5" i="39"/>
  <c r="F5" i="39"/>
  <c r="J4" i="39"/>
  <c r="I14" i="39"/>
  <c r="M13" i="39"/>
  <c r="E13" i="39"/>
  <c r="I12" i="39"/>
  <c r="M11" i="39"/>
  <c r="E11" i="39"/>
  <c r="I10" i="39"/>
  <c r="M9" i="39"/>
  <c r="E9" i="39"/>
  <c r="I8" i="39"/>
  <c r="M7" i="39"/>
  <c r="E7" i="39"/>
  <c r="I6" i="39"/>
  <c r="M5" i="39"/>
  <c r="E5" i="39"/>
  <c r="I4" i="39"/>
  <c r="L28" i="39"/>
  <c r="D28" i="39"/>
  <c r="H27" i="39"/>
  <c r="L26" i="39"/>
  <c r="D26" i="39"/>
  <c r="H25" i="39"/>
  <c r="L24" i="39"/>
  <c r="D24" i="39"/>
  <c r="H23" i="39"/>
  <c r="L22" i="39"/>
  <c r="D22" i="39"/>
  <c r="H21" i="39"/>
  <c r="L20" i="39"/>
  <c r="D20" i="39"/>
  <c r="H19" i="39"/>
  <c r="L18" i="39"/>
  <c r="D18" i="39"/>
  <c r="K28" i="39"/>
  <c r="C28" i="39"/>
  <c r="G27" i="39"/>
  <c r="K26" i="39"/>
  <c r="C26" i="39"/>
  <c r="G25" i="39"/>
  <c r="K24" i="39"/>
  <c r="C24" i="39"/>
  <c r="G23" i="39"/>
  <c r="K22" i="39"/>
  <c r="C22" i="39"/>
  <c r="G21" i="39"/>
  <c r="K20" i="39"/>
  <c r="C20" i="39"/>
  <c r="G19" i="39"/>
  <c r="K18" i="39"/>
  <c r="C18" i="39"/>
  <c r="J28" i="39"/>
  <c r="N27" i="39"/>
  <c r="F27" i="39"/>
  <c r="J26" i="39"/>
  <c r="N25" i="39"/>
  <c r="F25" i="39"/>
  <c r="J24" i="39"/>
  <c r="N23" i="39"/>
  <c r="F23" i="39"/>
  <c r="J22" i="39"/>
  <c r="N21" i="39"/>
  <c r="F21" i="39"/>
  <c r="J20" i="39"/>
  <c r="N19" i="39"/>
  <c r="F19" i="39"/>
  <c r="J18" i="39"/>
  <c r="I28" i="39"/>
  <c r="M27" i="39"/>
  <c r="E27" i="39"/>
  <c r="I26" i="39"/>
  <c r="M25" i="39"/>
  <c r="E25" i="39"/>
  <c r="I24" i="39"/>
  <c r="M23" i="39"/>
  <c r="E23" i="39"/>
  <c r="I22" i="39"/>
  <c r="M21" i="39"/>
  <c r="E21" i="39"/>
  <c r="I20" i="39"/>
  <c r="M19" i="39"/>
  <c r="E19" i="39"/>
  <c r="I18" i="39"/>
  <c r="H28" i="39"/>
  <c r="L27" i="39"/>
  <c r="D27" i="39"/>
  <c r="H26" i="39"/>
  <c r="L25" i="39"/>
  <c r="D25" i="39"/>
  <c r="H24" i="39"/>
  <c r="L23" i="39"/>
  <c r="D23" i="39"/>
  <c r="H22" i="39"/>
  <c r="L21" i="39"/>
  <c r="D21" i="39"/>
  <c r="H20" i="39"/>
  <c r="L19" i="39"/>
  <c r="D19" i="39"/>
  <c r="H18" i="39"/>
  <c r="G28" i="39"/>
  <c r="K27" i="39"/>
  <c r="C27" i="39"/>
  <c r="G26" i="39"/>
  <c r="K25" i="39"/>
  <c r="C25" i="39"/>
  <c r="G24" i="39"/>
  <c r="K23" i="39"/>
  <c r="C23" i="39"/>
  <c r="G22" i="39"/>
  <c r="K21" i="39"/>
  <c r="C21" i="39"/>
  <c r="G20" i="39"/>
  <c r="K19" i="39"/>
  <c r="C19" i="39"/>
  <c r="G18" i="39"/>
  <c r="N28" i="39"/>
  <c r="F28" i="39"/>
  <c r="J27" i="39"/>
  <c r="N26" i="39"/>
  <c r="F26" i="39"/>
  <c r="J25" i="39"/>
  <c r="N24" i="39"/>
  <c r="F24" i="39"/>
  <c r="J23" i="39"/>
  <c r="N22" i="39"/>
  <c r="F22" i="39"/>
  <c r="J21" i="39"/>
  <c r="N20" i="39"/>
  <c r="F20" i="39"/>
  <c r="J19" i="39"/>
  <c r="N18" i="39"/>
  <c r="F18" i="39"/>
  <c r="M28" i="39"/>
  <c r="E28" i="39"/>
  <c r="I27" i="39"/>
  <c r="M26" i="39"/>
  <c r="E26" i="39"/>
  <c r="I25" i="39"/>
  <c r="M24" i="39"/>
  <c r="E24" i="39"/>
  <c r="I23" i="39"/>
  <c r="M22" i="39"/>
  <c r="E22" i="39"/>
  <c r="I21" i="39"/>
  <c r="M20" i="39"/>
  <c r="E20" i="39"/>
  <c r="I19" i="39"/>
  <c r="M18" i="39"/>
  <c r="E18" i="39"/>
  <c r="L56" i="39"/>
  <c r="D56" i="39"/>
  <c r="H55" i="39"/>
  <c r="L54" i="39"/>
  <c r="D54" i="39"/>
  <c r="H53" i="39"/>
  <c r="L52" i="39"/>
  <c r="D52" i="39"/>
  <c r="H51" i="39"/>
  <c r="L50" i="39"/>
  <c r="D50" i="39"/>
  <c r="H49" i="39"/>
  <c r="J56" i="39"/>
  <c r="G56" i="39"/>
  <c r="K55" i="39"/>
  <c r="C55" i="39"/>
  <c r="G54" i="39"/>
  <c r="K53" i="39"/>
  <c r="C53" i="39"/>
  <c r="G52" i="39"/>
  <c r="K51" i="39"/>
  <c r="C51" i="39"/>
  <c r="G50" i="39"/>
  <c r="K49" i="39"/>
  <c r="C49" i="39"/>
  <c r="G48" i="39"/>
  <c r="N56" i="39"/>
  <c r="N55" i="39"/>
  <c r="D55" i="39"/>
  <c r="E54" i="39"/>
  <c r="F53" i="39"/>
  <c r="H52" i="39"/>
  <c r="I51" i="39"/>
  <c r="J50" i="39"/>
  <c r="L49" i="39"/>
  <c r="M48" i="39"/>
  <c r="D48" i="39"/>
  <c r="H47" i="39"/>
  <c r="L46" i="39"/>
  <c r="D46" i="39"/>
  <c r="M56" i="39"/>
  <c r="M55" i="39"/>
  <c r="N54" i="39"/>
  <c r="C54" i="39"/>
  <c r="E53" i="39"/>
  <c r="F52" i="39"/>
  <c r="G51" i="39"/>
  <c r="I50" i="39"/>
  <c r="J49" i="39"/>
  <c r="L48" i="39"/>
  <c r="C48" i="39"/>
  <c r="G47" i="39"/>
  <c r="K46" i="39"/>
  <c r="C46" i="39"/>
  <c r="K56" i="39"/>
  <c r="L55" i="39"/>
  <c r="M54" i="39"/>
  <c r="N53" i="39"/>
  <c r="D53" i="39"/>
  <c r="E52" i="39"/>
  <c r="F51" i="39"/>
  <c r="H50" i="39"/>
  <c r="I49" i="39"/>
  <c r="K48" i="39"/>
  <c r="N47" i="39"/>
  <c r="F47" i="39"/>
  <c r="J46" i="39"/>
  <c r="I56" i="39"/>
  <c r="J55" i="39"/>
  <c r="K54" i="39"/>
  <c r="M53" i="39"/>
  <c r="N52" i="39"/>
  <c r="C52" i="39"/>
  <c r="E51" i="39"/>
  <c r="F50" i="39"/>
  <c r="G49" i="39"/>
  <c r="J48" i="39"/>
  <c r="M47" i="39"/>
  <c r="E47" i="39"/>
  <c r="I46" i="39"/>
  <c r="H56" i="39"/>
  <c r="I55" i="39"/>
  <c r="J54" i="39"/>
  <c r="L53" i="39"/>
  <c r="M52" i="39"/>
  <c r="N51" i="39"/>
  <c r="D51" i="39"/>
  <c r="E50" i="39"/>
  <c r="F49" i="39"/>
  <c r="I48" i="39"/>
  <c r="L47" i="39"/>
  <c r="D47" i="39"/>
  <c r="H46" i="39"/>
  <c r="F56" i="39"/>
  <c r="G55" i="39"/>
  <c r="I54" i="39"/>
  <c r="J53" i="39"/>
  <c r="K52" i="39"/>
  <c r="M51" i="39"/>
  <c r="N50" i="39"/>
  <c r="C50" i="39"/>
  <c r="E49" i="39"/>
  <c r="H48" i="39"/>
  <c r="K47" i="39"/>
  <c r="C47" i="39"/>
  <c r="G46" i="39"/>
  <c r="E56" i="39"/>
  <c r="F55" i="39"/>
  <c r="H54" i="39"/>
  <c r="I53" i="39"/>
  <c r="J52" i="39"/>
  <c r="L51" i="39"/>
  <c r="M50" i="39"/>
  <c r="N49" i="39"/>
  <c r="D49" i="39"/>
  <c r="F48" i="39"/>
  <c r="J47" i="39"/>
  <c r="N46" i="39"/>
  <c r="F46" i="39"/>
  <c r="C56" i="39"/>
  <c r="E55" i="39"/>
  <c r="F54" i="39"/>
  <c r="G53" i="39"/>
  <c r="I52" i="39"/>
  <c r="J51" i="39"/>
  <c r="K50" i="39"/>
  <c r="M49" i="39"/>
  <c r="N48" i="39"/>
  <c r="E48" i="39"/>
  <c r="I47" i="39"/>
  <c r="M46" i="39"/>
  <c r="E46" i="39"/>
  <c r="H70" i="39"/>
  <c r="L69" i="39"/>
  <c r="D69" i="39"/>
  <c r="H68" i="39"/>
  <c r="L67" i="39"/>
  <c r="D67" i="39"/>
  <c r="H66" i="39"/>
  <c r="L65" i="39"/>
  <c r="D65" i="39"/>
  <c r="H64" i="39"/>
  <c r="L63" i="39"/>
  <c r="D63" i="39"/>
  <c r="H62" i="39"/>
  <c r="L61" i="39"/>
  <c r="D61" i="39"/>
  <c r="H60" i="39"/>
  <c r="G70" i="39"/>
  <c r="K69" i="39"/>
  <c r="C69" i="39"/>
  <c r="G68" i="39"/>
  <c r="K67" i="39"/>
  <c r="C67" i="39"/>
  <c r="G66" i="39"/>
  <c r="K65" i="39"/>
  <c r="C65" i="39"/>
  <c r="G64" i="39"/>
  <c r="K63" i="39"/>
  <c r="C63" i="39"/>
  <c r="G62" i="39"/>
  <c r="K61" i="39"/>
  <c r="C61" i="39"/>
  <c r="G60" i="39"/>
  <c r="N70" i="39"/>
  <c r="F70" i="39"/>
  <c r="J69" i="39"/>
  <c r="N68" i="39"/>
  <c r="F68" i="39"/>
  <c r="J67" i="39"/>
  <c r="N66" i="39"/>
  <c r="F66" i="39"/>
  <c r="J65" i="39"/>
  <c r="N64" i="39"/>
  <c r="F64" i="39"/>
  <c r="J63" i="39"/>
  <c r="N62" i="39"/>
  <c r="F62" i="39"/>
  <c r="J61" i="39"/>
  <c r="N60" i="39"/>
  <c r="F60" i="39"/>
  <c r="L70" i="39"/>
  <c r="D70" i="39"/>
  <c r="H69" i="39"/>
  <c r="L68" i="39"/>
  <c r="D68" i="39"/>
  <c r="H67" i="39"/>
  <c r="L66" i="39"/>
  <c r="D66" i="39"/>
  <c r="H65" i="39"/>
  <c r="L64" i="39"/>
  <c r="D64" i="39"/>
  <c r="H63" i="39"/>
  <c r="L62" i="39"/>
  <c r="D62" i="39"/>
  <c r="H61" i="39"/>
  <c r="L60" i="39"/>
  <c r="K70" i="39"/>
  <c r="C70" i="39"/>
  <c r="G69" i="39"/>
  <c r="K68" i="39"/>
  <c r="C68" i="39"/>
  <c r="G67" i="39"/>
  <c r="K66" i="39"/>
  <c r="C66" i="39"/>
  <c r="G65" i="39"/>
  <c r="K64" i="39"/>
  <c r="C64" i="39"/>
  <c r="G63" i="39"/>
  <c r="K62" i="39"/>
  <c r="C62" i="39"/>
  <c r="G61" i="39"/>
  <c r="K60" i="39"/>
  <c r="C60" i="39"/>
  <c r="I70" i="39"/>
  <c r="J68" i="39"/>
  <c r="M66" i="39"/>
  <c r="E65" i="39"/>
  <c r="F63" i="39"/>
  <c r="I61" i="39"/>
  <c r="E70" i="39"/>
  <c r="I68" i="39"/>
  <c r="J66" i="39"/>
  <c r="M64" i="39"/>
  <c r="E63" i="39"/>
  <c r="F61" i="39"/>
  <c r="N69" i="39"/>
  <c r="E68" i="39"/>
  <c r="I66" i="39"/>
  <c r="J64" i="39"/>
  <c r="M62" i="39"/>
  <c r="E61" i="39"/>
  <c r="M69" i="39"/>
  <c r="N67" i="39"/>
  <c r="E66" i="39"/>
  <c r="I64" i="39"/>
  <c r="J62" i="39"/>
  <c r="M60" i="39"/>
  <c r="I69" i="39"/>
  <c r="M67" i="39"/>
  <c r="N65" i="39"/>
  <c r="E64" i="39"/>
  <c r="I62" i="39"/>
  <c r="J60" i="39"/>
  <c r="F69" i="39"/>
  <c r="I67" i="39"/>
  <c r="M65" i="39"/>
  <c r="N63" i="39"/>
  <c r="E62" i="39"/>
  <c r="I60" i="39"/>
  <c r="M70" i="39"/>
  <c r="E69" i="39"/>
  <c r="F67" i="39"/>
  <c r="I65" i="39"/>
  <c r="M63" i="39"/>
  <c r="N61" i="39"/>
  <c r="E60" i="39"/>
  <c r="J70" i="39"/>
  <c r="M68" i="39"/>
  <c r="E67" i="39"/>
  <c r="F65" i="39"/>
  <c r="I63" i="39"/>
  <c r="M61" i="39"/>
  <c r="D60" i="39"/>
  <c r="L84" i="39"/>
  <c r="D84" i="39"/>
  <c r="H83" i="39"/>
  <c r="L82" i="39"/>
  <c r="D82" i="39"/>
  <c r="H81" i="39"/>
  <c r="L80" i="39"/>
  <c r="D80" i="39"/>
  <c r="H79" i="39"/>
  <c r="L78" i="39"/>
  <c r="D78" i="39"/>
  <c r="H77" i="39"/>
  <c r="L76" i="39"/>
  <c r="D76" i="39"/>
  <c r="H75" i="39"/>
  <c r="L74" i="39"/>
  <c r="D74" i="39"/>
  <c r="K84" i="39"/>
  <c r="C84" i="39"/>
  <c r="G83" i="39"/>
  <c r="K82" i="39"/>
  <c r="C82" i="39"/>
  <c r="G81" i="39"/>
  <c r="K80" i="39"/>
  <c r="C80" i="39"/>
  <c r="G79" i="39"/>
  <c r="K78" i="39"/>
  <c r="C78" i="39"/>
  <c r="G77" i="39"/>
  <c r="K76" i="39"/>
  <c r="C76" i="39"/>
  <c r="G75" i="39"/>
  <c r="K74" i="39"/>
  <c r="C74" i="39"/>
  <c r="J84" i="39"/>
  <c r="N83" i="39"/>
  <c r="F83" i="39"/>
  <c r="J82" i="39"/>
  <c r="N81" i="39"/>
  <c r="F81" i="39"/>
  <c r="J80" i="39"/>
  <c r="N79" i="39"/>
  <c r="F79" i="39"/>
  <c r="J78" i="39"/>
  <c r="N77" i="39"/>
  <c r="F77" i="39"/>
  <c r="J76" i="39"/>
  <c r="N75" i="39"/>
  <c r="F75" i="39"/>
  <c r="J74" i="39"/>
  <c r="H84" i="39"/>
  <c r="L83" i="39"/>
  <c r="D83" i="39"/>
  <c r="H82" i="39"/>
  <c r="L81" i="39"/>
  <c r="D81" i="39"/>
  <c r="H80" i="39"/>
  <c r="L79" i="39"/>
  <c r="D79" i="39"/>
  <c r="H78" i="39"/>
  <c r="L77" i="39"/>
  <c r="D77" i="39"/>
  <c r="H76" i="39"/>
  <c r="L75" i="39"/>
  <c r="D75" i="39"/>
  <c r="H74" i="39"/>
  <c r="G84" i="39"/>
  <c r="K83" i="39"/>
  <c r="C83" i="39"/>
  <c r="G82" i="39"/>
  <c r="K81" i="39"/>
  <c r="C81" i="39"/>
  <c r="G80" i="39"/>
  <c r="K79" i="39"/>
  <c r="C79" i="39"/>
  <c r="G78" i="39"/>
  <c r="K77" i="39"/>
  <c r="C77" i="39"/>
  <c r="G76" i="39"/>
  <c r="K75" i="39"/>
  <c r="C75" i="39"/>
  <c r="G74" i="39"/>
  <c r="E84" i="39"/>
  <c r="F82" i="39"/>
  <c r="I80" i="39"/>
  <c r="M78" i="39"/>
  <c r="N76" i="39"/>
  <c r="E75" i="39"/>
  <c r="M83" i="39"/>
  <c r="E82" i="39"/>
  <c r="F80" i="39"/>
  <c r="I78" i="39"/>
  <c r="M76" i="39"/>
  <c r="N74" i="39"/>
  <c r="J83" i="39"/>
  <c r="M81" i="39"/>
  <c r="E80" i="39"/>
  <c r="F78" i="39"/>
  <c r="I76" i="39"/>
  <c r="M74" i="39"/>
  <c r="I83" i="39"/>
  <c r="J81" i="39"/>
  <c r="M79" i="39"/>
  <c r="E78" i="39"/>
  <c r="F76" i="39"/>
  <c r="I74" i="39"/>
  <c r="N84" i="39"/>
  <c r="E83" i="39"/>
  <c r="I81" i="39"/>
  <c r="J79" i="39"/>
  <c r="M77" i="39"/>
  <c r="E76" i="39"/>
  <c r="F74" i="39"/>
  <c r="M84" i="39"/>
  <c r="N82" i="39"/>
  <c r="E81" i="39"/>
  <c r="I79" i="39"/>
  <c r="J77" i="39"/>
  <c r="M75" i="39"/>
  <c r="E74" i="39"/>
  <c r="I84" i="39"/>
  <c r="M82" i="39"/>
  <c r="N80" i="39"/>
  <c r="E79" i="39"/>
  <c r="I77" i="39"/>
  <c r="J75" i="39"/>
  <c r="F84" i="39"/>
  <c r="I82" i="39"/>
  <c r="M80" i="39"/>
  <c r="N78" i="39"/>
  <c r="E77" i="39"/>
  <c r="I75" i="39"/>
  <c r="O12" i="48"/>
  <c r="O11" i="48"/>
  <c r="O27" i="48"/>
  <c r="O26" i="48"/>
  <c r="CT121" i="40" l="1"/>
  <c r="CS129" i="40"/>
  <c r="CB33" i="40"/>
  <c r="CR33" i="40"/>
  <c r="CS33" i="40"/>
  <c r="DH33" i="40"/>
  <c r="DI33" i="40"/>
  <c r="DX33" i="40"/>
  <c r="DY33" i="40"/>
  <c r="CC33" i="40"/>
  <c r="DO161" i="40"/>
  <c r="CS161" i="40"/>
  <c r="BZ161" i="40"/>
  <c r="DJ160" i="40"/>
  <c r="CT160" i="40"/>
  <c r="DZ159" i="40"/>
  <c r="DJ159" i="40"/>
  <c r="DZ158" i="40"/>
  <c r="DJ158" i="40"/>
  <c r="CT158" i="40"/>
  <c r="DZ157" i="40"/>
  <c r="CD157" i="40"/>
  <c r="DZ156" i="40"/>
  <c r="DJ156" i="40"/>
  <c r="CT156" i="40"/>
  <c r="DZ155" i="40"/>
  <c r="DJ155" i="40"/>
  <c r="CT155" i="40"/>
  <c r="DZ154" i="40"/>
  <c r="CT154" i="40"/>
  <c r="DZ153" i="40"/>
  <c r="DJ153" i="40"/>
  <c r="CT153" i="40"/>
  <c r="CD153" i="40"/>
  <c r="DJ152" i="40"/>
  <c r="CT152" i="40"/>
  <c r="DZ151" i="40"/>
  <c r="DJ151" i="40"/>
  <c r="DJ150" i="40"/>
  <c r="CT150" i="40"/>
  <c r="DT161" i="40"/>
  <c r="DZ149" i="40"/>
  <c r="DA161" i="40"/>
  <c r="DJ149" i="40"/>
  <c r="CD149" i="40"/>
  <c r="DY161" i="40"/>
  <c r="DW161" i="40"/>
  <c r="DU161" i="40"/>
  <c r="DS161" i="40"/>
  <c r="DQ161" i="40"/>
  <c r="DI161" i="40"/>
  <c r="DH161" i="40"/>
  <c r="DF161" i="40"/>
  <c r="DE161" i="40"/>
  <c r="DD161" i="40"/>
  <c r="DB161" i="40"/>
  <c r="CZ161" i="40"/>
  <c r="CX161" i="40"/>
  <c r="CQ161" i="40"/>
  <c r="CO161" i="40"/>
  <c r="CM161" i="40"/>
  <c r="CL161" i="40"/>
  <c r="CK161" i="40"/>
  <c r="CI161" i="40"/>
  <c r="CC161" i="40"/>
  <c r="CB161" i="40"/>
  <c r="BX161" i="40"/>
  <c r="BW161" i="40"/>
  <c r="BV161" i="40"/>
  <c r="BT161" i="40"/>
  <c r="CD148" i="40"/>
  <c r="DZ144" i="40"/>
  <c r="DZ143" i="40"/>
  <c r="CT143" i="40"/>
  <c r="CD143" i="40"/>
  <c r="DZ142" i="40"/>
  <c r="CT142" i="40"/>
  <c r="CD142" i="40"/>
  <c r="DZ141" i="40"/>
  <c r="CT141" i="40"/>
  <c r="CD141" i="40"/>
  <c r="DZ140" i="40"/>
  <c r="CT140" i="40"/>
  <c r="CD140" i="40"/>
  <c r="DZ139" i="40"/>
  <c r="CT139" i="40"/>
  <c r="CD139" i="40"/>
  <c r="DZ138" i="40"/>
  <c r="DJ138" i="40"/>
  <c r="DZ137" i="40"/>
  <c r="DJ137" i="40"/>
  <c r="CT137" i="40"/>
  <c r="DZ136" i="40"/>
  <c r="CT136" i="40"/>
  <c r="DZ135" i="40"/>
  <c r="DJ135" i="40"/>
  <c r="CT135" i="40"/>
  <c r="CD135" i="40"/>
  <c r="DZ134" i="40"/>
  <c r="DN145" i="40"/>
  <c r="BY145" i="40"/>
  <c r="DY145" i="40"/>
  <c r="DU145" i="40"/>
  <c r="DR145" i="40"/>
  <c r="DQ145" i="40"/>
  <c r="DI145" i="40"/>
  <c r="DF145" i="40"/>
  <c r="DB145" i="40"/>
  <c r="CX145" i="40"/>
  <c r="CS145" i="40"/>
  <c r="CQ145" i="40"/>
  <c r="CM145" i="40"/>
  <c r="CI145" i="40"/>
  <c r="CC145" i="40"/>
  <c r="CB145" i="40"/>
  <c r="BX145" i="40"/>
  <c r="BT145" i="40"/>
  <c r="CD132" i="40"/>
  <c r="BY129" i="40"/>
  <c r="BS129" i="40"/>
  <c r="DZ128" i="40"/>
  <c r="CT127" i="40"/>
  <c r="DZ126" i="40"/>
  <c r="CT126" i="40"/>
  <c r="DZ125" i="40"/>
  <c r="DJ125" i="40"/>
  <c r="CT125" i="40"/>
  <c r="CD125" i="40"/>
  <c r="DZ124" i="40"/>
  <c r="CT123" i="40"/>
  <c r="DZ122" i="40"/>
  <c r="DJ122" i="40"/>
  <c r="CT122" i="40"/>
  <c r="CD122" i="40"/>
  <c r="DZ121" i="40"/>
  <c r="DE129" i="40"/>
  <c r="CD121" i="40"/>
  <c r="CD120" i="40"/>
  <c r="DJ119" i="40"/>
  <c r="CT119" i="40"/>
  <c r="DZ118" i="40"/>
  <c r="CT118" i="40"/>
  <c r="DX129" i="40"/>
  <c r="DV129" i="40"/>
  <c r="DP129" i="40"/>
  <c r="DZ117" i="40"/>
  <c r="DC129" i="40"/>
  <c r="DJ117" i="40"/>
  <c r="CR129" i="40"/>
  <c r="CL129" i="40"/>
  <c r="CJ129" i="40"/>
  <c r="CA129" i="40"/>
  <c r="CD117" i="40"/>
  <c r="DY129" i="40"/>
  <c r="DW129" i="40"/>
  <c r="DU129" i="40"/>
  <c r="DS129" i="40"/>
  <c r="DQ129" i="40"/>
  <c r="DO129" i="40"/>
  <c r="DI129" i="40"/>
  <c r="DH129" i="40"/>
  <c r="DF129" i="40"/>
  <c r="DD129" i="40"/>
  <c r="DB129" i="40"/>
  <c r="CZ129" i="40"/>
  <c r="CX129" i="40"/>
  <c r="CQ129" i="40"/>
  <c r="CO129" i="40"/>
  <c r="CM129" i="40"/>
  <c r="CK129" i="40"/>
  <c r="CI129" i="40"/>
  <c r="CC129" i="40"/>
  <c r="CB129" i="40"/>
  <c r="BZ129" i="40"/>
  <c r="BX129" i="40"/>
  <c r="BW129" i="40"/>
  <c r="BV129" i="40"/>
  <c r="BT129" i="40"/>
  <c r="BR129" i="40"/>
  <c r="DX113" i="40"/>
  <c r="DV113" i="40"/>
  <c r="DP113" i="40"/>
  <c r="DN113" i="40"/>
  <c r="CN113" i="40"/>
  <c r="CL113" i="40"/>
  <c r="DZ112" i="40"/>
  <c r="DJ112" i="40"/>
  <c r="CD112" i="40"/>
  <c r="DJ111" i="40"/>
  <c r="CD111" i="40"/>
  <c r="DZ110" i="40"/>
  <c r="DJ110" i="40"/>
  <c r="CD110" i="40"/>
  <c r="CD109" i="40"/>
  <c r="DJ108" i="40"/>
  <c r="CT108" i="40"/>
  <c r="CD108" i="40"/>
  <c r="DZ107" i="40"/>
  <c r="CT107" i="40"/>
  <c r="CD107" i="40"/>
  <c r="DZ106" i="40"/>
  <c r="DD113" i="40"/>
  <c r="DJ106" i="40"/>
  <c r="CD105" i="40"/>
  <c r="DZ104" i="40"/>
  <c r="DJ104" i="40"/>
  <c r="CD104" i="40"/>
  <c r="DJ103" i="40"/>
  <c r="CD103" i="40"/>
  <c r="DZ102" i="40"/>
  <c r="DJ102" i="40"/>
  <c r="CD102" i="40"/>
  <c r="DF113" i="40"/>
  <c r="CB113" i="40"/>
  <c r="BV113" i="40"/>
  <c r="DY113" i="40"/>
  <c r="DU113" i="40"/>
  <c r="DT113" i="40"/>
  <c r="DR113" i="40"/>
  <c r="DI113" i="40"/>
  <c r="DG113" i="40"/>
  <c r="DE113" i="40"/>
  <c r="DC113" i="40"/>
  <c r="DB113" i="40"/>
  <c r="DA113" i="40"/>
  <c r="CY113" i="40"/>
  <c r="CS113" i="40"/>
  <c r="CR113" i="40"/>
  <c r="CQ113" i="40"/>
  <c r="CP113" i="40"/>
  <c r="CJ113" i="40"/>
  <c r="CI113" i="40"/>
  <c r="CH113" i="40"/>
  <c r="CC113" i="40"/>
  <c r="CA113" i="40"/>
  <c r="BY113" i="40"/>
  <c r="BW113" i="40"/>
  <c r="BU113" i="40"/>
  <c r="BS113" i="40"/>
  <c r="DY97" i="40"/>
  <c r="DZ96" i="40"/>
  <c r="DJ96" i="40"/>
  <c r="CD95" i="40"/>
  <c r="DZ94" i="40"/>
  <c r="DJ94" i="40"/>
  <c r="CD94" i="40"/>
  <c r="DJ93" i="40"/>
  <c r="CD93" i="40"/>
  <c r="DZ92" i="40"/>
  <c r="DJ92" i="40"/>
  <c r="CD92" i="40"/>
  <c r="CO97" i="40"/>
  <c r="CD91" i="40"/>
  <c r="DJ90" i="40"/>
  <c r="CT90" i="40"/>
  <c r="CD90" i="40"/>
  <c r="DZ89" i="40"/>
  <c r="CT89" i="40"/>
  <c r="CD89" i="40"/>
  <c r="DZ88" i="40"/>
  <c r="DJ88" i="40"/>
  <c r="CT87" i="40"/>
  <c r="CD87" i="40"/>
  <c r="DZ86" i="40"/>
  <c r="DJ86" i="40"/>
  <c r="CD86" i="40"/>
  <c r="DS97" i="40"/>
  <c r="DQ97" i="40"/>
  <c r="DF97" i="40"/>
  <c r="DJ85" i="40"/>
  <c r="CM97" i="40"/>
  <c r="BV97" i="40"/>
  <c r="DX97" i="40"/>
  <c r="DV97" i="40"/>
  <c r="DT97" i="40"/>
  <c r="DR97" i="40"/>
  <c r="DP97" i="40"/>
  <c r="DN97" i="40"/>
  <c r="DI97" i="40"/>
  <c r="DG97" i="40"/>
  <c r="DE97" i="40"/>
  <c r="DC97" i="40"/>
  <c r="DA97" i="40"/>
  <c r="CY97" i="40"/>
  <c r="CS97" i="40"/>
  <c r="CR97" i="40"/>
  <c r="CP97" i="40"/>
  <c r="CN97" i="40"/>
  <c r="CL97" i="40"/>
  <c r="CJ97" i="40"/>
  <c r="CH97" i="40"/>
  <c r="CC97" i="40"/>
  <c r="CA97" i="40"/>
  <c r="BY97" i="40"/>
  <c r="BW97" i="40"/>
  <c r="BU97" i="40"/>
  <c r="BS97" i="40"/>
  <c r="DY81" i="40"/>
  <c r="DS81" i="40"/>
  <c r="DZ80" i="40"/>
  <c r="DJ80" i="40"/>
  <c r="CD80" i="40"/>
  <c r="DZ79" i="40"/>
  <c r="CT79" i="40"/>
  <c r="CD79" i="40"/>
  <c r="DJ78" i="40"/>
  <c r="CD77" i="40"/>
  <c r="DJ76" i="40"/>
  <c r="CD76" i="40"/>
  <c r="DJ75" i="40"/>
  <c r="CM81" i="40"/>
  <c r="CD75" i="40"/>
  <c r="DJ74" i="40"/>
  <c r="CD74" i="40"/>
  <c r="CD73" i="40"/>
  <c r="DZ72" i="40"/>
  <c r="DJ72" i="40"/>
  <c r="CD72" i="40"/>
  <c r="DZ71" i="40"/>
  <c r="DF81" i="40"/>
  <c r="CT71" i="40"/>
  <c r="CD71" i="40"/>
  <c r="DQ81" i="40"/>
  <c r="DH81" i="40"/>
  <c r="CZ81" i="40"/>
  <c r="CT69" i="40"/>
  <c r="CB81" i="40"/>
  <c r="DX81" i="40"/>
  <c r="DV81" i="40"/>
  <c r="DT81" i="40"/>
  <c r="DR81" i="40"/>
  <c r="DP81" i="40"/>
  <c r="DN81" i="40"/>
  <c r="DI81" i="40"/>
  <c r="DG81" i="40"/>
  <c r="DE81" i="40"/>
  <c r="DC81" i="40"/>
  <c r="DA81" i="40"/>
  <c r="CY81" i="40"/>
  <c r="CS81" i="40"/>
  <c r="CR81" i="40"/>
  <c r="CP81" i="40"/>
  <c r="CN81" i="40"/>
  <c r="CL81" i="40"/>
  <c r="CJ81" i="40"/>
  <c r="CH81" i="40"/>
  <c r="CC81" i="40"/>
  <c r="CA81" i="40"/>
  <c r="BZ81" i="40"/>
  <c r="BY81" i="40"/>
  <c r="BW81" i="40"/>
  <c r="BU81" i="40"/>
  <c r="BS81" i="40"/>
  <c r="DY65" i="40"/>
  <c r="DJ64" i="40"/>
  <c r="CD64" i="40"/>
  <c r="CD63" i="40"/>
  <c r="DZ62" i="40"/>
  <c r="DJ62" i="40"/>
  <c r="CT62" i="40"/>
  <c r="CD62" i="40"/>
  <c r="DZ61" i="40"/>
  <c r="CT61" i="40"/>
  <c r="CD61" i="40"/>
  <c r="DQ65" i="40"/>
  <c r="CT59" i="40"/>
  <c r="CD59" i="40"/>
  <c r="DJ58" i="40"/>
  <c r="CD58" i="40"/>
  <c r="DJ57" i="40"/>
  <c r="CB65" i="40"/>
  <c r="CD57" i="40"/>
  <c r="DJ56" i="40"/>
  <c r="CD56" i="40"/>
  <c r="DH65" i="40"/>
  <c r="CD55" i="40"/>
  <c r="DZ54" i="40"/>
  <c r="DJ54" i="40"/>
  <c r="CD54" i="40"/>
  <c r="DS65" i="40"/>
  <c r="DZ53" i="40"/>
  <c r="DF65" i="40"/>
  <c r="CZ65" i="40"/>
  <c r="CO65" i="40"/>
  <c r="CM65" i="40"/>
  <c r="CT53" i="40"/>
  <c r="BT65" i="40"/>
  <c r="DX65" i="40"/>
  <c r="DW65" i="40"/>
  <c r="DV65" i="40"/>
  <c r="DT65" i="40"/>
  <c r="DR65" i="40"/>
  <c r="DP65" i="40"/>
  <c r="DO65" i="40"/>
  <c r="DN65" i="40"/>
  <c r="DI65" i="40"/>
  <c r="DG65" i="40"/>
  <c r="DE65" i="40"/>
  <c r="DC65" i="40"/>
  <c r="DA65" i="40"/>
  <c r="CY65" i="40"/>
  <c r="CS65" i="40"/>
  <c r="CR65" i="40"/>
  <c r="CP65" i="40"/>
  <c r="CN65" i="40"/>
  <c r="CL65" i="40"/>
  <c r="CK65" i="40"/>
  <c r="CJ65" i="40"/>
  <c r="CH65" i="40"/>
  <c r="CC65" i="40"/>
  <c r="CA65" i="40"/>
  <c r="BY65" i="40"/>
  <c r="BW65" i="40"/>
  <c r="BU65" i="40"/>
  <c r="BS65" i="40"/>
  <c r="DY49" i="40"/>
  <c r="BT49" i="40"/>
  <c r="DJ48" i="40"/>
  <c r="CD48" i="40"/>
  <c r="DJ47" i="40"/>
  <c r="CD47" i="40"/>
  <c r="DJ46" i="40"/>
  <c r="CD46" i="40"/>
  <c r="CZ49" i="40"/>
  <c r="CD45" i="40"/>
  <c r="DJ44" i="40"/>
  <c r="CT44" i="40"/>
  <c r="CD44" i="40"/>
  <c r="DZ43" i="40"/>
  <c r="CD43" i="40"/>
  <c r="DZ42" i="40"/>
  <c r="DJ42" i="40"/>
  <c r="CD42" i="40"/>
  <c r="DZ41" i="40"/>
  <c r="DF49" i="40"/>
  <c r="CD41" i="40"/>
  <c r="DJ40" i="40"/>
  <c r="CD40" i="40"/>
  <c r="DZ39" i="40"/>
  <c r="CM49" i="40"/>
  <c r="CD39" i="40"/>
  <c r="DZ38" i="40"/>
  <c r="DJ38" i="40"/>
  <c r="DS49" i="40"/>
  <c r="CT37" i="40"/>
  <c r="CB49" i="40"/>
  <c r="CD37" i="40"/>
  <c r="DX49" i="40"/>
  <c r="DT49" i="40"/>
  <c r="DP49" i="40"/>
  <c r="DI49" i="40"/>
  <c r="DG49" i="40"/>
  <c r="DE49" i="40"/>
  <c r="DA49" i="40"/>
  <c r="CY49" i="40"/>
  <c r="CS49" i="40"/>
  <c r="CP49" i="40"/>
  <c r="CL49" i="40"/>
  <c r="CH49" i="40"/>
  <c r="CC49" i="40"/>
  <c r="CA49" i="40"/>
  <c r="BW49" i="40"/>
  <c r="BS49" i="40"/>
  <c r="DQ33" i="40"/>
  <c r="CM33" i="40"/>
  <c r="DJ29" i="40"/>
  <c r="DJ27" i="40"/>
  <c r="DZ26" i="40"/>
  <c r="DJ21" i="40"/>
  <c r="DR33" i="40"/>
  <c r="DO17" i="40"/>
  <c r="CZ17" i="40"/>
  <c r="CM17" i="40"/>
  <c r="DJ4" i="40"/>
  <c r="AG127" i="39"/>
  <c r="AF127" i="39"/>
  <c r="AE127" i="39"/>
  <c r="AD127" i="39"/>
  <c r="AC127" i="39"/>
  <c r="AB127" i="39"/>
  <c r="AA127" i="39"/>
  <c r="Z127" i="39"/>
  <c r="Y127" i="39"/>
  <c r="X127" i="39"/>
  <c r="W127" i="39"/>
  <c r="V127" i="39"/>
  <c r="AH126" i="39"/>
  <c r="AH125" i="39"/>
  <c r="AH124" i="39"/>
  <c r="AH123" i="39"/>
  <c r="AH122" i="39"/>
  <c r="AH121" i="39"/>
  <c r="AH120" i="39"/>
  <c r="AH119" i="39"/>
  <c r="AH118" i="39"/>
  <c r="AH117" i="39"/>
  <c r="AH116" i="39"/>
  <c r="AG113" i="39"/>
  <c r="AF113" i="39"/>
  <c r="AE113" i="39"/>
  <c r="AD113" i="39"/>
  <c r="AC113" i="39"/>
  <c r="AB113" i="39"/>
  <c r="AA113" i="39"/>
  <c r="Z113" i="39"/>
  <c r="Y113" i="39"/>
  <c r="X113" i="39"/>
  <c r="W113" i="39"/>
  <c r="V113" i="39"/>
  <c r="AH112" i="39"/>
  <c r="AH111" i="39"/>
  <c r="AH110" i="39"/>
  <c r="AH109" i="39"/>
  <c r="AH108" i="39"/>
  <c r="AH107" i="39"/>
  <c r="AH106" i="39"/>
  <c r="AH105" i="39"/>
  <c r="AH104" i="39"/>
  <c r="AH103" i="39"/>
  <c r="AH102" i="39"/>
  <c r="AG99" i="39"/>
  <c r="AF99" i="39"/>
  <c r="AE99" i="39"/>
  <c r="AD99" i="39"/>
  <c r="AC99" i="39"/>
  <c r="AB99" i="39"/>
  <c r="AA99" i="39"/>
  <c r="Z99" i="39"/>
  <c r="Y99" i="39"/>
  <c r="X99" i="39"/>
  <c r="W99" i="39"/>
  <c r="V99" i="39"/>
  <c r="AH98" i="39"/>
  <c r="AH97" i="39"/>
  <c r="AH96" i="39"/>
  <c r="AH95" i="39"/>
  <c r="AH94" i="39"/>
  <c r="AH93" i="39"/>
  <c r="AH92" i="39"/>
  <c r="AH91" i="39"/>
  <c r="AH90" i="39"/>
  <c r="AH89" i="39"/>
  <c r="AH88" i="39"/>
  <c r="AG85" i="39"/>
  <c r="AF85" i="39"/>
  <c r="AE85" i="39"/>
  <c r="AD85" i="39"/>
  <c r="AC85" i="39"/>
  <c r="AB85" i="39"/>
  <c r="AA85" i="39"/>
  <c r="Z85" i="39"/>
  <c r="Y85" i="39"/>
  <c r="X85" i="39"/>
  <c r="W85" i="39"/>
  <c r="V85" i="39"/>
  <c r="AH84" i="39"/>
  <c r="AH83" i="39"/>
  <c r="AH82" i="39"/>
  <c r="AH81" i="39"/>
  <c r="AH80" i="39"/>
  <c r="AH79" i="39"/>
  <c r="AH78" i="39"/>
  <c r="AH77" i="39"/>
  <c r="AH76" i="39"/>
  <c r="AH75" i="39"/>
  <c r="AH74" i="39"/>
  <c r="AG71" i="39"/>
  <c r="AF71" i="39"/>
  <c r="AE71" i="39"/>
  <c r="AD71" i="39"/>
  <c r="AC71" i="39"/>
  <c r="AB71" i="39"/>
  <c r="AA71" i="39"/>
  <c r="Z71" i="39"/>
  <c r="Y71" i="39"/>
  <c r="X71" i="39"/>
  <c r="W71" i="39"/>
  <c r="V71" i="39"/>
  <c r="AH70" i="39"/>
  <c r="AH69" i="39"/>
  <c r="AH68" i="39"/>
  <c r="AH67" i="39"/>
  <c r="AH66" i="39"/>
  <c r="AH65" i="39"/>
  <c r="AH64" i="39"/>
  <c r="AH63" i="39"/>
  <c r="AH62" i="39"/>
  <c r="AH61" i="39"/>
  <c r="AH60" i="39"/>
  <c r="AG57" i="39"/>
  <c r="AF57" i="39"/>
  <c r="AE57" i="39"/>
  <c r="AD57" i="39"/>
  <c r="AC57" i="39"/>
  <c r="AB57" i="39"/>
  <c r="AA57" i="39"/>
  <c r="Z57" i="39"/>
  <c r="Y57" i="39"/>
  <c r="X57" i="39"/>
  <c r="W57" i="39"/>
  <c r="V57" i="39"/>
  <c r="AH56" i="39"/>
  <c r="AH55" i="39"/>
  <c r="AH54" i="39"/>
  <c r="AH53" i="39"/>
  <c r="AH52" i="39"/>
  <c r="AH51" i="39"/>
  <c r="AH50" i="39"/>
  <c r="AH49" i="39"/>
  <c r="AH48" i="39"/>
  <c r="AH47" i="39"/>
  <c r="AH46" i="39"/>
  <c r="AG43" i="39"/>
  <c r="AF43" i="39"/>
  <c r="AE43" i="39"/>
  <c r="AD43" i="39"/>
  <c r="AC43" i="39"/>
  <c r="AB43" i="39"/>
  <c r="AA43" i="39"/>
  <c r="Z43" i="39"/>
  <c r="Y43" i="39"/>
  <c r="X43" i="39"/>
  <c r="W43" i="39"/>
  <c r="V43" i="39"/>
  <c r="AH42" i="39"/>
  <c r="AH41" i="39"/>
  <c r="AH40" i="39"/>
  <c r="AH39" i="39"/>
  <c r="AH38" i="39"/>
  <c r="AH37" i="39"/>
  <c r="AH36" i="39"/>
  <c r="AH35" i="39"/>
  <c r="AH34" i="39"/>
  <c r="AH33" i="39"/>
  <c r="AH32" i="39"/>
  <c r="AG29" i="39"/>
  <c r="AF29" i="39"/>
  <c r="AE29" i="39"/>
  <c r="AD29" i="39"/>
  <c r="AC29" i="39"/>
  <c r="AB29" i="39"/>
  <c r="AA29" i="39"/>
  <c r="Z29" i="39"/>
  <c r="Y29" i="39"/>
  <c r="X29" i="39"/>
  <c r="W29" i="39"/>
  <c r="V29" i="39"/>
  <c r="AH28" i="39"/>
  <c r="AH27" i="39"/>
  <c r="AH26" i="39"/>
  <c r="AH25" i="39"/>
  <c r="AH24" i="39"/>
  <c r="AH23" i="39"/>
  <c r="AH22" i="39"/>
  <c r="AH21" i="39"/>
  <c r="AH20" i="39"/>
  <c r="AH19" i="39"/>
  <c r="AH18" i="39"/>
  <c r="AH14" i="39"/>
  <c r="AH13" i="39"/>
  <c r="AH12" i="39"/>
  <c r="AH11" i="39"/>
  <c r="AH10" i="39"/>
  <c r="AH9" i="39"/>
  <c r="AH8" i="39"/>
  <c r="AH7" i="39"/>
  <c r="AH6" i="39"/>
  <c r="AH5" i="39"/>
  <c r="AH4" i="39"/>
  <c r="AG15" i="39"/>
  <c r="AF15" i="39"/>
  <c r="AE15" i="39"/>
  <c r="AD15" i="39"/>
  <c r="AC15" i="39"/>
  <c r="AB15" i="39"/>
  <c r="AA15" i="39"/>
  <c r="Z15" i="39"/>
  <c r="Y15" i="39"/>
  <c r="X15" i="39"/>
  <c r="W15" i="39"/>
  <c r="V15" i="39"/>
  <c r="AH142" i="39"/>
  <c r="AG141" i="39"/>
  <c r="AF141" i="39"/>
  <c r="AE141" i="39"/>
  <c r="AD141" i="39"/>
  <c r="AC141" i="39"/>
  <c r="AB141" i="39"/>
  <c r="AA141" i="39"/>
  <c r="Z141" i="39"/>
  <c r="Y141" i="39"/>
  <c r="X141" i="39"/>
  <c r="W141" i="39"/>
  <c r="V141" i="39"/>
  <c r="AH141" i="39" s="1"/>
  <c r="AH140" i="39"/>
  <c r="AH139" i="39"/>
  <c r="AH138" i="39"/>
  <c r="AH137" i="39"/>
  <c r="AH136" i="39"/>
  <c r="AH135" i="39"/>
  <c r="AH134" i="39"/>
  <c r="AH133" i="39"/>
  <c r="AH132" i="39"/>
  <c r="AH131" i="39"/>
  <c r="AH130" i="39"/>
  <c r="AH128" i="39"/>
  <c r="AH114" i="39"/>
  <c r="AH86" i="39"/>
  <c r="AH58" i="39"/>
  <c r="O5" i="48"/>
  <c r="O7" i="48"/>
  <c r="O8" i="48"/>
  <c r="R27" i="48"/>
  <c r="R26" i="48"/>
  <c r="L28" i="48"/>
  <c r="K28" i="48"/>
  <c r="K29" i="48" s="1"/>
  <c r="J28" i="48"/>
  <c r="J29" i="48" s="1"/>
  <c r="I28" i="48"/>
  <c r="I29" i="48" s="1"/>
  <c r="H28" i="48"/>
  <c r="H29" i="48" s="1"/>
  <c r="G28" i="48"/>
  <c r="G29" i="48" s="1"/>
  <c r="F28" i="48"/>
  <c r="F29" i="48" s="1"/>
  <c r="E28" i="48"/>
  <c r="E29" i="48" s="1"/>
  <c r="D28" i="48"/>
  <c r="D29" i="48" s="1"/>
  <c r="C28" i="48"/>
  <c r="C29" i="48" s="1"/>
  <c r="B28" i="48"/>
  <c r="B29" i="48" s="1"/>
  <c r="O25" i="48"/>
  <c r="O24" i="48"/>
  <c r="V24" i="48" s="1"/>
  <c r="O20" i="48"/>
  <c r="O15" i="48"/>
  <c r="O10" i="48"/>
  <c r="AH29" i="39" l="1"/>
  <c r="AH15" i="39"/>
  <c r="CT5" i="40"/>
  <c r="CT31" i="40"/>
  <c r="CQ17" i="40"/>
  <c r="DB17" i="40"/>
  <c r="DU17" i="40"/>
  <c r="DJ6" i="40"/>
  <c r="DJ8" i="40"/>
  <c r="DJ10" i="40"/>
  <c r="DJ12" i="40"/>
  <c r="DJ14" i="40"/>
  <c r="DJ16" i="40"/>
  <c r="BT17" i="40"/>
  <c r="CB17" i="40"/>
  <c r="CN17" i="40"/>
  <c r="DA17" i="40"/>
  <c r="DP17" i="40"/>
  <c r="DS33" i="40"/>
  <c r="CT21" i="40"/>
  <c r="CD25" i="40"/>
  <c r="CT38" i="40"/>
  <c r="CT39" i="40"/>
  <c r="CT80" i="40"/>
  <c r="DJ100" i="40"/>
  <c r="BT113" i="40"/>
  <c r="CJ17" i="40"/>
  <c r="CR17" i="40"/>
  <c r="DC17" i="40"/>
  <c r="DN17" i="40"/>
  <c r="DV17" i="40"/>
  <c r="DZ5" i="40"/>
  <c r="DZ7" i="40"/>
  <c r="DZ9" i="40"/>
  <c r="DZ11" i="40"/>
  <c r="DZ13" i="40"/>
  <c r="DZ15" i="40"/>
  <c r="BU17" i="40"/>
  <c r="CC17" i="40"/>
  <c r="CO17" i="40"/>
  <c r="DD17" i="40"/>
  <c r="DR17" i="40"/>
  <c r="BV33" i="40"/>
  <c r="CD20" i="40"/>
  <c r="CO33" i="40"/>
  <c r="DJ20" i="40"/>
  <c r="CZ33" i="40"/>
  <c r="DT33" i="40"/>
  <c r="CD22" i="40"/>
  <c r="CT22" i="40"/>
  <c r="CT25" i="40"/>
  <c r="CD30" i="40"/>
  <c r="CT30" i="40"/>
  <c r="CD101" i="40"/>
  <c r="CT9" i="40"/>
  <c r="CA17" i="40"/>
  <c r="CD28" i="40"/>
  <c r="CD5" i="40"/>
  <c r="CD7" i="40"/>
  <c r="CD9" i="40"/>
  <c r="CD11" i="40"/>
  <c r="CD13" i="40"/>
  <c r="CD15" i="40"/>
  <c r="BV17" i="40"/>
  <c r="CP17" i="40"/>
  <c r="DE17" i="40"/>
  <c r="DS17" i="40"/>
  <c r="BW33" i="40"/>
  <c r="CH33" i="40"/>
  <c r="CP33" i="40"/>
  <c r="DA33" i="40"/>
  <c r="CD27" i="40"/>
  <c r="DQ49" i="40"/>
  <c r="DZ37" i="40"/>
  <c r="DZ44" i="40"/>
  <c r="BR81" i="40"/>
  <c r="CD68" i="40"/>
  <c r="DN129" i="40"/>
  <c r="CT15" i="40"/>
  <c r="CT23" i="40"/>
  <c r="CT4" i="40"/>
  <c r="CT6" i="40"/>
  <c r="CT8" i="40"/>
  <c r="CT10" i="40"/>
  <c r="CT12" i="40"/>
  <c r="CT14" i="40"/>
  <c r="CT16" i="40"/>
  <c r="BW17" i="40"/>
  <c r="CH17" i="40"/>
  <c r="CS17" i="40"/>
  <c r="DF17" i="40"/>
  <c r="DT17" i="40"/>
  <c r="DN33" i="40"/>
  <c r="DZ20" i="40"/>
  <c r="DV33" i="40"/>
  <c r="CD21" i="40"/>
  <c r="CD24" i="40"/>
  <c r="CT24" i="40"/>
  <c r="CT27" i="40"/>
  <c r="DJ31" i="40"/>
  <c r="CD32" i="40"/>
  <c r="BR49" i="40"/>
  <c r="CD36" i="40"/>
  <c r="BZ49" i="40"/>
  <c r="DR49" i="40"/>
  <c r="CT54" i="40"/>
  <c r="BV65" i="40"/>
  <c r="CX113" i="40"/>
  <c r="CT13" i="40"/>
  <c r="CT28" i="40"/>
  <c r="DQ17" i="40"/>
  <c r="DY17" i="40"/>
  <c r="DJ5" i="40"/>
  <c r="DJ7" i="40"/>
  <c r="DJ9" i="40"/>
  <c r="DJ11" i="40"/>
  <c r="DJ13" i="40"/>
  <c r="DJ15" i="40"/>
  <c r="BX17" i="40"/>
  <c r="CI17" i="40"/>
  <c r="DG17" i="40"/>
  <c r="DW17" i="40"/>
  <c r="BY33" i="40"/>
  <c r="CJ33" i="40"/>
  <c r="DC33" i="40"/>
  <c r="DO33" i="40"/>
  <c r="DW33" i="40"/>
  <c r="CD29" i="40"/>
  <c r="CN33" i="40"/>
  <c r="DJ41" i="40"/>
  <c r="CT11" i="40"/>
  <c r="DZ4" i="40"/>
  <c r="DZ6" i="40"/>
  <c r="DZ8" i="40"/>
  <c r="DZ10" i="40"/>
  <c r="DZ12" i="40"/>
  <c r="DZ14" i="40"/>
  <c r="DZ16" i="40"/>
  <c r="BY17" i="40"/>
  <c r="CK17" i="40"/>
  <c r="CX17" i="40"/>
  <c r="DH17" i="40"/>
  <c r="DX17" i="40"/>
  <c r="BR33" i="40"/>
  <c r="BZ33" i="40"/>
  <c r="CK33" i="40"/>
  <c r="DD33" i="40"/>
  <c r="DP33" i="40"/>
  <c r="DJ25" i="40"/>
  <c r="CD26" i="40"/>
  <c r="CT26" i="40"/>
  <c r="CT29" i="40"/>
  <c r="DH49" i="40"/>
  <c r="BX65" i="40"/>
  <c r="DD65" i="40"/>
  <c r="DJ60" i="40"/>
  <c r="CO81" i="40"/>
  <c r="BT97" i="40"/>
  <c r="CD85" i="40"/>
  <c r="CB97" i="40"/>
  <c r="CZ97" i="40"/>
  <c r="DH97" i="40"/>
  <c r="DZ120" i="40"/>
  <c r="DE145" i="40"/>
  <c r="CJ145" i="40"/>
  <c r="CT133" i="40"/>
  <c r="CT7" i="40"/>
  <c r="BS17" i="40"/>
  <c r="CD4" i="40"/>
  <c r="CD6" i="40"/>
  <c r="CD8" i="40"/>
  <c r="CD10" i="40"/>
  <c r="CD12" i="40"/>
  <c r="CD14" i="40"/>
  <c r="CD16" i="40"/>
  <c r="BR17" i="40"/>
  <c r="BZ17" i="40"/>
  <c r="CL17" i="40"/>
  <c r="CY17" i="40"/>
  <c r="DI17" i="40"/>
  <c r="BS33" i="40"/>
  <c r="CA33" i="40"/>
  <c r="CL33" i="40"/>
  <c r="CT20" i="40"/>
  <c r="DE33" i="40"/>
  <c r="DZ22" i="40"/>
  <c r="CD23" i="40"/>
  <c r="CD31" i="40"/>
  <c r="CO49" i="40"/>
  <c r="BV81" i="40"/>
  <c r="DJ70" i="40"/>
  <c r="CT72" i="40"/>
  <c r="CX97" i="40"/>
  <c r="DJ121" i="40"/>
  <c r="CL145" i="40"/>
  <c r="DZ132" i="40"/>
  <c r="DJ23" i="40"/>
  <c r="BT33" i="40"/>
  <c r="CN49" i="40"/>
  <c r="DJ37" i="40"/>
  <c r="CT40" i="40"/>
  <c r="CT45" i="40"/>
  <c r="DZ45" i="40"/>
  <c r="CT46" i="40"/>
  <c r="BV49" i="40"/>
  <c r="BR65" i="40"/>
  <c r="CD52" i="40"/>
  <c r="BZ65" i="40"/>
  <c r="CT55" i="40"/>
  <c r="DZ55" i="40"/>
  <c r="CT56" i="40"/>
  <c r="DJ59" i="40"/>
  <c r="CD60" i="40"/>
  <c r="CT63" i="40"/>
  <c r="DZ63" i="40"/>
  <c r="CT64" i="40"/>
  <c r="DJ69" i="40"/>
  <c r="CD70" i="40"/>
  <c r="DZ73" i="40"/>
  <c r="CT74" i="40"/>
  <c r="DJ77" i="40"/>
  <c r="CD78" i="40"/>
  <c r="DB97" i="40"/>
  <c r="DJ84" i="40"/>
  <c r="DU97" i="40"/>
  <c r="DJ87" i="40"/>
  <c r="CD88" i="40"/>
  <c r="DZ90" i="40"/>
  <c r="CT91" i="40"/>
  <c r="DZ91" i="40"/>
  <c r="CT92" i="40"/>
  <c r="DJ95" i="40"/>
  <c r="CD96" i="40"/>
  <c r="BX113" i="40"/>
  <c r="DZ100" i="40"/>
  <c r="DO113" i="40"/>
  <c r="DW113" i="40"/>
  <c r="CT101" i="40"/>
  <c r="DZ101" i="40"/>
  <c r="CT102" i="40"/>
  <c r="DJ105" i="40"/>
  <c r="CD106" i="40"/>
  <c r="DZ108" i="40"/>
  <c r="CT109" i="40"/>
  <c r="DZ109" i="40"/>
  <c r="CT110" i="40"/>
  <c r="BS145" i="40"/>
  <c r="CA145" i="40"/>
  <c r="CY145" i="40"/>
  <c r="DG145" i="40"/>
  <c r="CT138" i="40"/>
  <c r="DZ24" i="40"/>
  <c r="DZ28" i="40"/>
  <c r="DZ30" i="40"/>
  <c r="BU33" i="40"/>
  <c r="CX33" i="40"/>
  <c r="BU49" i="40"/>
  <c r="CD38" i="40"/>
  <c r="DZ40" i="40"/>
  <c r="DJ43" i="40"/>
  <c r="DZ46" i="40"/>
  <c r="DZ56" i="40"/>
  <c r="DZ64" i="40"/>
  <c r="CT73" i="40"/>
  <c r="DZ74" i="40"/>
  <c r="CX81" i="40"/>
  <c r="CI97" i="40"/>
  <c r="CQ97" i="40"/>
  <c r="CK113" i="40"/>
  <c r="DR129" i="40"/>
  <c r="DZ116" i="40"/>
  <c r="DZ119" i="40"/>
  <c r="CT120" i="40"/>
  <c r="CD123" i="40"/>
  <c r="DJ123" i="40"/>
  <c r="CD124" i="40"/>
  <c r="DJ124" i="40"/>
  <c r="DZ127" i="40"/>
  <c r="CT128" i="40"/>
  <c r="CN145" i="40"/>
  <c r="DT145" i="40"/>
  <c r="CD133" i="40"/>
  <c r="DJ133" i="40"/>
  <c r="CD134" i="40"/>
  <c r="DJ134" i="40"/>
  <c r="CY33" i="40"/>
  <c r="DB49" i="40"/>
  <c r="DJ36" i="40"/>
  <c r="DU49" i="40"/>
  <c r="CT41" i="40"/>
  <c r="CT47" i="40"/>
  <c r="DZ47" i="40"/>
  <c r="CT48" i="40"/>
  <c r="DJ53" i="40"/>
  <c r="CT57" i="40"/>
  <c r="DZ57" i="40"/>
  <c r="CT58" i="40"/>
  <c r="DJ61" i="40"/>
  <c r="DB81" i="40"/>
  <c r="DJ68" i="40"/>
  <c r="DU81" i="40"/>
  <c r="DJ71" i="40"/>
  <c r="CT75" i="40"/>
  <c r="DZ75" i="40"/>
  <c r="CT76" i="40"/>
  <c r="DJ79" i="40"/>
  <c r="BX97" i="40"/>
  <c r="DD97" i="40"/>
  <c r="DO97" i="40"/>
  <c r="DZ84" i="40"/>
  <c r="DW97" i="40"/>
  <c r="CT85" i="40"/>
  <c r="DZ85" i="40"/>
  <c r="CT86" i="40"/>
  <c r="DJ89" i="40"/>
  <c r="CT93" i="40"/>
  <c r="DZ93" i="40"/>
  <c r="CT94" i="40"/>
  <c r="BR113" i="40"/>
  <c r="CD100" i="40"/>
  <c r="CE113" i="40"/>
  <c r="BZ113" i="40"/>
  <c r="DK113" i="40"/>
  <c r="DQ113" i="40"/>
  <c r="CT103" i="40"/>
  <c r="DZ103" i="40"/>
  <c r="CT104" i="40"/>
  <c r="DJ107" i="40"/>
  <c r="CT111" i="40"/>
  <c r="DZ111" i="40"/>
  <c r="CT112" i="40"/>
  <c r="CY129" i="40"/>
  <c r="DG129" i="40"/>
  <c r="CT117" i="40"/>
  <c r="BU145" i="40"/>
  <c r="DA145" i="40"/>
  <c r="DJ32" i="40"/>
  <c r="CI49" i="40"/>
  <c r="CT36" i="40"/>
  <c r="CQ49" i="40"/>
  <c r="DC49" i="40"/>
  <c r="DN49" i="40"/>
  <c r="DZ36" i="40"/>
  <c r="DV49" i="40"/>
  <c r="DJ39" i="40"/>
  <c r="CT42" i="40"/>
  <c r="DZ48" i="40"/>
  <c r="DZ58" i="40"/>
  <c r="CX65" i="40"/>
  <c r="CI81" i="40"/>
  <c r="CQ81" i="40"/>
  <c r="CD69" i="40"/>
  <c r="DZ76" i="40"/>
  <c r="BT81" i="40"/>
  <c r="CK97" i="40"/>
  <c r="CM113" i="40"/>
  <c r="CN129" i="40"/>
  <c r="DT129" i="40"/>
  <c r="CD118" i="40"/>
  <c r="DJ118" i="40"/>
  <c r="CD126" i="40"/>
  <c r="DJ126" i="40"/>
  <c r="CH145" i="40"/>
  <c r="CT132" i="40"/>
  <c r="CP145" i="40"/>
  <c r="CD136" i="40"/>
  <c r="DJ136" i="40"/>
  <c r="BX33" i="40"/>
  <c r="CI33" i="40"/>
  <c r="CQ33" i="40"/>
  <c r="DB33" i="40"/>
  <c r="DU33" i="40"/>
  <c r="DJ22" i="40"/>
  <c r="DJ24" i="40"/>
  <c r="DJ26" i="40"/>
  <c r="DJ28" i="40"/>
  <c r="DJ30" i="40"/>
  <c r="DZ32" i="40"/>
  <c r="DF33" i="40"/>
  <c r="BX49" i="40"/>
  <c r="CJ49" i="40"/>
  <c r="CR49" i="40"/>
  <c r="DD49" i="40"/>
  <c r="DO49" i="40"/>
  <c r="DW49" i="40"/>
  <c r="DJ45" i="40"/>
  <c r="DB65" i="40"/>
  <c r="DJ52" i="40"/>
  <c r="DU65" i="40"/>
  <c r="DZ65" i="40" s="1"/>
  <c r="DJ55" i="40"/>
  <c r="DZ59" i="40"/>
  <c r="DJ63" i="40"/>
  <c r="BX81" i="40"/>
  <c r="DD81" i="40"/>
  <c r="DO81" i="40"/>
  <c r="DW81" i="40"/>
  <c r="CT70" i="40"/>
  <c r="DJ73" i="40"/>
  <c r="DZ77" i="40"/>
  <c r="CT78" i="40"/>
  <c r="BR97" i="40"/>
  <c r="CD84" i="40"/>
  <c r="BZ97" i="40"/>
  <c r="DZ87" i="40"/>
  <c r="CT88" i="40"/>
  <c r="DJ91" i="40"/>
  <c r="CT95" i="40"/>
  <c r="DZ95" i="40"/>
  <c r="CT96" i="40"/>
  <c r="CZ113" i="40"/>
  <c r="DH113" i="40"/>
  <c r="DS113" i="40"/>
  <c r="DJ101" i="40"/>
  <c r="CT105" i="40"/>
  <c r="DZ105" i="40"/>
  <c r="CT106" i="40"/>
  <c r="DJ109" i="40"/>
  <c r="BU129" i="40"/>
  <c r="CD129" i="40" s="1"/>
  <c r="DA129" i="40"/>
  <c r="BW145" i="40"/>
  <c r="DC145" i="40"/>
  <c r="CD138" i="40"/>
  <c r="DZ21" i="40"/>
  <c r="DZ23" i="40"/>
  <c r="DZ25" i="40"/>
  <c r="DZ27" i="40"/>
  <c r="DZ29" i="40"/>
  <c r="DZ31" i="40"/>
  <c r="DG33" i="40"/>
  <c r="BY49" i="40"/>
  <c r="CK49" i="40"/>
  <c r="CT43" i="40"/>
  <c r="CX49" i="40"/>
  <c r="CI65" i="40"/>
  <c r="CQ65" i="40"/>
  <c r="CD53" i="40"/>
  <c r="CT60" i="40"/>
  <c r="DZ60" i="40"/>
  <c r="CK81" i="40"/>
  <c r="DZ69" i="40"/>
  <c r="DZ70" i="40"/>
  <c r="CT77" i="40"/>
  <c r="DZ78" i="40"/>
  <c r="CO113" i="40"/>
  <c r="CH129" i="40"/>
  <c r="CT116" i="40"/>
  <c r="CP129" i="40"/>
  <c r="CD119" i="40"/>
  <c r="DJ120" i="40"/>
  <c r="DZ123" i="40"/>
  <c r="CT124" i="40"/>
  <c r="CD127" i="40"/>
  <c r="DJ127" i="40"/>
  <c r="CD128" i="40"/>
  <c r="DJ128" i="40"/>
  <c r="CR145" i="40"/>
  <c r="DP145" i="40"/>
  <c r="DX145" i="40"/>
  <c r="DZ133" i="40"/>
  <c r="DV145" i="40"/>
  <c r="CT134" i="40"/>
  <c r="CD137" i="40"/>
  <c r="CU113" i="40"/>
  <c r="CD116" i="40"/>
  <c r="BV145" i="40"/>
  <c r="CO145" i="40"/>
  <c r="CZ145" i="40"/>
  <c r="DH145" i="40"/>
  <c r="DS145" i="40"/>
  <c r="DJ141" i="40"/>
  <c r="CD144" i="40"/>
  <c r="CP161" i="40"/>
  <c r="CD152" i="40"/>
  <c r="CD160" i="40"/>
  <c r="CT144" i="40"/>
  <c r="DN161" i="40"/>
  <c r="DZ148" i="40"/>
  <c r="DV161" i="40"/>
  <c r="CT149" i="40"/>
  <c r="CT157" i="40"/>
  <c r="CT32" i="40"/>
  <c r="CT52" i="40"/>
  <c r="CT68" i="40"/>
  <c r="CT84" i="40"/>
  <c r="CT100" i="40"/>
  <c r="DJ116" i="40"/>
  <c r="DJ132" i="40"/>
  <c r="DJ139" i="40"/>
  <c r="CJ161" i="40"/>
  <c r="CR161" i="40"/>
  <c r="DC161" i="40"/>
  <c r="CD151" i="40"/>
  <c r="CD154" i="40"/>
  <c r="CD159" i="40"/>
  <c r="CH161" i="40"/>
  <c r="DJ142" i="40"/>
  <c r="BY161" i="40"/>
  <c r="DP161" i="40"/>
  <c r="DX161" i="40"/>
  <c r="DZ150" i="40"/>
  <c r="CT151" i="40"/>
  <c r="DJ154" i="40"/>
  <c r="CT159" i="40"/>
  <c r="DZ52" i="40"/>
  <c r="DZ68" i="40"/>
  <c r="BR145" i="40"/>
  <c r="BZ145" i="40"/>
  <c r="CK145" i="40"/>
  <c r="DD145" i="40"/>
  <c r="DO145" i="40"/>
  <c r="DW145" i="40"/>
  <c r="CT148" i="40"/>
  <c r="CD156" i="40"/>
  <c r="DJ140" i="40"/>
  <c r="DJ143" i="40"/>
  <c r="BS161" i="40"/>
  <c r="CA161" i="40"/>
  <c r="DZ152" i="40"/>
  <c r="DZ160" i="40"/>
  <c r="DJ144" i="40"/>
  <c r="CD150" i="40"/>
  <c r="CD155" i="40"/>
  <c r="DJ157" i="40"/>
  <c r="CD158" i="40"/>
  <c r="BU161" i="40"/>
  <c r="CN161" i="40"/>
  <c r="CY161" i="40"/>
  <c r="DG161" i="40"/>
  <c r="DR161" i="40"/>
  <c r="BR161" i="40"/>
  <c r="DJ148" i="40"/>
  <c r="AH127" i="39"/>
  <c r="AH113" i="39"/>
  <c r="AH99" i="39"/>
  <c r="AH85" i="39"/>
  <c r="AH71" i="39"/>
  <c r="AH57" i="39"/>
  <c r="AH43" i="39"/>
  <c r="AH72" i="39"/>
  <c r="AH100" i="39"/>
  <c r="L29" i="48"/>
  <c r="V20" i="48"/>
  <c r="M17" i="48"/>
  <c r="N17" i="48"/>
  <c r="N166" i="39" l="1"/>
  <c r="N151" i="39"/>
  <c r="N153" i="39"/>
  <c r="N154" i="39"/>
  <c r="N152" i="39"/>
  <c r="N165" i="39"/>
  <c r="N161" i="39"/>
  <c r="N149" i="39"/>
  <c r="N158" i="39"/>
  <c r="N148" i="39"/>
  <c r="N162" i="39"/>
  <c r="N150" i="39"/>
  <c r="N147" i="39"/>
  <c r="N160" i="39"/>
  <c r="N163" i="39"/>
  <c r="N146" i="39"/>
  <c r="N164" i="39"/>
  <c r="N167" i="39"/>
  <c r="N145" i="39"/>
  <c r="N168" i="39"/>
  <c r="N159" i="39"/>
  <c r="N144" i="39"/>
  <c r="DZ97" i="40"/>
  <c r="DJ161" i="40"/>
  <c r="CD145" i="40"/>
  <c r="DZ33" i="40"/>
  <c r="CT33" i="40"/>
  <c r="DZ81" i="40"/>
  <c r="CT65" i="40"/>
  <c r="CT81" i="40"/>
  <c r="CD33" i="40"/>
  <c r="DJ145" i="40"/>
  <c r="DZ145" i="40"/>
  <c r="DJ81" i="40"/>
  <c r="CT97" i="40"/>
  <c r="CT49" i="40"/>
  <c r="CT129" i="40"/>
  <c r="DZ161" i="40"/>
  <c r="DZ113" i="40"/>
  <c r="DJ33" i="40"/>
  <c r="CD65" i="40"/>
  <c r="DJ17" i="40"/>
  <c r="CD81" i="40"/>
  <c r="CD161" i="40"/>
  <c r="CT161" i="40"/>
  <c r="CD113" i="40"/>
  <c r="DJ97" i="40"/>
  <c r="CT17" i="40"/>
  <c r="DZ129" i="40"/>
  <c r="CT113" i="40"/>
  <c r="DJ129" i="40"/>
  <c r="CT145" i="40"/>
  <c r="DZ49" i="40"/>
  <c r="CD49" i="40"/>
  <c r="DJ49" i="40"/>
  <c r="CD97" i="40"/>
  <c r="DJ65" i="40"/>
  <c r="CD17" i="40"/>
  <c r="DJ113" i="40"/>
  <c r="DZ17" i="40"/>
  <c r="O17" i="48"/>
  <c r="E4" i="47" l="1"/>
  <c r="T4" i="47" s="1"/>
  <c r="F4" i="47"/>
  <c r="U4" i="47" s="1"/>
  <c r="G4" i="47"/>
  <c r="V4" i="47" s="1"/>
  <c r="H4" i="47"/>
  <c r="W4" i="47" s="1"/>
  <c r="I4" i="47"/>
  <c r="X4" i="47" s="1"/>
  <c r="J4" i="47"/>
  <c r="Y4" i="47" s="1"/>
  <c r="K4" i="47"/>
  <c r="Z4" i="47" s="1"/>
  <c r="L4" i="47"/>
  <c r="AA4" i="47" s="1"/>
  <c r="M4" i="47"/>
  <c r="AB4" i="47" s="1"/>
  <c r="N4" i="47"/>
  <c r="AC4" i="47" s="1"/>
  <c r="O4" i="47"/>
  <c r="AD4" i="47" s="1"/>
  <c r="D4" i="47"/>
  <c r="S4" i="47" s="1"/>
  <c r="C4" i="2"/>
  <c r="N3" i="40"/>
  <c r="N3" i="41" s="1"/>
  <c r="M3" i="40"/>
  <c r="M3" i="41" s="1"/>
  <c r="L3" i="40"/>
  <c r="L3" i="41" s="1"/>
  <c r="K3" i="40"/>
  <c r="K3" i="41" s="1"/>
  <c r="J3" i="40"/>
  <c r="J3" i="41" s="1"/>
  <c r="I3" i="40"/>
  <c r="I3" i="41" s="1"/>
  <c r="H3" i="40"/>
  <c r="H3" i="41" s="1"/>
  <c r="G3" i="40"/>
  <c r="G3" i="41" s="1"/>
  <c r="F3" i="40"/>
  <c r="F3" i="41" s="1"/>
  <c r="E3" i="40"/>
  <c r="E3" i="41" s="1"/>
  <c r="D3" i="40"/>
  <c r="D3" i="41" s="1"/>
  <c r="C3" i="40"/>
  <c r="C3" i="41" s="1"/>
  <c r="C139" i="36" l="1"/>
  <c r="C138" i="36"/>
  <c r="C137" i="36"/>
  <c r="C136" i="36"/>
  <c r="C135" i="36"/>
  <c r="C134" i="36"/>
  <c r="C133" i="36"/>
  <c r="C132" i="36"/>
  <c r="C131" i="36"/>
  <c r="C130" i="36"/>
  <c r="C129" i="36"/>
  <c r="C128" i="36"/>
  <c r="C127" i="36"/>
  <c r="C122" i="36"/>
  <c r="C121" i="36"/>
  <c r="C120" i="36"/>
  <c r="C119" i="36"/>
  <c r="C118" i="36"/>
  <c r="C117" i="36"/>
  <c r="C116" i="36"/>
  <c r="C115" i="36"/>
  <c r="C114" i="36"/>
  <c r="C113" i="36"/>
  <c r="C112" i="36"/>
  <c r="C111" i="36"/>
  <c r="C110" i="36"/>
  <c r="C139" i="35"/>
  <c r="C138" i="35"/>
  <c r="C137" i="35"/>
  <c r="C136" i="35"/>
  <c r="C135" i="35"/>
  <c r="C134" i="35"/>
  <c r="C133" i="35"/>
  <c r="C132" i="35"/>
  <c r="C131" i="35"/>
  <c r="C130" i="35"/>
  <c r="C129" i="35"/>
  <c r="C128" i="35"/>
  <c r="C127" i="35"/>
  <c r="C122" i="35"/>
  <c r="C121" i="35"/>
  <c r="C120" i="35"/>
  <c r="C119" i="35"/>
  <c r="C118" i="35"/>
  <c r="C117" i="35"/>
  <c r="C116" i="35"/>
  <c r="C115" i="35"/>
  <c r="C114" i="35"/>
  <c r="C113" i="35"/>
  <c r="C112" i="35"/>
  <c r="C111" i="35"/>
  <c r="C110" i="35"/>
  <c r="C139" i="34"/>
  <c r="C138" i="34"/>
  <c r="C137" i="34"/>
  <c r="C136" i="34"/>
  <c r="C135" i="34"/>
  <c r="C134" i="34"/>
  <c r="C133" i="34"/>
  <c r="C132" i="34"/>
  <c r="C131" i="34"/>
  <c r="C130" i="34"/>
  <c r="C129" i="34"/>
  <c r="C128" i="34"/>
  <c r="C127" i="34"/>
  <c r="C122" i="34"/>
  <c r="C121" i="34"/>
  <c r="C120" i="34"/>
  <c r="C119" i="34"/>
  <c r="C118" i="34"/>
  <c r="C117" i="34"/>
  <c r="C116" i="34"/>
  <c r="C115" i="34"/>
  <c r="C114" i="34"/>
  <c r="C113" i="34"/>
  <c r="C112" i="34"/>
  <c r="C111" i="34"/>
  <c r="C110" i="34"/>
  <c r="C4" i="43"/>
  <c r="C4" i="36"/>
  <c r="C181" i="36" s="1"/>
  <c r="C4" i="35"/>
  <c r="C92" i="35" s="1"/>
  <c r="C4" i="34"/>
  <c r="C181" i="34" s="1"/>
  <c r="C4" i="33"/>
  <c r="C4" i="32"/>
  <c r="C65" i="32" s="1"/>
  <c r="C4" i="31"/>
  <c r="C126" i="31" s="1"/>
  <c r="C4" i="30"/>
  <c r="C188" i="30" s="1"/>
  <c r="C4" i="29"/>
  <c r="C2" i="43"/>
  <c r="C2" i="36"/>
  <c r="C2" i="35"/>
  <c r="C2" i="34"/>
  <c r="C2" i="31"/>
  <c r="C2" i="30"/>
  <c r="C4" i="10"/>
  <c r="C77" i="10" s="1"/>
  <c r="E155" i="41"/>
  <c r="L132" i="41"/>
  <c r="C46" i="41"/>
  <c r="BI176" i="40"/>
  <c r="AZ175" i="40"/>
  <c r="BG174" i="40"/>
  <c r="BB173" i="40"/>
  <c r="BH171" i="40"/>
  <c r="BD171" i="40"/>
  <c r="AZ171" i="40"/>
  <c r="BC170" i="40"/>
  <c r="BF169" i="40"/>
  <c r="BB169" i="40"/>
  <c r="AZ169" i="40"/>
  <c r="BA168" i="40"/>
  <c r="BH167" i="40"/>
  <c r="AZ167" i="40"/>
  <c r="BB165" i="40"/>
  <c r="AS174" i="40"/>
  <c r="AR172" i="40"/>
  <c r="AN172" i="40"/>
  <c r="AM171" i="40"/>
  <c r="AP170" i="40"/>
  <c r="AN164" i="40"/>
  <c r="X173" i="40"/>
  <c r="AB169" i="40"/>
  <c r="W168" i="40"/>
  <c r="S166" i="40"/>
  <c r="X165" i="40"/>
  <c r="X164" i="40"/>
  <c r="H174" i="40"/>
  <c r="AZ191" i="40"/>
  <c r="BC190" i="40"/>
  <c r="BD187" i="40"/>
  <c r="BC184" i="40"/>
  <c r="BC182" i="40"/>
  <c r="AZ182" i="40"/>
  <c r="AS192" i="40"/>
  <c r="AO191" i="40"/>
  <c r="AR188" i="40"/>
  <c r="AS187" i="40"/>
  <c r="AM187" i="40"/>
  <c r="AP186" i="40"/>
  <c r="AS185" i="40"/>
  <c r="AK185" i="40"/>
  <c r="AN184" i="40"/>
  <c r="AL182" i="40"/>
  <c r="AO181" i="40"/>
  <c r="Z191" i="40"/>
  <c r="AA190" i="40"/>
  <c r="X188" i="40"/>
  <c r="AA187" i="40"/>
  <c r="Y185" i="40"/>
  <c r="X185" i="40"/>
  <c r="AA182" i="40"/>
  <c r="C6" i="41"/>
  <c r="X181" i="40"/>
  <c r="X180" i="40"/>
  <c r="C192" i="40"/>
  <c r="C17" i="33" s="1"/>
  <c r="F191" i="40"/>
  <c r="M189" i="40"/>
  <c r="E189" i="40"/>
  <c r="H182" i="40"/>
  <c r="M181" i="40"/>
  <c r="E181" i="40"/>
  <c r="N129" i="39"/>
  <c r="M129" i="39"/>
  <c r="L129" i="39"/>
  <c r="K129" i="39"/>
  <c r="J129" i="39"/>
  <c r="I129" i="39"/>
  <c r="H129" i="39"/>
  <c r="G129" i="39"/>
  <c r="F129" i="39"/>
  <c r="E129" i="39"/>
  <c r="D129" i="39"/>
  <c r="C129" i="39"/>
  <c r="P53" i="28"/>
  <c r="P52" i="28"/>
  <c r="P51" i="28"/>
  <c r="N115" i="39"/>
  <c r="M115" i="39"/>
  <c r="L115" i="39"/>
  <c r="K115" i="39"/>
  <c r="J115" i="39"/>
  <c r="I115" i="39"/>
  <c r="H115" i="39"/>
  <c r="G115" i="39"/>
  <c r="F115" i="39"/>
  <c r="E115" i="39"/>
  <c r="D115" i="39"/>
  <c r="C115" i="39"/>
  <c r="O53" i="28"/>
  <c r="N53" i="28"/>
  <c r="M53" i="28"/>
  <c r="L53" i="28"/>
  <c r="K53" i="28"/>
  <c r="J53" i="28"/>
  <c r="I53" i="28"/>
  <c r="H53" i="28"/>
  <c r="G53" i="28"/>
  <c r="F53" i="28"/>
  <c r="E53" i="28"/>
  <c r="O52" i="28"/>
  <c r="N52" i="28"/>
  <c r="M52" i="28"/>
  <c r="L52" i="28"/>
  <c r="K52" i="28"/>
  <c r="J52" i="28"/>
  <c r="I52" i="28"/>
  <c r="H52" i="28"/>
  <c r="G52" i="28"/>
  <c r="F52" i="28"/>
  <c r="E52" i="28"/>
  <c r="E54" i="28" s="1"/>
  <c r="O51" i="28"/>
  <c r="N51" i="28"/>
  <c r="M51" i="28"/>
  <c r="L51" i="28"/>
  <c r="K51" i="28"/>
  <c r="J51" i="28"/>
  <c r="I51" i="28"/>
  <c r="H51" i="28"/>
  <c r="G51" i="28"/>
  <c r="F51" i="28"/>
  <c r="E51" i="28"/>
  <c r="C89" i="43"/>
  <c r="C76" i="43"/>
  <c r="C58" i="43"/>
  <c r="C40" i="43"/>
  <c r="C22" i="43"/>
  <c r="C109" i="35"/>
  <c r="C188" i="34"/>
  <c r="C161" i="34"/>
  <c r="C126" i="34"/>
  <c r="C92" i="34"/>
  <c r="C58" i="34"/>
  <c r="C22" i="34"/>
  <c r="C92" i="33"/>
  <c r="C77" i="33"/>
  <c r="C58" i="33"/>
  <c r="C40" i="33"/>
  <c r="C22" i="33"/>
  <c r="C49" i="32"/>
  <c r="C181" i="31"/>
  <c r="C40" i="31"/>
  <c r="C181" i="30"/>
  <c r="C142" i="30"/>
  <c r="C109" i="30"/>
  <c r="C77" i="30"/>
  <c r="C40" i="30"/>
  <c r="C188" i="29"/>
  <c r="C181" i="29"/>
  <c r="C161" i="29"/>
  <c r="C142" i="29"/>
  <c r="C126" i="29"/>
  <c r="C109" i="29"/>
  <c r="C92" i="29"/>
  <c r="C77" i="29"/>
  <c r="C58" i="29"/>
  <c r="C40" i="29"/>
  <c r="C22" i="29"/>
  <c r="C92" i="10"/>
  <c r="C22" i="10"/>
  <c r="C77" i="2"/>
  <c r="C65" i="2"/>
  <c r="C49" i="2"/>
  <c r="C34" i="2"/>
  <c r="C19" i="2"/>
  <c r="N179" i="41"/>
  <c r="M179" i="41"/>
  <c r="L179" i="41"/>
  <c r="K179" i="41"/>
  <c r="J179" i="41"/>
  <c r="I179" i="41"/>
  <c r="H179" i="41"/>
  <c r="G179" i="41"/>
  <c r="F179" i="41"/>
  <c r="E179" i="41"/>
  <c r="D179" i="41"/>
  <c r="C179" i="41"/>
  <c r="N163" i="41"/>
  <c r="M163" i="41"/>
  <c r="L163" i="41"/>
  <c r="K163" i="41"/>
  <c r="J163" i="41"/>
  <c r="I163" i="41"/>
  <c r="H163" i="41"/>
  <c r="G163" i="41"/>
  <c r="F163" i="41"/>
  <c r="E163" i="41"/>
  <c r="D163" i="41"/>
  <c r="C163" i="41"/>
  <c r="N147" i="41"/>
  <c r="M147" i="41"/>
  <c r="L147" i="41"/>
  <c r="K147" i="41"/>
  <c r="J147" i="41"/>
  <c r="I147" i="41"/>
  <c r="H147" i="41"/>
  <c r="G147" i="41"/>
  <c r="F147" i="41"/>
  <c r="E147" i="41"/>
  <c r="D147" i="41"/>
  <c r="C147" i="41"/>
  <c r="N131" i="41"/>
  <c r="M131" i="41"/>
  <c r="L131" i="41"/>
  <c r="K131" i="41"/>
  <c r="J131" i="41"/>
  <c r="I131" i="41"/>
  <c r="H131" i="41"/>
  <c r="G131" i="41"/>
  <c r="F131" i="41"/>
  <c r="E131" i="41"/>
  <c r="D131" i="41"/>
  <c r="C131" i="41"/>
  <c r="N115" i="41"/>
  <c r="M115" i="41"/>
  <c r="L115" i="41"/>
  <c r="K115" i="41"/>
  <c r="J115" i="41"/>
  <c r="I115" i="41"/>
  <c r="H115" i="41"/>
  <c r="G115" i="41"/>
  <c r="F115" i="41"/>
  <c r="E115" i="41"/>
  <c r="D115" i="41"/>
  <c r="C115" i="41"/>
  <c r="N99" i="41"/>
  <c r="M99" i="41"/>
  <c r="L99" i="41"/>
  <c r="K99" i="41"/>
  <c r="J99" i="41"/>
  <c r="I99" i="41"/>
  <c r="H99" i="41"/>
  <c r="G99" i="41"/>
  <c r="F99" i="41"/>
  <c r="E99" i="41"/>
  <c r="D99" i="41"/>
  <c r="C99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N35" i="41"/>
  <c r="M35" i="41"/>
  <c r="L35" i="41"/>
  <c r="K35" i="41"/>
  <c r="J35" i="41"/>
  <c r="I35" i="41"/>
  <c r="H35" i="41"/>
  <c r="G35" i="41"/>
  <c r="F35" i="41"/>
  <c r="E35" i="41"/>
  <c r="D35" i="41"/>
  <c r="C35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J3" i="40"/>
  <c r="BJ179" i="40" s="1"/>
  <c r="BI3" i="40"/>
  <c r="BI163" i="40" s="1"/>
  <c r="BH3" i="40"/>
  <c r="BH147" i="40" s="1"/>
  <c r="BG3" i="40"/>
  <c r="BG147" i="40" s="1"/>
  <c r="BF3" i="40"/>
  <c r="BF179" i="40" s="1"/>
  <c r="BE3" i="40"/>
  <c r="BE131" i="40" s="1"/>
  <c r="BD3" i="40"/>
  <c r="BD179" i="40" s="1"/>
  <c r="BC3" i="40"/>
  <c r="BC179" i="40" s="1"/>
  <c r="BB3" i="40"/>
  <c r="BB131" i="40" s="1"/>
  <c r="BA3" i="40"/>
  <c r="BA131" i="40" s="1"/>
  <c r="AZ3" i="40"/>
  <c r="AY3" i="40"/>
  <c r="AY163" i="40" s="1"/>
  <c r="AT3" i="40"/>
  <c r="AT83" i="40" s="1"/>
  <c r="AS3" i="40"/>
  <c r="AS51" i="40" s="1"/>
  <c r="AR3" i="40"/>
  <c r="AR19" i="40" s="1"/>
  <c r="AQ3" i="40"/>
  <c r="AQ115" i="40" s="1"/>
  <c r="AP3" i="40"/>
  <c r="AP115" i="40" s="1"/>
  <c r="AO3" i="40"/>
  <c r="AN3" i="40"/>
  <c r="AN99" i="40" s="1"/>
  <c r="AM3" i="40"/>
  <c r="AM35" i="40" s="1"/>
  <c r="AL3" i="40"/>
  <c r="AL163" i="40" s="1"/>
  <c r="AK3" i="40"/>
  <c r="AK35" i="40" s="1"/>
  <c r="AJ3" i="40"/>
  <c r="AJ147" i="40" s="1"/>
  <c r="AI3" i="40"/>
  <c r="AI19" i="40" s="1"/>
  <c r="AD3" i="40"/>
  <c r="AD35" i="40" s="1"/>
  <c r="AC3" i="40"/>
  <c r="AC163" i="40" s="1"/>
  <c r="AB3" i="40"/>
  <c r="AB163" i="40" s="1"/>
  <c r="AA3" i="40"/>
  <c r="AA163" i="40" s="1"/>
  <c r="Z3" i="40"/>
  <c r="Z179" i="40" s="1"/>
  <c r="Y3" i="40"/>
  <c r="Y179" i="40" s="1"/>
  <c r="X3" i="40"/>
  <c r="X179" i="40" s="1"/>
  <c r="W3" i="40"/>
  <c r="W179" i="40" s="1"/>
  <c r="V3" i="40"/>
  <c r="V99" i="40" s="1"/>
  <c r="U3" i="40"/>
  <c r="T3" i="40"/>
  <c r="T163" i="40" s="1"/>
  <c r="S3" i="40"/>
  <c r="S163" i="40" s="1"/>
  <c r="BB179" i="40"/>
  <c r="AZ179" i="40"/>
  <c r="BC163" i="40"/>
  <c r="AZ163" i="40"/>
  <c r="BI147" i="40"/>
  <c r="AZ147" i="40"/>
  <c r="BC131" i="40"/>
  <c r="AZ131" i="40"/>
  <c r="BH115" i="40"/>
  <c r="AZ115" i="40"/>
  <c r="AZ99" i="40"/>
  <c r="AZ83" i="40"/>
  <c r="BH67" i="40"/>
  <c r="AZ67" i="40"/>
  <c r="BI51" i="40"/>
  <c r="BB51" i="40"/>
  <c r="BA51" i="40"/>
  <c r="AZ51" i="40"/>
  <c r="AZ35" i="40"/>
  <c r="BI19" i="40"/>
  <c r="AZ19" i="40"/>
  <c r="AY19" i="40"/>
  <c r="AO19" i="40"/>
  <c r="AO35" i="40"/>
  <c r="AI35" i="40"/>
  <c r="AP51" i="40"/>
  <c r="AO51" i="40"/>
  <c r="AQ67" i="40"/>
  <c r="AO67" i="40"/>
  <c r="AI67" i="40"/>
  <c r="AO83" i="40"/>
  <c r="AO99" i="40"/>
  <c r="AI99" i="40"/>
  <c r="AO115" i="40"/>
  <c r="AQ131" i="40"/>
  <c r="AO131" i="40"/>
  <c r="AI131" i="40"/>
  <c r="AO147" i="40"/>
  <c r="AP163" i="40"/>
  <c r="AO163" i="40"/>
  <c r="AI163" i="40"/>
  <c r="AO179" i="40"/>
  <c r="U179" i="40"/>
  <c r="AD163" i="40"/>
  <c r="W163" i="40"/>
  <c r="U163" i="40"/>
  <c r="U147" i="40"/>
  <c r="W131" i="40"/>
  <c r="U131" i="40"/>
  <c r="U115" i="40"/>
  <c r="W99" i="40"/>
  <c r="U99" i="40"/>
  <c r="U83" i="40"/>
  <c r="W67" i="40"/>
  <c r="U67" i="40"/>
  <c r="U51" i="40"/>
  <c r="W35" i="40"/>
  <c r="U35" i="40"/>
  <c r="AB19" i="40"/>
  <c r="U19" i="40"/>
  <c r="N179" i="40"/>
  <c r="M179" i="40"/>
  <c r="L179" i="40"/>
  <c r="K179" i="40"/>
  <c r="J179" i="40"/>
  <c r="I179" i="40"/>
  <c r="H179" i="40"/>
  <c r="G179" i="40"/>
  <c r="F179" i="40"/>
  <c r="E179" i="40"/>
  <c r="D179" i="40"/>
  <c r="C179" i="40"/>
  <c r="N163" i="40"/>
  <c r="M163" i="40"/>
  <c r="L163" i="40"/>
  <c r="K163" i="40"/>
  <c r="J163" i="40"/>
  <c r="I163" i="40"/>
  <c r="H163" i="40"/>
  <c r="G163" i="40"/>
  <c r="F163" i="40"/>
  <c r="E163" i="40"/>
  <c r="D163" i="40"/>
  <c r="C163" i="40"/>
  <c r="N131" i="40"/>
  <c r="M131" i="40"/>
  <c r="L131" i="40"/>
  <c r="K131" i="40"/>
  <c r="J131" i="40"/>
  <c r="I131" i="40"/>
  <c r="H131" i="40"/>
  <c r="G131" i="40"/>
  <c r="F131" i="40"/>
  <c r="E131" i="40"/>
  <c r="D131" i="40"/>
  <c r="C131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N99" i="40"/>
  <c r="M99" i="40"/>
  <c r="L99" i="40"/>
  <c r="K99" i="40"/>
  <c r="J99" i="40"/>
  <c r="I99" i="40"/>
  <c r="H99" i="40"/>
  <c r="G99" i="40"/>
  <c r="F99" i="40"/>
  <c r="E99" i="40"/>
  <c r="D99" i="40"/>
  <c r="C99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C35" i="40"/>
  <c r="D35" i="40"/>
  <c r="E35" i="40"/>
  <c r="F35" i="40"/>
  <c r="G35" i="40"/>
  <c r="H35" i="40"/>
  <c r="I35" i="40"/>
  <c r="J35" i="40"/>
  <c r="K35" i="40"/>
  <c r="L35" i="40"/>
  <c r="M35" i="40"/>
  <c r="N35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N157" i="39"/>
  <c r="M157" i="39"/>
  <c r="L157" i="39"/>
  <c r="K157" i="39"/>
  <c r="J157" i="39"/>
  <c r="I157" i="39"/>
  <c r="H157" i="39"/>
  <c r="G157" i="39"/>
  <c r="F157" i="39"/>
  <c r="E157" i="39"/>
  <c r="D157" i="39"/>
  <c r="C157" i="39"/>
  <c r="N143" i="39"/>
  <c r="M143" i="39"/>
  <c r="L143" i="39"/>
  <c r="K143" i="39"/>
  <c r="J143" i="39"/>
  <c r="I143" i="39"/>
  <c r="H143" i="39"/>
  <c r="G143" i="39"/>
  <c r="F143" i="39"/>
  <c r="E143" i="39"/>
  <c r="D143" i="39"/>
  <c r="C143" i="39"/>
  <c r="N101" i="39"/>
  <c r="M101" i="39"/>
  <c r="L101" i="39"/>
  <c r="K101" i="39"/>
  <c r="J101" i="39"/>
  <c r="I101" i="39"/>
  <c r="H101" i="39"/>
  <c r="G101" i="39"/>
  <c r="F101" i="39"/>
  <c r="E101" i="39"/>
  <c r="D101" i="39"/>
  <c r="C101" i="39"/>
  <c r="N87" i="39"/>
  <c r="M87" i="39"/>
  <c r="L87" i="39"/>
  <c r="K87" i="39"/>
  <c r="J87" i="39"/>
  <c r="I87" i="39"/>
  <c r="H87" i="39"/>
  <c r="G87" i="39"/>
  <c r="F87" i="39"/>
  <c r="E87" i="39"/>
  <c r="D87" i="39"/>
  <c r="C87" i="39"/>
  <c r="N73" i="39"/>
  <c r="M73" i="39"/>
  <c r="L73" i="39"/>
  <c r="K73" i="39"/>
  <c r="J73" i="39"/>
  <c r="I73" i="39"/>
  <c r="H73" i="39"/>
  <c r="G73" i="39"/>
  <c r="F73" i="39"/>
  <c r="E73" i="39"/>
  <c r="D73" i="39"/>
  <c r="C73" i="39"/>
  <c r="N59" i="39"/>
  <c r="M59" i="39"/>
  <c r="L59" i="39"/>
  <c r="K59" i="39"/>
  <c r="J59" i="39"/>
  <c r="I59" i="39"/>
  <c r="H59" i="39"/>
  <c r="G59" i="39"/>
  <c r="F59" i="39"/>
  <c r="E59" i="39"/>
  <c r="D59" i="39"/>
  <c r="C59" i="39"/>
  <c r="N45" i="39"/>
  <c r="M45" i="39"/>
  <c r="L45" i="39"/>
  <c r="K45" i="39"/>
  <c r="J45" i="39"/>
  <c r="I45" i="39"/>
  <c r="H45" i="39"/>
  <c r="G45" i="39"/>
  <c r="F45" i="39"/>
  <c r="E45" i="39"/>
  <c r="D45" i="39"/>
  <c r="C45" i="39"/>
  <c r="N31" i="39"/>
  <c r="M31" i="39"/>
  <c r="L31" i="39"/>
  <c r="K31" i="39"/>
  <c r="J31" i="39"/>
  <c r="I31" i="39"/>
  <c r="H31" i="39"/>
  <c r="G31" i="39"/>
  <c r="F31" i="39"/>
  <c r="E31" i="39"/>
  <c r="D31" i="39"/>
  <c r="C31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W19" i="40"/>
  <c r="W51" i="40"/>
  <c r="W83" i="40"/>
  <c r="W115" i="40"/>
  <c r="W147" i="40"/>
  <c r="AI179" i="40"/>
  <c r="AI147" i="40"/>
  <c r="AQ147" i="40"/>
  <c r="AI115" i="40"/>
  <c r="AI83" i="40"/>
  <c r="AI51" i="40"/>
  <c r="BC19" i="40"/>
  <c r="BC83" i="40"/>
  <c r="BC147" i="40"/>
  <c r="M50" i="28"/>
  <c r="M46" i="28"/>
  <c r="M42" i="28"/>
  <c r="M38" i="28"/>
  <c r="Y49" i="28"/>
  <c r="Y48" i="28"/>
  <c r="Y47" i="28"/>
  <c r="Y45" i="28"/>
  <c r="Y44" i="28"/>
  <c r="Y43" i="28"/>
  <c r="Y41" i="28"/>
  <c r="Y40" i="28"/>
  <c r="Y39" i="28"/>
  <c r="Y37" i="28"/>
  <c r="Y36" i="28"/>
  <c r="Y35" i="28"/>
  <c r="C90" i="36"/>
  <c r="C89" i="36"/>
  <c r="C88" i="36"/>
  <c r="C87" i="36"/>
  <c r="C86" i="36"/>
  <c r="C85" i="36"/>
  <c r="C84" i="36"/>
  <c r="C83" i="36"/>
  <c r="C82" i="36"/>
  <c r="C81" i="36"/>
  <c r="C80" i="36"/>
  <c r="C79" i="36"/>
  <c r="C78" i="36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90" i="34"/>
  <c r="C89" i="34"/>
  <c r="C88" i="34"/>
  <c r="C87" i="34"/>
  <c r="C86" i="34"/>
  <c r="C85" i="34"/>
  <c r="C84" i="34"/>
  <c r="C83" i="34"/>
  <c r="C82" i="34"/>
  <c r="C81" i="34"/>
  <c r="C80" i="34"/>
  <c r="C79" i="34"/>
  <c r="C78" i="34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5" i="32"/>
  <c r="C74" i="32"/>
  <c r="C73" i="32"/>
  <c r="C72" i="32"/>
  <c r="C71" i="32"/>
  <c r="C70" i="32"/>
  <c r="C69" i="32"/>
  <c r="C68" i="32"/>
  <c r="C67" i="32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90" i="29"/>
  <c r="C89" i="29"/>
  <c r="C88" i="29"/>
  <c r="C87" i="29"/>
  <c r="C86" i="29"/>
  <c r="C85" i="29"/>
  <c r="C84" i="29"/>
  <c r="C83" i="29"/>
  <c r="C82" i="29"/>
  <c r="C81" i="29"/>
  <c r="C80" i="29"/>
  <c r="C79" i="29"/>
  <c r="C2" i="29"/>
  <c r="C2" i="10"/>
  <c r="G38" i="28"/>
  <c r="G42" i="28"/>
  <c r="G46" i="28"/>
  <c r="G50" i="28"/>
  <c r="J100" i="41"/>
  <c r="K143" i="41"/>
  <c r="C55" i="36"/>
  <c r="C55" i="35"/>
  <c r="C55" i="34"/>
  <c r="C55" i="33"/>
  <c r="C46" i="32"/>
  <c r="C55" i="31"/>
  <c r="C55" i="30"/>
  <c r="C55" i="29"/>
  <c r="C55" i="10"/>
  <c r="C46" i="2"/>
  <c r="V53" i="28"/>
  <c r="U53" i="28"/>
  <c r="T53" i="28"/>
  <c r="S53" i="28"/>
  <c r="R53" i="28"/>
  <c r="Q53" i="28"/>
  <c r="V52" i="28"/>
  <c r="V54" i="28" s="1"/>
  <c r="U52" i="28"/>
  <c r="T52" i="28"/>
  <c r="S52" i="28"/>
  <c r="R52" i="28"/>
  <c r="Q52" i="28"/>
  <c r="V51" i="28"/>
  <c r="U51" i="28"/>
  <c r="T51" i="28"/>
  <c r="T54" i="28" s="1"/>
  <c r="S51" i="28"/>
  <c r="R51" i="28"/>
  <c r="Q51" i="28"/>
  <c r="V50" i="28"/>
  <c r="U50" i="28"/>
  <c r="T50" i="28"/>
  <c r="S50" i="28"/>
  <c r="R50" i="28"/>
  <c r="Q50" i="28"/>
  <c r="O50" i="28"/>
  <c r="N50" i="28"/>
  <c r="L50" i="28"/>
  <c r="K50" i="28"/>
  <c r="J50" i="28"/>
  <c r="I50" i="28"/>
  <c r="H50" i="28"/>
  <c r="F50" i="28"/>
  <c r="E50" i="28"/>
  <c r="C48" i="28" s="1"/>
  <c r="V46" i="28"/>
  <c r="U46" i="28"/>
  <c r="T46" i="28"/>
  <c r="S46" i="28"/>
  <c r="R46" i="28"/>
  <c r="Q46" i="28"/>
  <c r="O46" i="28"/>
  <c r="N46" i="28"/>
  <c r="L46" i="28"/>
  <c r="K46" i="28"/>
  <c r="J46" i="28"/>
  <c r="I46" i="28"/>
  <c r="H46" i="28"/>
  <c r="F46" i="28"/>
  <c r="E46" i="28"/>
  <c r="C43" i="28" s="1"/>
  <c r="V42" i="28"/>
  <c r="U42" i="28"/>
  <c r="T42" i="28"/>
  <c r="S42" i="28"/>
  <c r="R42" i="28"/>
  <c r="Q42" i="28"/>
  <c r="O42" i="28"/>
  <c r="N42" i="28"/>
  <c r="L42" i="28"/>
  <c r="K42" i="28"/>
  <c r="J42" i="28"/>
  <c r="I42" i="28"/>
  <c r="H42" i="28"/>
  <c r="F42" i="28"/>
  <c r="E42" i="28"/>
  <c r="C40" i="28" s="1"/>
  <c r="V38" i="28"/>
  <c r="U38" i="28"/>
  <c r="T38" i="28"/>
  <c r="S38" i="28"/>
  <c r="R38" i="28"/>
  <c r="Q38" i="28"/>
  <c r="O38" i="28"/>
  <c r="N38" i="28"/>
  <c r="L38" i="28"/>
  <c r="K38" i="28"/>
  <c r="J38" i="28"/>
  <c r="I38" i="28"/>
  <c r="H38" i="28"/>
  <c r="F38" i="28"/>
  <c r="E38" i="28"/>
  <c r="C36" i="28" s="1"/>
  <c r="P50" i="28"/>
  <c r="P46" i="28"/>
  <c r="P42" i="28"/>
  <c r="P38" i="28"/>
  <c r="S54" i="28"/>
  <c r="G54" i="28"/>
  <c r="U5" i="47" s="1"/>
  <c r="Q54" i="28"/>
  <c r="U54" i="28"/>
  <c r="R54" i="28"/>
  <c r="C35" i="28"/>
  <c r="C13" i="28"/>
  <c r="L113" i="39"/>
  <c r="F113" i="39"/>
  <c r="H85" i="39"/>
  <c r="L71" i="39"/>
  <c r="F71" i="39"/>
  <c r="K43" i="39"/>
  <c r="H29" i="39"/>
  <c r="BG176" i="40"/>
  <c r="BF176" i="40"/>
  <c r="BD176" i="40"/>
  <c r="BB176" i="40"/>
  <c r="BA176" i="40"/>
  <c r="BI175" i="40"/>
  <c r="BG175" i="40"/>
  <c r="BE175" i="40"/>
  <c r="BB175" i="40"/>
  <c r="BA175" i="40"/>
  <c r="BH174" i="40"/>
  <c r="BF174" i="40"/>
  <c r="BE174" i="40"/>
  <c r="BD174" i="40"/>
  <c r="BC174" i="40"/>
  <c r="BB174" i="40"/>
  <c r="AZ174" i="40"/>
  <c r="BI173" i="40"/>
  <c r="BH173" i="40"/>
  <c r="BG173" i="40"/>
  <c r="BE173" i="40"/>
  <c r="BC173" i="40"/>
  <c r="AZ173" i="40"/>
  <c r="BH172" i="40"/>
  <c r="BF172" i="40"/>
  <c r="BE172" i="40"/>
  <c r="BB172" i="40"/>
  <c r="BA172" i="40"/>
  <c r="AZ172" i="40"/>
  <c r="BI171" i="40"/>
  <c r="BF171" i="40"/>
  <c r="BE171" i="40"/>
  <c r="BC171" i="40"/>
  <c r="BI170" i="40"/>
  <c r="BH170" i="40"/>
  <c r="BF170" i="40"/>
  <c r="BD170" i="40"/>
  <c r="BA170" i="40"/>
  <c r="AZ170" i="40"/>
  <c r="BI169" i="40"/>
  <c r="BG169" i="40"/>
  <c r="BD169" i="40"/>
  <c r="BC169" i="40"/>
  <c r="BA169" i="40"/>
  <c r="BI168" i="40"/>
  <c r="BG168" i="40"/>
  <c r="BF168" i="40"/>
  <c r="BD168" i="40"/>
  <c r="BB168" i="40"/>
  <c r="BI167" i="40"/>
  <c r="BG167" i="40"/>
  <c r="BE167" i="40"/>
  <c r="BB167" i="40"/>
  <c r="BA167" i="40"/>
  <c r="BH166" i="40"/>
  <c r="BG166" i="40"/>
  <c r="BE166" i="40"/>
  <c r="BD166" i="40"/>
  <c r="BB166" i="40"/>
  <c r="AZ166" i="40"/>
  <c r="BH165" i="40"/>
  <c r="BG165" i="40"/>
  <c r="BE165" i="40"/>
  <c r="BC165" i="40"/>
  <c r="AZ165" i="40"/>
  <c r="AS176" i="40"/>
  <c r="AR176" i="40"/>
  <c r="AP176" i="40"/>
  <c r="AO176" i="40"/>
  <c r="AN176" i="40"/>
  <c r="AM176" i="40"/>
  <c r="AK176" i="40"/>
  <c r="AJ176" i="40"/>
  <c r="AS175" i="40"/>
  <c r="AR175" i="40"/>
  <c r="AP175" i="40"/>
  <c r="AM175" i="40"/>
  <c r="AK175" i="40"/>
  <c r="AJ175" i="40"/>
  <c r="AQ174" i="40"/>
  <c r="AP174" i="40"/>
  <c r="AN174" i="40"/>
  <c r="AM174" i="40"/>
  <c r="AL174" i="40"/>
  <c r="AK174" i="40"/>
  <c r="AS173" i="40"/>
  <c r="AQ173" i="40"/>
  <c r="AP173" i="40"/>
  <c r="AN173" i="40"/>
  <c r="AL173" i="40"/>
  <c r="AK173" i="40"/>
  <c r="AS172" i="40"/>
  <c r="AQ172" i="40"/>
  <c r="AO172" i="40"/>
  <c r="AL172" i="40"/>
  <c r="AK172" i="40"/>
  <c r="AR171" i="40"/>
  <c r="AQ171" i="40"/>
  <c r="AO171" i="40"/>
  <c r="AN171" i="40"/>
  <c r="AL171" i="40"/>
  <c r="AJ171" i="40"/>
  <c r="AR170" i="40"/>
  <c r="AQ170" i="40"/>
  <c r="AM170" i="40"/>
  <c r="AL170" i="40"/>
  <c r="AJ170" i="40"/>
  <c r="AR169" i="40"/>
  <c r="AP169" i="40"/>
  <c r="AO169" i="40"/>
  <c r="AL169" i="40"/>
  <c r="AJ169" i="40"/>
  <c r="AS168" i="40"/>
  <c r="AR168" i="40"/>
  <c r="AP168" i="40"/>
  <c r="AO168" i="40"/>
  <c r="AM168" i="40"/>
  <c r="AK168" i="40"/>
  <c r="AJ168" i="40"/>
  <c r="AS167" i="40"/>
  <c r="AR167" i="40"/>
  <c r="AP167" i="40"/>
  <c r="AM167" i="40"/>
  <c r="AL167" i="40"/>
  <c r="AK167" i="40"/>
  <c r="AJ167" i="40"/>
  <c r="AS166" i="40"/>
  <c r="AQ166" i="40"/>
  <c r="AP166" i="40"/>
  <c r="AN166" i="40"/>
  <c r="AM166" i="40"/>
  <c r="AK166" i="40"/>
  <c r="AS165" i="40"/>
  <c r="AQ165" i="40"/>
  <c r="AP165" i="40"/>
  <c r="AN165" i="40"/>
  <c r="AL165" i="40"/>
  <c r="AK165" i="40"/>
  <c r="BI192" i="40"/>
  <c r="BH192" i="40"/>
  <c r="BG192" i="40"/>
  <c r="BF192" i="40"/>
  <c r="BD192" i="40"/>
  <c r="BB192" i="40"/>
  <c r="BA192" i="40"/>
  <c r="AZ192" i="40"/>
  <c r="BI191" i="40"/>
  <c r="BG191" i="40"/>
  <c r="BE191" i="40"/>
  <c r="BD191" i="40"/>
  <c r="BC191" i="40"/>
  <c r="BB191" i="40"/>
  <c r="BA191" i="40"/>
  <c r="BH190" i="40"/>
  <c r="BG190" i="40"/>
  <c r="BE190" i="40"/>
  <c r="BD190" i="40"/>
  <c r="BB190" i="40"/>
  <c r="AZ190" i="40"/>
  <c r="BI189" i="40"/>
  <c r="BH189" i="40"/>
  <c r="BG189" i="40"/>
  <c r="BE189" i="40"/>
  <c r="BC189" i="40"/>
  <c r="BB189" i="40"/>
  <c r="BA189" i="40"/>
  <c r="AZ189" i="40"/>
  <c r="BH188" i="40"/>
  <c r="BF188" i="40"/>
  <c r="BE188" i="40"/>
  <c r="BD188" i="40"/>
  <c r="BC188" i="40"/>
  <c r="BB188" i="40"/>
  <c r="AZ188" i="40"/>
  <c r="BI187" i="40"/>
  <c r="BH187" i="40"/>
  <c r="BG187" i="40"/>
  <c r="BF187" i="40"/>
  <c r="BE187" i="40"/>
  <c r="BC187" i="40"/>
  <c r="BA187" i="40"/>
  <c r="AZ187" i="40"/>
  <c r="BI186" i="40"/>
  <c r="BH186" i="40"/>
  <c r="BF186" i="40"/>
  <c r="BD186" i="40"/>
  <c r="BC186" i="40"/>
  <c r="BB186" i="40"/>
  <c r="BA186" i="40"/>
  <c r="AZ186" i="40"/>
  <c r="BI185" i="40"/>
  <c r="BF185" i="40"/>
  <c r="BE185" i="40"/>
  <c r="BD185" i="40"/>
  <c r="BC185" i="40"/>
  <c r="BA185" i="40"/>
  <c r="BI184" i="40"/>
  <c r="BH184" i="40"/>
  <c r="BG184" i="40"/>
  <c r="BF184" i="40"/>
  <c r="BD184" i="40"/>
  <c r="BA184" i="40"/>
  <c r="AZ184" i="40"/>
  <c r="BI183" i="40"/>
  <c r="BG183" i="40"/>
  <c r="BD183" i="40"/>
  <c r="BC183" i="40"/>
  <c r="BB183" i="40"/>
  <c r="BA183" i="40"/>
  <c r="BG182" i="40"/>
  <c r="BF182" i="40"/>
  <c r="BE182" i="40"/>
  <c r="BD182" i="40"/>
  <c r="BB182" i="40"/>
  <c r="BI181" i="40"/>
  <c r="BH181" i="40"/>
  <c r="BG181" i="40"/>
  <c r="BE181" i="40"/>
  <c r="BB181" i="40"/>
  <c r="BA181" i="40"/>
  <c r="AZ181" i="40"/>
  <c r="AR192" i="40"/>
  <c r="AP192" i="40"/>
  <c r="AO192" i="40"/>
  <c r="AM192" i="40"/>
  <c r="AJ192" i="40"/>
  <c r="AS191" i="40"/>
  <c r="AR191" i="40"/>
  <c r="AP191" i="40"/>
  <c r="AM191" i="40"/>
  <c r="AK191" i="40"/>
  <c r="AJ191" i="40"/>
  <c r="AS190" i="40"/>
  <c r="AP190" i="40"/>
  <c r="AN190" i="40"/>
  <c r="AM190" i="40"/>
  <c r="AK190" i="40"/>
  <c r="AS189" i="40"/>
  <c r="AQ189" i="40"/>
  <c r="AP189" i="40"/>
  <c r="AN189" i="40"/>
  <c r="AK189" i="40"/>
  <c r="AS188" i="40"/>
  <c r="AQ188" i="40"/>
  <c r="AO188" i="40"/>
  <c r="AN188" i="40"/>
  <c r="AL188" i="40"/>
  <c r="AK188" i="40"/>
  <c r="AQ187" i="40"/>
  <c r="AO187" i="40"/>
  <c r="AN187" i="40"/>
  <c r="AL187" i="40"/>
  <c r="AR186" i="40"/>
  <c r="AQ186" i="40"/>
  <c r="AO186" i="40"/>
  <c r="AL186" i="40"/>
  <c r="AJ186" i="40"/>
  <c r="AR185" i="40"/>
  <c r="AO185" i="40"/>
  <c r="AM185" i="40"/>
  <c r="AL185" i="40"/>
  <c r="AJ185" i="40"/>
  <c r="AR184" i="40"/>
  <c r="AP184" i="40"/>
  <c r="AO184" i="40"/>
  <c r="AM184" i="40"/>
  <c r="AJ184" i="40"/>
  <c r="AS183" i="40"/>
  <c r="AR183" i="40"/>
  <c r="AP183" i="40"/>
  <c r="AM183" i="40"/>
  <c r="AK183" i="40"/>
  <c r="AJ183" i="40"/>
  <c r="AS182" i="40"/>
  <c r="AQ182" i="40"/>
  <c r="AP182" i="40"/>
  <c r="AN182" i="40"/>
  <c r="AM182" i="40"/>
  <c r="AK182" i="40"/>
  <c r="AS181" i="40"/>
  <c r="AQ181" i="40"/>
  <c r="AP181" i="40"/>
  <c r="AN181" i="40"/>
  <c r="AK181" i="40"/>
  <c r="AB176" i="40"/>
  <c r="AA176" i="40"/>
  <c r="Y176" i="40"/>
  <c r="X176" i="40"/>
  <c r="V176" i="40"/>
  <c r="T176" i="40"/>
  <c r="AB175" i="40"/>
  <c r="AA175" i="40"/>
  <c r="Y175" i="40"/>
  <c r="W175" i="40"/>
  <c r="V175" i="40"/>
  <c r="T175" i="40"/>
  <c r="AB174" i="40"/>
  <c r="Z174" i="40"/>
  <c r="Y174" i="40"/>
  <c r="V174" i="40"/>
  <c r="U174" i="40"/>
  <c r="T174" i="40"/>
  <c r="AC173" i="40"/>
  <c r="AB173" i="40"/>
  <c r="Z173" i="40"/>
  <c r="Y173" i="40"/>
  <c r="W173" i="40"/>
  <c r="U173" i="40"/>
  <c r="T173" i="40"/>
  <c r="AC172" i="40"/>
  <c r="AB172" i="40"/>
  <c r="Z172" i="40"/>
  <c r="U172" i="40"/>
  <c r="T172" i="40"/>
  <c r="Z171" i="40"/>
  <c r="X171" i="40"/>
  <c r="W171" i="40"/>
  <c r="U171" i="40"/>
  <c r="AC170" i="40"/>
  <c r="AA170" i="40"/>
  <c r="Z170" i="40"/>
  <c r="X170" i="40"/>
  <c r="V170" i="40"/>
  <c r="U170" i="40"/>
  <c r="AC169" i="40"/>
  <c r="AA169" i="40"/>
  <c r="Y169" i="40"/>
  <c r="V169" i="40"/>
  <c r="AB168" i="40"/>
  <c r="AA168" i="40"/>
  <c r="Y168" i="40"/>
  <c r="X168" i="40"/>
  <c r="V168" i="40"/>
  <c r="T168" i="40"/>
  <c r="AB167" i="40"/>
  <c r="AA167" i="40"/>
  <c r="Y167" i="40"/>
  <c r="W167" i="40"/>
  <c r="V167" i="40"/>
  <c r="T167" i="40"/>
  <c r="AB166" i="40"/>
  <c r="Z166" i="40"/>
  <c r="Y166" i="40"/>
  <c r="W166" i="40"/>
  <c r="V166" i="40"/>
  <c r="T166" i="40"/>
  <c r="AC165" i="40"/>
  <c r="AB165" i="40"/>
  <c r="Z165" i="40"/>
  <c r="Y165" i="40"/>
  <c r="W165" i="40"/>
  <c r="U165" i="40"/>
  <c r="T165" i="40"/>
  <c r="AA192" i="40"/>
  <c r="Y192" i="40"/>
  <c r="X192" i="40"/>
  <c r="V192" i="40"/>
  <c r="AB191" i="40"/>
  <c r="AA191" i="40"/>
  <c r="Y191" i="40"/>
  <c r="V191" i="40"/>
  <c r="T191" i="40"/>
  <c r="AB190" i="40"/>
  <c r="Y190" i="40"/>
  <c r="W190" i="40"/>
  <c r="V190" i="40"/>
  <c r="T190" i="40"/>
  <c r="AC189" i="40"/>
  <c r="AB189" i="40"/>
  <c r="Z189" i="40"/>
  <c r="Y189" i="40"/>
  <c r="W189" i="40"/>
  <c r="T189" i="40"/>
  <c r="AC188" i="40"/>
  <c r="AB188" i="40"/>
  <c r="Z188" i="40"/>
  <c r="W188" i="40"/>
  <c r="U188" i="40"/>
  <c r="T188" i="40"/>
  <c r="AC187" i="40"/>
  <c r="Z187" i="40"/>
  <c r="X187" i="40"/>
  <c r="W187" i="40"/>
  <c r="U187" i="40"/>
  <c r="AC186" i="40"/>
  <c r="AA186" i="40"/>
  <c r="Z186" i="40"/>
  <c r="X186" i="40"/>
  <c r="U186" i="40"/>
  <c r="AC185" i="40"/>
  <c r="AA185" i="40"/>
  <c r="V185" i="40"/>
  <c r="U185" i="40"/>
  <c r="AA184" i="40"/>
  <c r="Y184" i="40"/>
  <c r="X184" i="40"/>
  <c r="V184" i="40"/>
  <c r="AB183" i="40"/>
  <c r="AA183" i="40"/>
  <c r="Y183" i="40"/>
  <c r="V183" i="40"/>
  <c r="T183" i="40"/>
  <c r="AB182" i="40"/>
  <c r="Y182" i="40"/>
  <c r="W182" i="40"/>
  <c r="V182" i="40"/>
  <c r="U182" i="40"/>
  <c r="T182" i="40"/>
  <c r="AB181" i="40"/>
  <c r="Z181" i="40"/>
  <c r="Y181" i="40"/>
  <c r="W181" i="40"/>
  <c r="T181" i="40"/>
  <c r="C58" i="41"/>
  <c r="C88" i="41"/>
  <c r="C96" i="41"/>
  <c r="C133" i="41"/>
  <c r="C141" i="41"/>
  <c r="C152" i="41"/>
  <c r="C160" i="41"/>
  <c r="C24" i="41"/>
  <c r="C39" i="41"/>
  <c r="C47" i="41"/>
  <c r="C69" i="41"/>
  <c r="C77" i="41"/>
  <c r="C103" i="41"/>
  <c r="C111" i="41"/>
  <c r="C122" i="41"/>
  <c r="C55" i="41"/>
  <c r="C63" i="41"/>
  <c r="C85" i="41"/>
  <c r="C93" i="41"/>
  <c r="C7" i="41"/>
  <c r="C71" i="41"/>
  <c r="C79" i="41"/>
  <c r="C120" i="41"/>
  <c r="C128" i="41"/>
  <c r="C135" i="41"/>
  <c r="C143" i="41"/>
  <c r="C15" i="41"/>
  <c r="C151" i="41"/>
  <c r="C155" i="41"/>
  <c r="C159" i="41"/>
  <c r="C74" i="41"/>
  <c r="C104" i="41"/>
  <c r="C112" i="41"/>
  <c r="C119" i="41"/>
  <c r="C127" i="41"/>
  <c r="C138" i="41"/>
  <c r="C149" i="41"/>
  <c r="C157" i="41"/>
  <c r="C64" i="41"/>
  <c r="C90" i="41"/>
  <c r="C101" i="41"/>
  <c r="C109" i="41"/>
  <c r="C154" i="41"/>
  <c r="C23" i="41"/>
  <c r="C31" i="41"/>
  <c r="C72" i="41"/>
  <c r="C80" i="41"/>
  <c r="C87" i="41"/>
  <c r="C95" i="41"/>
  <c r="C106" i="41"/>
  <c r="C117" i="41"/>
  <c r="C125" i="41"/>
  <c r="C136" i="41"/>
  <c r="C144" i="41"/>
  <c r="H71" i="39"/>
  <c r="D71" i="39"/>
  <c r="H113" i="39"/>
  <c r="J191" i="40"/>
  <c r="G184" i="40"/>
  <c r="E182" i="40"/>
  <c r="K180" i="40"/>
  <c r="K164" i="40"/>
  <c r="K167" i="40"/>
  <c r="G169" i="40"/>
  <c r="G172" i="40"/>
  <c r="K173" i="40"/>
  <c r="C176" i="40"/>
  <c r="C17" i="10" s="1"/>
  <c r="G113" i="40"/>
  <c r="G214" i="40" s="1"/>
  <c r="C6" i="43"/>
  <c r="C7" i="43"/>
  <c r="C8" i="43"/>
  <c r="C9" i="43"/>
  <c r="C10" i="43"/>
  <c r="C11" i="43"/>
  <c r="C13" i="43"/>
  <c r="C14" i="43"/>
  <c r="C15" i="43"/>
  <c r="C16" i="43"/>
  <c r="C17" i="43"/>
  <c r="G129" i="40"/>
  <c r="S180" i="40"/>
  <c r="C5" i="34" s="1"/>
  <c r="W180" i="40"/>
  <c r="AA180" i="40"/>
  <c r="S183" i="40"/>
  <c r="S184" i="40"/>
  <c r="C9" i="34" s="1"/>
  <c r="S185" i="40"/>
  <c r="C10" i="34" s="1"/>
  <c r="S186" i="40"/>
  <c r="C11" i="34" s="1"/>
  <c r="S191" i="40"/>
  <c r="S192" i="40"/>
  <c r="C17" i="34" s="1"/>
  <c r="S164" i="40"/>
  <c r="C5" i="29" s="1"/>
  <c r="AA164" i="40"/>
  <c r="S167" i="40"/>
  <c r="C8" i="29" s="1"/>
  <c r="S168" i="40"/>
  <c r="S169" i="40"/>
  <c r="C10" i="29" s="1"/>
  <c r="S170" i="40"/>
  <c r="S171" i="40"/>
  <c r="C12" i="29" s="1"/>
  <c r="S172" i="40"/>
  <c r="S175" i="40"/>
  <c r="C16" i="29" s="1"/>
  <c r="S176" i="40"/>
  <c r="C17" i="29" s="1"/>
  <c r="S81" i="40"/>
  <c r="C24" i="43"/>
  <c r="C25" i="43"/>
  <c r="C26" i="43"/>
  <c r="C27" i="43"/>
  <c r="C28" i="43"/>
  <c r="C29" i="43"/>
  <c r="C30" i="43"/>
  <c r="C31" i="43"/>
  <c r="C32" i="43"/>
  <c r="C33" i="43"/>
  <c r="C34" i="43"/>
  <c r="C35" i="43"/>
  <c r="AI180" i="40"/>
  <c r="C5" i="35" s="1"/>
  <c r="AQ180" i="40"/>
  <c r="AI181" i="40"/>
  <c r="C6" i="35" s="1"/>
  <c r="AI183" i="40"/>
  <c r="C8" i="35" s="1"/>
  <c r="AI186" i="40"/>
  <c r="AI187" i="40"/>
  <c r="C12" i="35" s="1"/>
  <c r="AI188" i="40"/>
  <c r="AI189" i="40"/>
  <c r="AI191" i="40"/>
  <c r="C16" i="35" s="1"/>
  <c r="AY180" i="40"/>
  <c r="BC180" i="40"/>
  <c r="AY181" i="40"/>
  <c r="C6" i="36" s="1"/>
  <c r="AY182" i="40"/>
  <c r="C7" i="36" s="1"/>
  <c r="AY183" i="40"/>
  <c r="AY184" i="40"/>
  <c r="C9" i="36" s="1"/>
  <c r="AY186" i="40"/>
  <c r="C11" i="36" s="1"/>
  <c r="AY187" i="40"/>
  <c r="C12" i="36" s="1"/>
  <c r="AY189" i="40"/>
  <c r="C14" i="36" s="1"/>
  <c r="AY190" i="40"/>
  <c r="C15" i="36" s="1"/>
  <c r="AY191" i="40"/>
  <c r="C16" i="36" s="1"/>
  <c r="AY192" i="40"/>
  <c r="C17" i="36" s="1"/>
  <c r="AI164" i="40"/>
  <c r="AM164" i="40"/>
  <c r="AQ164" i="40"/>
  <c r="AI165" i="40"/>
  <c r="AI166" i="40"/>
  <c r="C7" i="30" s="1"/>
  <c r="AI167" i="40"/>
  <c r="AI170" i="40"/>
  <c r="C11" i="30" s="1"/>
  <c r="AI171" i="40"/>
  <c r="AI172" i="40"/>
  <c r="C13" i="30" s="1"/>
  <c r="AI173" i="40"/>
  <c r="C14" i="30" s="1"/>
  <c r="AI174" i="40"/>
  <c r="AI175" i="40"/>
  <c r="C16" i="30" s="1"/>
  <c r="AY164" i="40"/>
  <c r="C5" i="31" s="1"/>
  <c r="AY165" i="40"/>
  <c r="C6" i="31" s="1"/>
  <c r="AY166" i="40"/>
  <c r="C7" i="31" s="1"/>
  <c r="AY167" i="40"/>
  <c r="C8" i="31" s="1"/>
  <c r="AY168" i="40"/>
  <c r="AY169" i="40"/>
  <c r="AY170" i="40"/>
  <c r="C11" i="31" s="1"/>
  <c r="AY173" i="40"/>
  <c r="C14" i="31" s="1"/>
  <c r="AY174" i="40"/>
  <c r="C15" i="31" s="1"/>
  <c r="AY175" i="40"/>
  <c r="AY176" i="40"/>
  <c r="C17" i="31" s="1"/>
  <c r="AY65" i="40"/>
  <c r="C41" i="43"/>
  <c r="C42" i="43"/>
  <c r="C43" i="43"/>
  <c r="C44" i="43"/>
  <c r="C45" i="43"/>
  <c r="C47" i="43"/>
  <c r="C48" i="43"/>
  <c r="C49" i="43"/>
  <c r="C50" i="43"/>
  <c r="C51" i="43"/>
  <c r="C52" i="43"/>
  <c r="C53" i="43"/>
  <c r="AY113" i="40"/>
  <c r="AY214" i="40" s="1"/>
  <c r="C60" i="43"/>
  <c r="C61" i="43"/>
  <c r="C62" i="43"/>
  <c r="C63" i="43"/>
  <c r="C64" i="43"/>
  <c r="C65" i="43"/>
  <c r="C66" i="43"/>
  <c r="C68" i="43"/>
  <c r="C69" i="43"/>
  <c r="C70" i="43"/>
  <c r="C71" i="43"/>
  <c r="D57" i="39"/>
  <c r="H57" i="39"/>
  <c r="L57" i="39"/>
  <c r="C190" i="40"/>
  <c r="C15" i="33" s="1"/>
  <c r="G192" i="40"/>
  <c r="M190" i="40"/>
  <c r="H189" i="40"/>
  <c r="M186" i="40"/>
  <c r="L185" i="40"/>
  <c r="G164" i="40"/>
  <c r="K165" i="40"/>
  <c r="C167" i="40"/>
  <c r="C8" i="10" s="1"/>
  <c r="C168" i="40"/>
  <c r="C169" i="40"/>
  <c r="C10" i="10" s="1"/>
  <c r="G171" i="40"/>
  <c r="C172" i="40"/>
  <c r="C13" i="10" s="1"/>
  <c r="C173" i="40"/>
  <c r="C14" i="10" s="1"/>
  <c r="C175" i="40"/>
  <c r="K176" i="40"/>
  <c r="C185" i="40"/>
  <c r="C10" i="33" s="1"/>
  <c r="J192" i="40"/>
  <c r="D190" i="40"/>
  <c r="F188" i="40"/>
  <c r="E187" i="40"/>
  <c r="J184" i="40"/>
  <c r="G181" i="40"/>
  <c r="F180" i="40"/>
  <c r="D165" i="40"/>
  <c r="D166" i="40"/>
  <c r="D167" i="40"/>
  <c r="H168" i="40"/>
  <c r="H170" i="40"/>
  <c r="D172" i="40"/>
  <c r="D173" i="40"/>
  <c r="L173" i="40"/>
  <c r="L174" i="40"/>
  <c r="H175" i="40"/>
  <c r="H176" i="40"/>
  <c r="L81" i="40"/>
  <c r="L113" i="40"/>
  <c r="L214" i="40" s="1"/>
  <c r="D145" i="40"/>
  <c r="T180" i="40"/>
  <c r="AB180" i="40"/>
  <c r="T164" i="40"/>
  <c r="AB164" i="40"/>
  <c r="AJ180" i="40"/>
  <c r="AN180" i="40"/>
  <c r="AR180" i="40"/>
  <c r="AZ180" i="40"/>
  <c r="BH180" i="40"/>
  <c r="AJ164" i="40"/>
  <c r="AR164" i="40"/>
  <c r="AZ164" i="40"/>
  <c r="BH164" i="40"/>
  <c r="AJ113" i="40"/>
  <c r="AJ214" i="40" s="1"/>
  <c r="BD113" i="40"/>
  <c r="BD214" i="40" s="1"/>
  <c r="E57" i="39"/>
  <c r="I57" i="39"/>
  <c r="M57" i="39"/>
  <c r="C180" i="40"/>
  <c r="C5" i="33" s="1"/>
  <c r="I186" i="40"/>
  <c r="D185" i="40"/>
  <c r="J183" i="40"/>
  <c r="C164" i="40"/>
  <c r="C5" i="10" s="1"/>
  <c r="C165" i="40"/>
  <c r="C6" i="10" s="1"/>
  <c r="C166" i="40"/>
  <c r="C7" i="10" s="1"/>
  <c r="G167" i="40"/>
  <c r="K168" i="40"/>
  <c r="G170" i="40"/>
  <c r="G173" i="40"/>
  <c r="K174" i="40"/>
  <c r="G176" i="40"/>
  <c r="C181" i="40"/>
  <c r="C6" i="33" s="1"/>
  <c r="M191" i="40"/>
  <c r="E191" i="40"/>
  <c r="G189" i="40"/>
  <c r="J188" i="40"/>
  <c r="I187" i="40"/>
  <c r="L186" i="40"/>
  <c r="D186" i="40"/>
  <c r="M183" i="40"/>
  <c r="L182" i="40"/>
  <c r="D182" i="40"/>
  <c r="D164" i="40"/>
  <c r="H165" i="40"/>
  <c r="H167" i="40"/>
  <c r="L169" i="40"/>
  <c r="L170" i="40"/>
  <c r="L171" i="40"/>
  <c r="H173" i="40"/>
  <c r="D174" i="40"/>
  <c r="E192" i="40"/>
  <c r="L191" i="40"/>
  <c r="H191" i="40"/>
  <c r="K190" i="40"/>
  <c r="G190" i="40"/>
  <c r="F189" i="40"/>
  <c r="I188" i="40"/>
  <c r="E188" i="40"/>
  <c r="L187" i="40"/>
  <c r="H187" i="40"/>
  <c r="D187" i="40"/>
  <c r="G186" i="40"/>
  <c r="J185" i="40"/>
  <c r="F185" i="40"/>
  <c r="M184" i="40"/>
  <c r="E184" i="40"/>
  <c r="L183" i="40"/>
  <c r="H183" i="40"/>
  <c r="K182" i="40"/>
  <c r="G182" i="40"/>
  <c r="J181" i="40"/>
  <c r="F181" i="40"/>
  <c r="M180" i="40"/>
  <c r="I180" i="40"/>
  <c r="E17" i="40"/>
  <c r="I164" i="40"/>
  <c r="M164" i="40"/>
  <c r="I166" i="40"/>
  <c r="M166" i="40"/>
  <c r="E167" i="40"/>
  <c r="M167" i="40"/>
  <c r="E168" i="40"/>
  <c r="I168" i="40"/>
  <c r="E169" i="40"/>
  <c r="M169" i="40"/>
  <c r="E170" i="40"/>
  <c r="I170" i="40"/>
  <c r="M170" i="40"/>
  <c r="E171" i="40"/>
  <c r="I171" i="40"/>
  <c r="M171" i="40"/>
  <c r="I172" i="40"/>
  <c r="M172" i="40"/>
  <c r="E173" i="40"/>
  <c r="I173" i="40"/>
  <c r="I174" i="40"/>
  <c r="M174" i="40"/>
  <c r="E175" i="40"/>
  <c r="M175" i="40"/>
  <c r="E176" i="40"/>
  <c r="I176" i="40"/>
  <c r="M176" i="40"/>
  <c r="I81" i="40"/>
  <c r="E145" i="40"/>
  <c r="U180" i="40"/>
  <c r="AC180" i="40"/>
  <c r="U164" i="40"/>
  <c r="AC164" i="40"/>
  <c r="AK180" i="40"/>
  <c r="AO180" i="40"/>
  <c r="AS180" i="40"/>
  <c r="BA180" i="40"/>
  <c r="BA17" i="40"/>
  <c r="BE180" i="40"/>
  <c r="BI180" i="40"/>
  <c r="AK164" i="40"/>
  <c r="AO164" i="40"/>
  <c r="AS164" i="40"/>
  <c r="BA164" i="40"/>
  <c r="BE164" i="40"/>
  <c r="BI164" i="40"/>
  <c r="AS113" i="40"/>
  <c r="F57" i="39"/>
  <c r="C182" i="40"/>
  <c r="E190" i="40"/>
  <c r="K188" i="40"/>
  <c r="F187" i="40"/>
  <c r="M182" i="40"/>
  <c r="H181" i="40"/>
  <c r="G165" i="40"/>
  <c r="K166" i="40"/>
  <c r="G168" i="40"/>
  <c r="K169" i="40"/>
  <c r="K172" i="40"/>
  <c r="C174" i="40"/>
  <c r="K175" i="40"/>
  <c r="C189" i="40"/>
  <c r="F192" i="40"/>
  <c r="L190" i="40"/>
  <c r="K189" i="40"/>
  <c r="M187" i="40"/>
  <c r="H186" i="40"/>
  <c r="G185" i="40"/>
  <c r="F184" i="40"/>
  <c r="E183" i="40"/>
  <c r="K181" i="40"/>
  <c r="J180" i="40"/>
  <c r="L164" i="40"/>
  <c r="L165" i="40"/>
  <c r="L166" i="40"/>
  <c r="D169" i="40"/>
  <c r="D170" i="40"/>
  <c r="D171" i="40"/>
  <c r="L172" i="40"/>
  <c r="C188" i="40"/>
  <c r="M192" i="40"/>
  <c r="C191" i="40"/>
  <c r="C16" i="33" s="1"/>
  <c r="C187" i="40"/>
  <c r="C12" i="33" s="1"/>
  <c r="C183" i="40"/>
  <c r="H192" i="40"/>
  <c r="K191" i="40"/>
  <c r="F190" i="40"/>
  <c r="I189" i="40"/>
  <c r="L188" i="40"/>
  <c r="D188" i="40"/>
  <c r="G187" i="40"/>
  <c r="J186" i="40"/>
  <c r="M185" i="40"/>
  <c r="E185" i="40"/>
  <c r="H184" i="40"/>
  <c r="K183" i="40"/>
  <c r="F182" i="40"/>
  <c r="L180" i="40"/>
  <c r="D180" i="40"/>
  <c r="D17" i="40"/>
  <c r="F164" i="40"/>
  <c r="J164" i="40"/>
  <c r="F165" i="40"/>
  <c r="F166" i="40"/>
  <c r="F167" i="40"/>
  <c r="J167" i="40"/>
  <c r="F168" i="40"/>
  <c r="J168" i="40"/>
  <c r="F169" i="40"/>
  <c r="J169" i="40"/>
  <c r="J170" i="40"/>
  <c r="F171" i="40"/>
  <c r="J171" i="40"/>
  <c r="F172" i="40"/>
  <c r="J172" i="40"/>
  <c r="F173" i="40"/>
  <c r="F174" i="40"/>
  <c r="F175" i="40"/>
  <c r="J175" i="40"/>
  <c r="F176" i="40"/>
  <c r="J176" i="40"/>
  <c r="F97" i="40"/>
  <c r="F145" i="40"/>
  <c r="Z180" i="40"/>
  <c r="V164" i="40"/>
  <c r="Z164" i="40"/>
  <c r="Z33" i="40"/>
  <c r="AL180" i="40"/>
  <c r="AP17" i="40"/>
  <c r="BB180" i="40"/>
  <c r="AL164" i="40"/>
  <c r="BB164" i="40"/>
  <c r="BF164" i="40"/>
  <c r="BF113" i="40"/>
  <c r="C43" i="39"/>
  <c r="C57" i="39"/>
  <c r="G57" i="39"/>
  <c r="K57" i="39"/>
  <c r="C71" i="39"/>
  <c r="C93" i="33"/>
  <c r="C94" i="36"/>
  <c r="C95" i="36"/>
  <c r="C96" i="36"/>
  <c r="C97" i="36"/>
  <c r="C98" i="36"/>
  <c r="C99" i="36"/>
  <c r="C100" i="36"/>
  <c r="C101" i="36"/>
  <c r="C93" i="43" s="1"/>
  <c r="C102" i="36"/>
  <c r="C103" i="36"/>
  <c r="C104" i="36"/>
  <c r="C105" i="36"/>
  <c r="C93" i="36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93" i="35"/>
  <c r="C94" i="34"/>
  <c r="C95" i="34"/>
  <c r="C96" i="34"/>
  <c r="C97" i="34"/>
  <c r="C98" i="34"/>
  <c r="C99" i="34"/>
  <c r="C100" i="34"/>
  <c r="C101" i="34"/>
  <c r="C91" i="43" s="1"/>
  <c r="C102" i="34"/>
  <c r="C103" i="34"/>
  <c r="C104" i="34"/>
  <c r="C105" i="34"/>
  <c r="C93" i="34"/>
  <c r="C92" i="43"/>
  <c r="C90" i="43"/>
  <c r="C59" i="43"/>
  <c r="C23" i="43"/>
  <c r="C5" i="43"/>
  <c r="B37" i="43"/>
  <c r="B55" i="43" s="1"/>
  <c r="B73" i="43" s="1"/>
  <c r="B22" i="43"/>
  <c r="B40" i="43" s="1"/>
  <c r="B58" i="43" s="1"/>
  <c r="B23" i="43"/>
  <c r="B24" i="43"/>
  <c r="B42" i="43"/>
  <c r="B60" i="43" s="1"/>
  <c r="B25" i="43"/>
  <c r="B43" i="43"/>
  <c r="B61" i="43" s="1"/>
  <c r="B26" i="43"/>
  <c r="B27" i="43"/>
  <c r="B28" i="43"/>
  <c r="B46" i="43"/>
  <c r="B64" i="43" s="1"/>
  <c r="B29" i="43"/>
  <c r="B47" i="43"/>
  <c r="B65" i="43" s="1"/>
  <c r="B30" i="43"/>
  <c r="B31" i="43"/>
  <c r="B49" i="43" s="1"/>
  <c r="B67" i="43" s="1"/>
  <c r="B32" i="43"/>
  <c r="B50" i="43" s="1"/>
  <c r="B68" i="43" s="1"/>
  <c r="B33" i="43"/>
  <c r="B51" i="43"/>
  <c r="B69" i="43" s="1"/>
  <c r="B34" i="43"/>
  <c r="B52" i="43"/>
  <c r="B70" i="43" s="1"/>
  <c r="B35" i="43"/>
  <c r="B36" i="43"/>
  <c r="B54" i="43" s="1"/>
  <c r="B41" i="43"/>
  <c r="B59" i="43" s="1"/>
  <c r="B44" i="43"/>
  <c r="B62" i="43" s="1"/>
  <c r="B45" i="43"/>
  <c r="B63" i="43" s="1"/>
  <c r="B48" i="43"/>
  <c r="B66" i="43" s="1"/>
  <c r="B53" i="43"/>
  <c r="B71" i="43" s="1"/>
  <c r="C66" i="32"/>
  <c r="C78" i="29"/>
  <c r="B36" i="36"/>
  <c r="B54" i="36" s="1"/>
  <c r="B72" i="36" s="1"/>
  <c r="B35" i="36"/>
  <c r="B53" i="36" s="1"/>
  <c r="B71" i="36" s="1"/>
  <c r="B90" i="36" s="1"/>
  <c r="B34" i="36"/>
  <c r="B52" i="36"/>
  <c r="B70" i="36" s="1"/>
  <c r="B89" i="36" s="1"/>
  <c r="B33" i="36"/>
  <c r="B51" i="36"/>
  <c r="B32" i="36"/>
  <c r="B50" i="36" s="1"/>
  <c r="B68" i="36" s="1"/>
  <c r="B87" i="36" s="1"/>
  <c r="B31" i="36"/>
  <c r="B49" i="36" s="1"/>
  <c r="B67" i="36" s="1"/>
  <c r="B86" i="36" s="1"/>
  <c r="B30" i="36"/>
  <c r="B48" i="36"/>
  <c r="B66" i="36" s="1"/>
  <c r="B85" i="36" s="1"/>
  <c r="B29" i="36"/>
  <c r="B47" i="36"/>
  <c r="B28" i="36"/>
  <c r="B46" i="36" s="1"/>
  <c r="B64" i="36" s="1"/>
  <c r="B83" i="36" s="1"/>
  <c r="B27" i="36"/>
  <c r="B45" i="36" s="1"/>
  <c r="B63" i="36" s="1"/>
  <c r="B82" i="36" s="1"/>
  <c r="B26" i="36"/>
  <c r="B44" i="36"/>
  <c r="B62" i="36" s="1"/>
  <c r="B81" i="36" s="1"/>
  <c r="B25" i="36"/>
  <c r="B43" i="36"/>
  <c r="B24" i="36"/>
  <c r="B42" i="36" s="1"/>
  <c r="B60" i="36" s="1"/>
  <c r="B79" i="36" s="1"/>
  <c r="B23" i="36"/>
  <c r="B41" i="36" s="1"/>
  <c r="B59" i="36" s="1"/>
  <c r="B78" i="36" s="1"/>
  <c r="B22" i="36"/>
  <c r="B40" i="36"/>
  <c r="B19" i="36"/>
  <c r="B37" i="36" s="1"/>
  <c r="B55" i="36" s="1"/>
  <c r="B36" i="35"/>
  <c r="B54" i="35" s="1"/>
  <c r="B72" i="35" s="1"/>
  <c r="B35" i="35"/>
  <c r="B53" i="35" s="1"/>
  <c r="B71" i="35" s="1"/>
  <c r="B90" i="35" s="1"/>
  <c r="B105" i="35" s="1"/>
  <c r="B34" i="35"/>
  <c r="B52" i="35" s="1"/>
  <c r="B70" i="35" s="1"/>
  <c r="B89" i="35" s="1"/>
  <c r="B104" i="35" s="1"/>
  <c r="B33" i="35"/>
  <c r="B51" i="35" s="1"/>
  <c r="B69" i="35" s="1"/>
  <c r="B88" i="35" s="1"/>
  <c r="B103" i="35" s="1"/>
  <c r="B32" i="35"/>
  <c r="B50" i="35" s="1"/>
  <c r="B68" i="35" s="1"/>
  <c r="B87" i="35" s="1"/>
  <c r="B102" i="35" s="1"/>
  <c r="B31" i="35"/>
  <c r="B49" i="35" s="1"/>
  <c r="B67" i="35" s="1"/>
  <c r="B86" i="35" s="1"/>
  <c r="B101" i="35" s="1"/>
  <c r="B30" i="35"/>
  <c r="B48" i="35" s="1"/>
  <c r="B66" i="35" s="1"/>
  <c r="B85" i="35" s="1"/>
  <c r="B100" i="35" s="1"/>
  <c r="B29" i="35"/>
  <c r="B47" i="35" s="1"/>
  <c r="B65" i="35" s="1"/>
  <c r="B84" i="35" s="1"/>
  <c r="B99" i="35" s="1"/>
  <c r="B28" i="35"/>
  <c r="B46" i="35" s="1"/>
  <c r="B64" i="35" s="1"/>
  <c r="B83" i="35" s="1"/>
  <c r="B98" i="35" s="1"/>
  <c r="B27" i="35"/>
  <c r="B45" i="35" s="1"/>
  <c r="B63" i="35" s="1"/>
  <c r="B82" i="35" s="1"/>
  <c r="B97" i="35" s="1"/>
  <c r="B26" i="35"/>
  <c r="B44" i="35" s="1"/>
  <c r="B62" i="35" s="1"/>
  <c r="B81" i="35" s="1"/>
  <c r="B96" i="35" s="1"/>
  <c r="B25" i="35"/>
  <c r="B43" i="35" s="1"/>
  <c r="B61" i="35" s="1"/>
  <c r="B80" i="35" s="1"/>
  <c r="B95" i="35" s="1"/>
  <c r="B24" i="35"/>
  <c r="B42" i="35" s="1"/>
  <c r="B60" i="35" s="1"/>
  <c r="B79" i="35" s="1"/>
  <c r="B94" i="35" s="1"/>
  <c r="B23" i="35"/>
  <c r="B41" i="35" s="1"/>
  <c r="B59" i="35" s="1"/>
  <c r="B78" i="35" s="1"/>
  <c r="B93" i="35" s="1"/>
  <c r="B22" i="35"/>
  <c r="B40" i="35" s="1"/>
  <c r="B19" i="35"/>
  <c r="B37" i="35" s="1"/>
  <c r="B55" i="35" s="1"/>
  <c r="B36" i="34"/>
  <c r="B54" i="34" s="1"/>
  <c r="B72" i="34" s="1"/>
  <c r="B35" i="34"/>
  <c r="B53" i="34" s="1"/>
  <c r="B71" i="34" s="1"/>
  <c r="B90" i="34" s="1"/>
  <c r="B34" i="34"/>
  <c r="B52" i="34" s="1"/>
  <c r="B70" i="34" s="1"/>
  <c r="B89" i="34" s="1"/>
  <c r="B33" i="34"/>
  <c r="B51" i="34"/>
  <c r="B32" i="34"/>
  <c r="B50" i="34" s="1"/>
  <c r="B68" i="34" s="1"/>
  <c r="B87" i="34" s="1"/>
  <c r="B31" i="34"/>
  <c r="B49" i="34" s="1"/>
  <c r="B67" i="34" s="1"/>
  <c r="B86" i="34" s="1"/>
  <c r="B30" i="34"/>
  <c r="B48" i="34" s="1"/>
  <c r="B66" i="34" s="1"/>
  <c r="B85" i="34" s="1"/>
  <c r="B29" i="34"/>
  <c r="B47" i="34"/>
  <c r="B28" i="34"/>
  <c r="B46" i="34" s="1"/>
  <c r="B64" i="34" s="1"/>
  <c r="B83" i="34" s="1"/>
  <c r="B27" i="34"/>
  <c r="B45" i="34" s="1"/>
  <c r="B63" i="34" s="1"/>
  <c r="B82" i="34" s="1"/>
  <c r="B26" i="34"/>
  <c r="B44" i="34" s="1"/>
  <c r="B62" i="34" s="1"/>
  <c r="B81" i="34" s="1"/>
  <c r="B25" i="34"/>
  <c r="B43" i="34"/>
  <c r="B24" i="34"/>
  <c r="B42" i="34" s="1"/>
  <c r="B60" i="34" s="1"/>
  <c r="B79" i="34" s="1"/>
  <c r="B23" i="34"/>
  <c r="B41" i="34" s="1"/>
  <c r="B59" i="34" s="1"/>
  <c r="B78" i="34" s="1"/>
  <c r="B19" i="34"/>
  <c r="B37" i="34" s="1"/>
  <c r="B55" i="34" s="1"/>
  <c r="B36" i="33"/>
  <c r="B54" i="33" s="1"/>
  <c r="B72" i="33" s="1"/>
  <c r="B35" i="33"/>
  <c r="B53" i="33" s="1"/>
  <c r="B71" i="33" s="1"/>
  <c r="B90" i="33" s="1"/>
  <c r="B34" i="33"/>
  <c r="B52" i="33"/>
  <c r="B70" i="33" s="1"/>
  <c r="B89" i="33" s="1"/>
  <c r="B33" i="33"/>
  <c r="B51" i="33"/>
  <c r="B32" i="33"/>
  <c r="B50" i="33" s="1"/>
  <c r="B68" i="33" s="1"/>
  <c r="B87" i="33" s="1"/>
  <c r="B31" i="33"/>
  <c r="B49" i="33" s="1"/>
  <c r="B67" i="33" s="1"/>
  <c r="B86" i="33" s="1"/>
  <c r="B30" i="33"/>
  <c r="B48" i="33"/>
  <c r="B66" i="33" s="1"/>
  <c r="B85" i="33" s="1"/>
  <c r="B29" i="33"/>
  <c r="B47" i="33"/>
  <c r="B28" i="33"/>
  <c r="B46" i="33" s="1"/>
  <c r="B64" i="33" s="1"/>
  <c r="B83" i="33" s="1"/>
  <c r="B27" i="33"/>
  <c r="B45" i="33" s="1"/>
  <c r="B63" i="33" s="1"/>
  <c r="B82" i="33" s="1"/>
  <c r="B26" i="33"/>
  <c r="B44" i="33"/>
  <c r="B62" i="33" s="1"/>
  <c r="B81" i="33" s="1"/>
  <c r="B25" i="33"/>
  <c r="B43" i="33"/>
  <c r="B24" i="33"/>
  <c r="B42" i="33" s="1"/>
  <c r="B60" i="33" s="1"/>
  <c r="B79" i="33" s="1"/>
  <c r="B23" i="33"/>
  <c r="B41" i="33" s="1"/>
  <c r="B59" i="33" s="1"/>
  <c r="B78" i="33" s="1"/>
  <c r="B22" i="33"/>
  <c r="B40" i="33" s="1"/>
  <c r="B58" i="33" s="1"/>
  <c r="B19" i="33"/>
  <c r="B37" i="33" s="1"/>
  <c r="B55" i="33" s="1"/>
  <c r="B31" i="32"/>
  <c r="B46" i="32"/>
  <c r="B30" i="32"/>
  <c r="B45" i="32" s="1"/>
  <c r="B60" i="32" s="1"/>
  <c r="B29" i="32"/>
  <c r="B44" i="32"/>
  <c r="B59" i="32"/>
  <c r="B28" i="32"/>
  <c r="B43" i="32"/>
  <c r="B58" i="32" s="1"/>
  <c r="B27" i="32"/>
  <c r="B42" i="32" s="1"/>
  <c r="B57" i="32" s="1"/>
  <c r="B26" i="32"/>
  <c r="B41" i="32"/>
  <c r="B56" i="32" s="1"/>
  <c r="B25" i="32"/>
  <c r="B40" i="32" s="1"/>
  <c r="B55" i="32" s="1"/>
  <c r="B24" i="32"/>
  <c r="B39" i="32" s="1"/>
  <c r="B54" i="32" s="1"/>
  <c r="B23" i="32"/>
  <c r="B38" i="32" s="1"/>
  <c r="B53" i="32" s="1"/>
  <c r="B22" i="32"/>
  <c r="B37" i="32" s="1"/>
  <c r="B52" i="32" s="1"/>
  <c r="B21" i="32"/>
  <c r="B36" i="32"/>
  <c r="B51" i="32"/>
  <c r="B20" i="32"/>
  <c r="B35" i="32"/>
  <c r="B50" i="32" s="1"/>
  <c r="B36" i="31"/>
  <c r="B54" i="31" s="1"/>
  <c r="B72" i="31" s="1"/>
  <c r="B35" i="31"/>
  <c r="B53" i="31"/>
  <c r="B71" i="31" s="1"/>
  <c r="B90" i="31" s="1"/>
  <c r="B34" i="31"/>
  <c r="B52" i="31" s="1"/>
  <c r="B70" i="31" s="1"/>
  <c r="B89" i="31" s="1"/>
  <c r="B33" i="31"/>
  <c r="B51" i="31" s="1"/>
  <c r="B69" i="31" s="1"/>
  <c r="B88" i="31" s="1"/>
  <c r="B32" i="31"/>
  <c r="B50" i="31" s="1"/>
  <c r="B68" i="31" s="1"/>
  <c r="B87" i="31" s="1"/>
  <c r="B31" i="31"/>
  <c r="B49" i="31"/>
  <c r="B67" i="31" s="1"/>
  <c r="B86" i="31" s="1"/>
  <c r="B30" i="31"/>
  <c r="B48" i="31" s="1"/>
  <c r="B66" i="31" s="1"/>
  <c r="B85" i="31" s="1"/>
  <c r="B29" i="31"/>
  <c r="B47" i="31" s="1"/>
  <c r="B65" i="31" s="1"/>
  <c r="B84" i="31" s="1"/>
  <c r="B28" i="31"/>
  <c r="B46" i="31" s="1"/>
  <c r="B64" i="31" s="1"/>
  <c r="B83" i="31" s="1"/>
  <c r="B27" i="31"/>
  <c r="B45" i="31"/>
  <c r="B63" i="31" s="1"/>
  <c r="B82" i="31" s="1"/>
  <c r="B26" i="31"/>
  <c r="B44" i="31" s="1"/>
  <c r="B62" i="31" s="1"/>
  <c r="B81" i="31" s="1"/>
  <c r="B25" i="31"/>
  <c r="B43" i="31" s="1"/>
  <c r="B61" i="31" s="1"/>
  <c r="B80" i="31" s="1"/>
  <c r="B24" i="31"/>
  <c r="B42" i="31" s="1"/>
  <c r="B60" i="31" s="1"/>
  <c r="B79" i="31" s="1"/>
  <c r="B23" i="31"/>
  <c r="B41" i="31"/>
  <c r="B19" i="31"/>
  <c r="B37" i="31" s="1"/>
  <c r="B55" i="31" s="1"/>
  <c r="B36" i="30"/>
  <c r="B54" i="30" s="1"/>
  <c r="B72" i="30" s="1"/>
  <c r="B35" i="30"/>
  <c r="B53" i="30" s="1"/>
  <c r="B71" i="30" s="1"/>
  <c r="B90" i="30" s="1"/>
  <c r="B105" i="30" s="1"/>
  <c r="B34" i="30"/>
  <c r="B52" i="30"/>
  <c r="B33" i="30"/>
  <c r="B51" i="30"/>
  <c r="B32" i="30"/>
  <c r="B50" i="30" s="1"/>
  <c r="B68" i="30" s="1"/>
  <c r="B87" i="30" s="1"/>
  <c r="B102" i="30" s="1"/>
  <c r="B31" i="30"/>
  <c r="B49" i="30" s="1"/>
  <c r="B67" i="30" s="1"/>
  <c r="B86" i="30" s="1"/>
  <c r="B101" i="30" s="1"/>
  <c r="B30" i="30"/>
  <c r="B48" i="30"/>
  <c r="B66" i="30" s="1"/>
  <c r="B85" i="30" s="1"/>
  <c r="B100" i="30" s="1"/>
  <c r="B29" i="30"/>
  <c r="B47" i="30"/>
  <c r="B65" i="30" s="1"/>
  <c r="B84" i="30" s="1"/>
  <c r="B99" i="30" s="1"/>
  <c r="B28" i="30"/>
  <c r="B46" i="30" s="1"/>
  <c r="B64" i="30" s="1"/>
  <c r="B83" i="30" s="1"/>
  <c r="B98" i="30" s="1"/>
  <c r="B27" i="30"/>
  <c r="B45" i="30" s="1"/>
  <c r="B63" i="30" s="1"/>
  <c r="B82" i="30" s="1"/>
  <c r="B97" i="30" s="1"/>
  <c r="B26" i="30"/>
  <c r="B44" i="30"/>
  <c r="B62" i="30" s="1"/>
  <c r="B81" i="30" s="1"/>
  <c r="B96" i="30" s="1"/>
  <c r="B25" i="30"/>
  <c r="B43" i="30"/>
  <c r="B61" i="30" s="1"/>
  <c r="B80" i="30" s="1"/>
  <c r="B95" i="30" s="1"/>
  <c r="B24" i="30"/>
  <c r="B42" i="30" s="1"/>
  <c r="B60" i="30" s="1"/>
  <c r="B79" i="30" s="1"/>
  <c r="B94" i="30" s="1"/>
  <c r="B23" i="30"/>
  <c r="B41" i="30" s="1"/>
  <c r="B59" i="30" s="1"/>
  <c r="B78" i="30" s="1"/>
  <c r="B93" i="30" s="1"/>
  <c r="B19" i="30"/>
  <c r="B37" i="30" s="1"/>
  <c r="B55" i="30" s="1"/>
  <c r="B36" i="29"/>
  <c r="B54" i="29" s="1"/>
  <c r="B72" i="29" s="1"/>
  <c r="B35" i="29"/>
  <c r="B53" i="29" s="1"/>
  <c r="B71" i="29" s="1"/>
  <c r="B90" i="29" s="1"/>
  <c r="B34" i="29"/>
  <c r="B52" i="29" s="1"/>
  <c r="B70" i="29" s="1"/>
  <c r="B89" i="29" s="1"/>
  <c r="B33" i="29"/>
  <c r="B51" i="29"/>
  <c r="B69" i="29" s="1"/>
  <c r="B88" i="29" s="1"/>
  <c r="B32" i="29"/>
  <c r="B50" i="29" s="1"/>
  <c r="B68" i="29" s="1"/>
  <c r="B87" i="29" s="1"/>
  <c r="B31" i="29"/>
  <c r="B49" i="29" s="1"/>
  <c r="B67" i="29" s="1"/>
  <c r="B86" i="29" s="1"/>
  <c r="B30" i="29"/>
  <c r="B48" i="29" s="1"/>
  <c r="B66" i="29" s="1"/>
  <c r="B85" i="29" s="1"/>
  <c r="B29" i="29"/>
  <c r="B47" i="29" s="1"/>
  <c r="B65" i="29" s="1"/>
  <c r="B84" i="29" s="1"/>
  <c r="B28" i="29"/>
  <c r="B46" i="29" s="1"/>
  <c r="B64" i="29" s="1"/>
  <c r="B83" i="29" s="1"/>
  <c r="B27" i="29"/>
  <c r="B45" i="29"/>
  <c r="B26" i="29"/>
  <c r="B44" i="29"/>
  <c r="B25" i="29"/>
  <c r="B43" i="29" s="1"/>
  <c r="B61" i="29" s="1"/>
  <c r="B80" i="29" s="1"/>
  <c r="B24" i="29"/>
  <c r="B42" i="29" s="1"/>
  <c r="B60" i="29" s="1"/>
  <c r="B79" i="29" s="1"/>
  <c r="B23" i="29"/>
  <c r="B41" i="29" s="1"/>
  <c r="B59" i="29" s="1"/>
  <c r="B78" i="29" s="1"/>
  <c r="B19" i="29"/>
  <c r="B37" i="29" s="1"/>
  <c r="B55" i="29" s="1"/>
  <c r="B65" i="33"/>
  <c r="B84" i="33"/>
  <c r="B69" i="30"/>
  <c r="B88" i="30" s="1"/>
  <c r="B103" i="30" s="1"/>
  <c r="B62" i="29"/>
  <c r="B81" i="29" s="1"/>
  <c r="B70" i="30"/>
  <c r="B89" i="30" s="1"/>
  <c r="B104" i="30" s="1"/>
  <c r="B69" i="36"/>
  <c r="B88" i="36" s="1"/>
  <c r="B63" i="29"/>
  <c r="B82" i="29" s="1"/>
  <c r="B61" i="36"/>
  <c r="B80" i="36" s="1"/>
  <c r="B61" i="33"/>
  <c r="B80" i="33" s="1"/>
  <c r="B69" i="33"/>
  <c r="B88" i="33" s="1"/>
  <c r="B65" i="36"/>
  <c r="B84" i="36" s="1"/>
  <c r="B59" i="31"/>
  <c r="B78" i="31" s="1"/>
  <c r="B61" i="34"/>
  <c r="B80" i="34" s="1"/>
  <c r="B65" i="34"/>
  <c r="B84" i="34" s="1"/>
  <c r="B69" i="34"/>
  <c r="B88" i="34" s="1"/>
  <c r="C21" i="28"/>
  <c r="C34" i="28" s="1"/>
  <c r="C59" i="28" s="1"/>
  <c r="B19" i="10"/>
  <c r="B37" i="10" s="1"/>
  <c r="B55" i="10" s="1"/>
  <c r="B33" i="10"/>
  <c r="B51" i="10" s="1"/>
  <c r="B69" i="10" s="1"/>
  <c r="B88" i="10" s="1"/>
  <c r="B34" i="10"/>
  <c r="B52" i="10" s="1"/>
  <c r="B70" i="10" s="1"/>
  <c r="B89" i="10" s="1"/>
  <c r="B35" i="10"/>
  <c r="B53" i="10"/>
  <c r="B36" i="10"/>
  <c r="B54" i="10" s="1"/>
  <c r="B72" i="10" s="1"/>
  <c r="B32" i="10"/>
  <c r="B50" i="10" s="1"/>
  <c r="B68" i="10" s="1"/>
  <c r="B87" i="10" s="1"/>
  <c r="B31" i="10"/>
  <c r="B49" i="10" s="1"/>
  <c r="B67" i="10" s="1"/>
  <c r="B86" i="10" s="1"/>
  <c r="B30" i="10"/>
  <c r="B48" i="10" s="1"/>
  <c r="B66" i="10" s="1"/>
  <c r="B85" i="10" s="1"/>
  <c r="B29" i="10"/>
  <c r="B47" i="10" s="1"/>
  <c r="B65" i="10" s="1"/>
  <c r="B84" i="10" s="1"/>
  <c r="B28" i="10"/>
  <c r="B46" i="10" s="1"/>
  <c r="B64" i="10" s="1"/>
  <c r="B83" i="10" s="1"/>
  <c r="B27" i="10"/>
  <c r="B45" i="10" s="1"/>
  <c r="B63" i="10" s="1"/>
  <c r="B82" i="10" s="1"/>
  <c r="B26" i="10"/>
  <c r="B44" i="10" s="1"/>
  <c r="B62" i="10" s="1"/>
  <c r="B81" i="10" s="1"/>
  <c r="B25" i="10"/>
  <c r="B43" i="10" s="1"/>
  <c r="B61" i="10" s="1"/>
  <c r="B80" i="10" s="1"/>
  <c r="B24" i="10"/>
  <c r="B42" i="10" s="1"/>
  <c r="B60" i="10" s="1"/>
  <c r="B79" i="10" s="1"/>
  <c r="B23" i="10"/>
  <c r="B41" i="10" s="1"/>
  <c r="B59" i="10" s="1"/>
  <c r="B78" i="10" s="1"/>
  <c r="B71" i="10"/>
  <c r="B90" i="10" s="1"/>
  <c r="B30" i="2"/>
  <c r="B45" i="2" s="1"/>
  <c r="B60" i="2" s="1"/>
  <c r="B31" i="2"/>
  <c r="B46" i="2"/>
  <c r="B20" i="2"/>
  <c r="B35" i="2"/>
  <c r="B50" i="2" s="1"/>
  <c r="B21" i="2"/>
  <c r="B36" i="2" s="1"/>
  <c r="B51" i="2" s="1"/>
  <c r="B22" i="2"/>
  <c r="B37" i="2" s="1"/>
  <c r="B52" i="2" s="1"/>
  <c r="B23" i="2"/>
  <c r="B38" i="2" s="1"/>
  <c r="B53" i="2" s="1"/>
  <c r="B24" i="2"/>
  <c r="B39" i="2" s="1"/>
  <c r="B54" i="2" s="1"/>
  <c r="B25" i="2"/>
  <c r="B40" i="2" s="1"/>
  <c r="B55" i="2" s="1"/>
  <c r="B26" i="2"/>
  <c r="B41" i="2"/>
  <c r="B56" i="2" s="1"/>
  <c r="B27" i="2"/>
  <c r="B42" i="2" s="1"/>
  <c r="B57" i="2" s="1"/>
  <c r="B28" i="2"/>
  <c r="B43" i="2"/>
  <c r="B58" i="2" s="1"/>
  <c r="B29" i="2"/>
  <c r="B44" i="2" s="1"/>
  <c r="B59" i="2" s="1"/>
  <c r="G34" i="28"/>
  <c r="E127" i="39"/>
  <c r="C127" i="39"/>
  <c r="J141" i="39"/>
  <c r="O47" i="39"/>
  <c r="J127" i="39"/>
  <c r="O66" i="39"/>
  <c r="O40" i="39"/>
  <c r="L127" i="39"/>
  <c r="K164" i="39"/>
  <c r="K160" i="39"/>
  <c r="O124" i="39"/>
  <c r="I127" i="39"/>
  <c r="O51" i="39"/>
  <c r="O119" i="39"/>
  <c r="L164" i="39"/>
  <c r="I164" i="39"/>
  <c r="I162" i="39"/>
  <c r="E162" i="39"/>
  <c r="L160" i="39"/>
  <c r="I160" i="39"/>
  <c r="H160" i="39"/>
  <c r="E158" i="39"/>
  <c r="D164" i="39"/>
  <c r="D160" i="39"/>
  <c r="D43" i="39"/>
  <c r="C166" i="39"/>
  <c r="C13" i="32" s="1"/>
  <c r="M168" i="39"/>
  <c r="I168" i="39"/>
  <c r="E168" i="39"/>
  <c r="O123" i="39"/>
  <c r="K162" i="39"/>
  <c r="H162" i="39"/>
  <c r="K168" i="39"/>
  <c r="C168" i="39"/>
  <c r="K158" i="39"/>
  <c r="J166" i="39"/>
  <c r="H158" i="39"/>
  <c r="O122" i="39"/>
  <c r="M166" i="39"/>
  <c r="L166" i="39"/>
  <c r="D161" i="39"/>
  <c r="O53" i="39"/>
  <c r="O121" i="39"/>
  <c r="M162" i="39"/>
  <c r="M160" i="39"/>
  <c r="G160" i="39"/>
  <c r="F164" i="39"/>
  <c r="F160" i="39"/>
  <c r="M158" i="39"/>
  <c r="L158" i="39"/>
  <c r="J161" i="39"/>
  <c r="I166" i="39"/>
  <c r="F166" i="39"/>
  <c r="F158" i="39"/>
  <c r="E166" i="39"/>
  <c r="E164" i="39"/>
  <c r="D162" i="39"/>
  <c r="D158" i="39"/>
  <c r="F141" i="39"/>
  <c r="L85" i="39"/>
  <c r="D85" i="39"/>
  <c r="J29" i="39"/>
  <c r="M29" i="39"/>
  <c r="L141" i="39"/>
  <c r="D141" i="39"/>
  <c r="D166" i="39"/>
  <c r="D127" i="39"/>
  <c r="O117" i="39"/>
  <c r="H164" i="39"/>
  <c r="H127" i="39"/>
  <c r="F127" i="39"/>
  <c r="O49" i="39"/>
  <c r="I158" i="39"/>
  <c r="F162" i="39"/>
  <c r="C158" i="39"/>
  <c r="C5" i="32" s="1"/>
  <c r="O67" i="39"/>
  <c r="E160" i="39"/>
  <c r="M164" i="39"/>
  <c r="O126" i="39"/>
  <c r="O35" i="39"/>
  <c r="O109" i="39"/>
  <c r="O116" i="39"/>
  <c r="O125" i="39"/>
  <c r="O118" i="39"/>
  <c r="O76" i="39"/>
  <c r="O55" i="39"/>
  <c r="C51" i="28" l="1"/>
  <c r="S5" i="47"/>
  <c r="C52" i="28"/>
  <c r="C22" i="36"/>
  <c r="P54" i="28"/>
  <c r="AD5" i="47" s="1"/>
  <c r="C19" i="32"/>
  <c r="C58" i="36"/>
  <c r="C92" i="36"/>
  <c r="C77" i="32"/>
  <c r="C126" i="36"/>
  <c r="C161" i="36"/>
  <c r="C39" i="28"/>
  <c r="C188" i="36"/>
  <c r="C142" i="31"/>
  <c r="C22" i="31"/>
  <c r="C161" i="31"/>
  <c r="C58" i="31"/>
  <c r="C188" i="31"/>
  <c r="C77" i="31"/>
  <c r="C92" i="31"/>
  <c r="C109" i="31"/>
  <c r="C126" i="35"/>
  <c r="C142" i="35"/>
  <c r="C22" i="35"/>
  <c r="C161" i="35"/>
  <c r="C40" i="35"/>
  <c r="C181" i="35"/>
  <c r="C58" i="35"/>
  <c r="C188" i="35"/>
  <c r="C77" i="35"/>
  <c r="B72" i="43"/>
  <c r="B81" i="43"/>
  <c r="AD115" i="40"/>
  <c r="C40" i="10"/>
  <c r="C58" i="10"/>
  <c r="C59" i="10"/>
  <c r="AL67" i="40"/>
  <c r="M54" i="28"/>
  <c r="AJ51" i="40"/>
  <c r="AB147" i="40"/>
  <c r="AD179" i="40"/>
  <c r="AP147" i="40"/>
  <c r="AN67" i="40"/>
  <c r="AP35" i="40"/>
  <c r="BC35" i="40"/>
  <c r="BC67" i="40"/>
  <c r="BC99" i="40"/>
  <c r="BI131" i="40"/>
  <c r="AJ179" i="40"/>
  <c r="AD51" i="40"/>
  <c r="AD99" i="40"/>
  <c r="AD147" i="40"/>
  <c r="BI35" i="40"/>
  <c r="BI99" i="40"/>
  <c r="AY147" i="40"/>
  <c r="BI179" i="40"/>
  <c r="X19" i="40"/>
  <c r="AP179" i="40"/>
  <c r="AJ131" i="40"/>
  <c r="AP99" i="40"/>
  <c r="AP67" i="40"/>
  <c r="AP19" i="40"/>
  <c r="BI67" i="40"/>
  <c r="BC115" i="40"/>
  <c r="AD19" i="40"/>
  <c r="AD67" i="40"/>
  <c r="X163" i="40"/>
  <c r="AP131" i="40"/>
  <c r="AP83" i="40"/>
  <c r="BI83" i="40"/>
  <c r="BI115" i="40"/>
  <c r="AY99" i="40"/>
  <c r="AY131" i="40"/>
  <c r="BC51" i="40"/>
  <c r="AD83" i="40"/>
  <c r="AD131" i="40"/>
  <c r="AN147" i="40"/>
  <c r="AJ67" i="40"/>
  <c r="AY35" i="40"/>
  <c r="AY67" i="40"/>
  <c r="AQ19" i="40"/>
  <c r="AB179" i="40"/>
  <c r="BA99" i="40"/>
  <c r="AM51" i="40"/>
  <c r="BF99" i="40"/>
  <c r="AT147" i="40"/>
  <c r="S83" i="40"/>
  <c r="S131" i="40"/>
  <c r="AM99" i="40"/>
  <c r="AT35" i="40"/>
  <c r="AT131" i="40"/>
  <c r="AT67" i="40"/>
  <c r="BF67" i="40"/>
  <c r="AL131" i="40"/>
  <c r="AL147" i="40"/>
  <c r="AL51" i="40"/>
  <c r="Y19" i="40"/>
  <c r="Y99" i="40"/>
  <c r="Y147" i="40"/>
  <c r="AJ19" i="40"/>
  <c r="AB51" i="40"/>
  <c r="AB83" i="40"/>
  <c r="AB115" i="40"/>
  <c r="AM163" i="40"/>
  <c r="BF19" i="40"/>
  <c r="AM115" i="40"/>
  <c r="AT99" i="40"/>
  <c r="AM67" i="40"/>
  <c r="AM19" i="40"/>
  <c r="BF51" i="40"/>
  <c r="BF131" i="40"/>
  <c r="BF163" i="40"/>
  <c r="AM179" i="40"/>
  <c r="AT163" i="40"/>
  <c r="AM83" i="40"/>
  <c r="BF83" i="40"/>
  <c r="AB67" i="40"/>
  <c r="AT51" i="40"/>
  <c r="BF115" i="40"/>
  <c r="AB35" i="40"/>
  <c r="AB99" i="40"/>
  <c r="AB131" i="40"/>
  <c r="AM147" i="40"/>
  <c r="AM131" i="40"/>
  <c r="AT115" i="40"/>
  <c r="AT19" i="40"/>
  <c r="BF35" i="40"/>
  <c r="AT179" i="40"/>
  <c r="BF147" i="40"/>
  <c r="BE197" i="40"/>
  <c r="K54" i="28"/>
  <c r="BB205" i="40"/>
  <c r="BC202" i="40"/>
  <c r="H54" i="28"/>
  <c r="C191" i="41"/>
  <c r="Y51" i="28"/>
  <c r="BI209" i="40"/>
  <c r="BI201" i="40"/>
  <c r="AR202" i="40"/>
  <c r="I204" i="40"/>
  <c r="AB199" i="40"/>
  <c r="Y201" i="40"/>
  <c r="BF203" i="40"/>
  <c r="BA200" i="40"/>
  <c r="Z204" i="40"/>
  <c r="AR201" i="40"/>
  <c r="F54" i="28"/>
  <c r="AY209" i="40"/>
  <c r="BH203" i="40"/>
  <c r="BG206" i="40"/>
  <c r="AZ208" i="40"/>
  <c r="BF201" i="40"/>
  <c r="BG209" i="40"/>
  <c r="AK200" i="40"/>
  <c r="BF204" i="40"/>
  <c r="BG207" i="40"/>
  <c r="C63" i="36"/>
  <c r="C22" i="30"/>
  <c r="C58" i="30"/>
  <c r="C92" i="30"/>
  <c r="C126" i="30"/>
  <c r="C161" i="30"/>
  <c r="C34" i="32"/>
  <c r="C40" i="34"/>
  <c r="C77" i="34"/>
  <c r="C109" i="34"/>
  <c r="C142" i="34"/>
  <c r="C40" i="36"/>
  <c r="C77" i="36"/>
  <c r="C109" i="36"/>
  <c r="C142" i="36"/>
  <c r="AN204" i="40"/>
  <c r="AI205" i="40"/>
  <c r="F206" i="40"/>
  <c r="BE204" i="40"/>
  <c r="AK207" i="40"/>
  <c r="AK83" i="40"/>
  <c r="BD19" i="40"/>
  <c r="X131" i="40"/>
  <c r="BJ19" i="40"/>
  <c r="BD67" i="40"/>
  <c r="BJ83" i="40"/>
  <c r="BJ99" i="40"/>
  <c r="BJ147" i="40"/>
  <c r="X147" i="40"/>
  <c r="BJ131" i="40"/>
  <c r="X115" i="40"/>
  <c r="BJ51" i="40"/>
  <c r="BJ67" i="40"/>
  <c r="BB99" i="40"/>
  <c r="X83" i="40"/>
  <c r="X35" i="40"/>
  <c r="X67" i="40"/>
  <c r="AK51" i="40"/>
  <c r="BJ115" i="40"/>
  <c r="BJ163" i="40"/>
  <c r="X51" i="40"/>
  <c r="X99" i="40"/>
  <c r="BJ35" i="40"/>
  <c r="AY115" i="40"/>
  <c r="AY51" i="40"/>
  <c r="F34" i="28"/>
  <c r="C87" i="28"/>
  <c r="C95" i="28" s="1"/>
  <c r="C103" i="28" s="1"/>
  <c r="C67" i="28"/>
  <c r="C75" i="28" s="1"/>
  <c r="E34" i="28"/>
  <c r="C47" i="28"/>
  <c r="C50" i="28" s="1"/>
  <c r="T5" i="47"/>
  <c r="C38" i="28"/>
  <c r="C42" i="28"/>
  <c r="AY83" i="40"/>
  <c r="AY179" i="40"/>
  <c r="BD163" i="40"/>
  <c r="AR51" i="40"/>
  <c r="AR163" i="40"/>
  <c r="AR131" i="40"/>
  <c r="AK99" i="40"/>
  <c r="BD35" i="40"/>
  <c r="AR83" i="40"/>
  <c r="AK147" i="40"/>
  <c r="AR35" i="40"/>
  <c r="BD147" i="40"/>
  <c r="AR115" i="40"/>
  <c r="Z147" i="40"/>
  <c r="AK131" i="40"/>
  <c r="AK115" i="40"/>
  <c r="BD131" i="40"/>
  <c r="BD115" i="40"/>
  <c r="AR147" i="40"/>
  <c r="AK163" i="40"/>
  <c r="AK19" i="40"/>
  <c r="BD83" i="40"/>
  <c r="AR179" i="40"/>
  <c r="Z19" i="40"/>
  <c r="Z99" i="40"/>
  <c r="AR99" i="40"/>
  <c r="AR67" i="40"/>
  <c r="BD51" i="40"/>
  <c r="AK179" i="40"/>
  <c r="AK67" i="40"/>
  <c r="BD99" i="40"/>
  <c r="V19" i="40"/>
  <c r="V35" i="40"/>
  <c r="V51" i="40"/>
  <c r="V83" i="40"/>
  <c r="V115" i="40"/>
  <c r="V131" i="40"/>
  <c r="V147" i="40"/>
  <c r="V163" i="40"/>
  <c r="V179" i="40"/>
  <c r="AN179" i="40"/>
  <c r="AN83" i="40"/>
  <c r="AA51" i="40"/>
  <c r="AA67" i="40"/>
  <c r="AA83" i="40"/>
  <c r="AA115" i="40"/>
  <c r="AA179" i="40"/>
  <c r="AN163" i="40"/>
  <c r="AS131" i="40"/>
  <c r="AS115" i="40"/>
  <c r="AS35" i="40"/>
  <c r="AS19" i="40"/>
  <c r="AA19" i="40"/>
  <c r="AA35" i="40"/>
  <c r="AC51" i="40"/>
  <c r="AC67" i="40"/>
  <c r="AC83" i="40"/>
  <c r="AA99" i="40"/>
  <c r="AC115" i="40"/>
  <c r="AA131" i="40"/>
  <c r="AA147" i="40"/>
  <c r="AC179" i="40"/>
  <c r="AS179" i="40"/>
  <c r="AS99" i="40"/>
  <c r="AS83" i="40"/>
  <c r="AL35" i="40"/>
  <c r="AN131" i="40"/>
  <c r="AL115" i="40"/>
  <c r="AN51" i="40"/>
  <c r="AL19" i="40"/>
  <c r="BE179" i="40"/>
  <c r="AC19" i="40"/>
  <c r="AC35" i="40"/>
  <c r="AC99" i="40"/>
  <c r="AC131" i="40"/>
  <c r="AC147" i="40"/>
  <c r="AS163" i="40"/>
  <c r="AS147" i="40"/>
  <c r="AL99" i="40"/>
  <c r="AN35" i="40"/>
  <c r="BE19" i="40"/>
  <c r="BE35" i="40"/>
  <c r="BE51" i="40"/>
  <c r="BE67" i="40"/>
  <c r="BE83" i="40"/>
  <c r="BE115" i="40"/>
  <c r="BE147" i="40"/>
  <c r="BE163" i="40"/>
  <c r="V67" i="40"/>
  <c r="T83" i="40"/>
  <c r="T131" i="40"/>
  <c r="AL179" i="40"/>
  <c r="AN115" i="40"/>
  <c r="AL83" i="40"/>
  <c r="AN19" i="40"/>
  <c r="AS67" i="40"/>
  <c r="BG67" i="40"/>
  <c r="BE99" i="40"/>
  <c r="BG115" i="40"/>
  <c r="C44" i="28"/>
  <c r="C46" i="28" s="1"/>
  <c r="N54" i="28"/>
  <c r="O130" i="39"/>
  <c r="AC182" i="40"/>
  <c r="Z183" i="40"/>
  <c r="W184" i="40"/>
  <c r="T185" i="40"/>
  <c r="Y186" i="40"/>
  <c r="V187" i="40"/>
  <c r="AA188" i="40"/>
  <c r="X189" i="40"/>
  <c r="U190" i="40"/>
  <c r="AC190" i="40"/>
  <c r="W192" i="40"/>
  <c r="AQ183" i="40"/>
  <c r="AJ188" i="40"/>
  <c r="AO189" i="40"/>
  <c r="AL190" i="40"/>
  <c r="AQ191" i="40"/>
  <c r="AN192" i="40"/>
  <c r="AN209" i="40" s="1"/>
  <c r="BF181" i="40"/>
  <c r="AZ183" i="40"/>
  <c r="BH183" i="40"/>
  <c r="BH200" i="40" s="1"/>
  <c r="BE184" i="40"/>
  <c r="BB185" i="40"/>
  <c r="BG186" i="40"/>
  <c r="BA188" i="40"/>
  <c r="BI188" i="40"/>
  <c r="BF189" i="40"/>
  <c r="BH191" i="40"/>
  <c r="BE192" i="40"/>
  <c r="U166" i="40"/>
  <c r="AC166" i="40"/>
  <c r="Z167" i="40"/>
  <c r="T169" i="40"/>
  <c r="Y170" i="40"/>
  <c r="V171" i="40"/>
  <c r="AA172" i="40"/>
  <c r="AC174" i="40"/>
  <c r="Z175" i="40"/>
  <c r="Z208" i="40" s="1"/>
  <c r="W176" i="40"/>
  <c r="AO165" i="40"/>
  <c r="AL166" i="40"/>
  <c r="AQ167" i="40"/>
  <c r="AN168" i="40"/>
  <c r="AK169" i="40"/>
  <c r="AS169" i="40"/>
  <c r="AJ172" i="40"/>
  <c r="AO173" i="40"/>
  <c r="AQ175" i="40"/>
  <c r="BF165" i="40"/>
  <c r="BC166" i="40"/>
  <c r="BC199" i="40" s="1"/>
  <c r="BE168" i="40"/>
  <c r="BG170" i="40"/>
  <c r="BI172" i="40"/>
  <c r="BF173" i="40"/>
  <c r="BH175" i="40"/>
  <c r="BE176" i="40"/>
  <c r="J60" i="41"/>
  <c r="L100" i="41"/>
  <c r="F102" i="41"/>
  <c r="M105" i="41"/>
  <c r="D108" i="41"/>
  <c r="F110" i="41"/>
  <c r="H112" i="41"/>
  <c r="C59" i="33"/>
  <c r="C202" i="40"/>
  <c r="AB185" i="40"/>
  <c r="AB202" i="40" s="1"/>
  <c r="K185" i="40"/>
  <c r="AI197" i="40"/>
  <c r="S188" i="40"/>
  <c r="C13" i="34" s="1"/>
  <c r="C31" i="34" s="1"/>
  <c r="J122" i="41"/>
  <c r="K159" i="41"/>
  <c r="I149" i="41"/>
  <c r="L156" i="41"/>
  <c r="AK33" i="40"/>
  <c r="BI33" i="40"/>
  <c r="AI65" i="40"/>
  <c r="F64" i="41"/>
  <c r="M62" i="41"/>
  <c r="C75" i="41"/>
  <c r="J68" i="41"/>
  <c r="C68" i="41"/>
  <c r="H69" i="41"/>
  <c r="C91" i="41"/>
  <c r="U113" i="40"/>
  <c r="U214" i="40" s="1"/>
  <c r="Z113" i="40"/>
  <c r="Z214" i="40" s="1"/>
  <c r="T113" i="40"/>
  <c r="T214" i="40" s="1"/>
  <c r="AM113" i="40"/>
  <c r="AM214" i="40" s="1"/>
  <c r="AO113" i="40"/>
  <c r="AO214" i="40" s="1"/>
  <c r="AI113" i="40"/>
  <c r="AI214" i="40" s="1"/>
  <c r="AZ113" i="40"/>
  <c r="AZ214" i="40" s="1"/>
  <c r="BB113" i="40"/>
  <c r="BB214" i="40" s="1"/>
  <c r="C129" i="40"/>
  <c r="S129" i="40"/>
  <c r="G125" i="41"/>
  <c r="C134" i="41"/>
  <c r="T145" i="40"/>
  <c r="C142" i="41"/>
  <c r="AY145" i="40"/>
  <c r="AB161" i="40"/>
  <c r="AY161" i="40"/>
  <c r="BH161" i="40"/>
  <c r="J168" i="39"/>
  <c r="H168" i="39"/>
  <c r="F168" i="39"/>
  <c r="D168" i="39"/>
  <c r="H152" i="41"/>
  <c r="L124" i="41"/>
  <c r="M167" i="39"/>
  <c r="M161" i="39"/>
  <c r="L167" i="39"/>
  <c r="L165" i="39"/>
  <c r="L163" i="39"/>
  <c r="L161" i="39"/>
  <c r="L159" i="39"/>
  <c r="K167" i="39"/>
  <c r="K165" i="39"/>
  <c r="K163" i="39"/>
  <c r="K161" i="39"/>
  <c r="K159" i="39"/>
  <c r="J167" i="39"/>
  <c r="J163" i="39"/>
  <c r="I165" i="39"/>
  <c r="I161" i="39"/>
  <c r="H167" i="39"/>
  <c r="H165" i="39"/>
  <c r="H163" i="39"/>
  <c r="H161" i="39"/>
  <c r="G167" i="39"/>
  <c r="G165" i="39"/>
  <c r="G163" i="39"/>
  <c r="G161" i="39"/>
  <c r="F167" i="39"/>
  <c r="F165" i="39"/>
  <c r="F163" i="39"/>
  <c r="F161" i="39"/>
  <c r="F159" i="39"/>
  <c r="E159" i="39"/>
  <c r="D167" i="39"/>
  <c r="D165" i="39"/>
  <c r="D163" i="39"/>
  <c r="D159" i="39"/>
  <c r="C167" i="39"/>
  <c r="C14" i="32" s="1"/>
  <c r="C29" i="32" s="1"/>
  <c r="C165" i="39"/>
  <c r="C12" i="32" s="1"/>
  <c r="C27" i="32" s="1"/>
  <c r="C163" i="39"/>
  <c r="C10" i="32" s="1"/>
  <c r="C25" i="32" s="1"/>
  <c r="C161" i="39"/>
  <c r="C8" i="32" s="1"/>
  <c r="C23" i="32" s="1"/>
  <c r="O140" i="39"/>
  <c r="O138" i="39"/>
  <c r="O137" i="39"/>
  <c r="O136" i="39"/>
  <c r="O134" i="39"/>
  <c r="O133" i="39"/>
  <c r="O132" i="39"/>
  <c r="O112" i="39"/>
  <c r="O111" i="39"/>
  <c r="O108" i="39"/>
  <c r="O107" i="39"/>
  <c r="O105" i="39"/>
  <c r="O104" i="39"/>
  <c r="O103" i="39"/>
  <c r="O84" i="39"/>
  <c r="O82" i="39"/>
  <c r="O79" i="39"/>
  <c r="M159" i="39"/>
  <c r="M147" i="39"/>
  <c r="O75" i="39"/>
  <c r="O74" i="39"/>
  <c r="O69" i="39"/>
  <c r="O68" i="39"/>
  <c r="M150" i="39"/>
  <c r="O97" i="39"/>
  <c r="O94" i="39"/>
  <c r="O90" i="39"/>
  <c r="C99" i="39"/>
  <c r="I141" i="39"/>
  <c r="M141" i="39"/>
  <c r="E141" i="39"/>
  <c r="G141" i="39"/>
  <c r="I113" i="39"/>
  <c r="C113" i="39"/>
  <c r="C85" i="39"/>
  <c r="O65" i="39"/>
  <c r="O61" i="39"/>
  <c r="G71" i="39"/>
  <c r="M153" i="39"/>
  <c r="O26" i="39"/>
  <c r="O25" i="39"/>
  <c r="O24" i="39"/>
  <c r="M149" i="39"/>
  <c r="O21" i="39"/>
  <c r="O20" i="39"/>
  <c r="C29" i="39"/>
  <c r="M145" i="39"/>
  <c r="E29" i="39"/>
  <c r="O18" i="39"/>
  <c r="M152" i="39"/>
  <c r="M148" i="39"/>
  <c r="M144" i="39"/>
  <c r="O54" i="28"/>
  <c r="AS33" i="40"/>
  <c r="AC171" i="40"/>
  <c r="M168" i="40"/>
  <c r="C24" i="33"/>
  <c r="C60" i="33"/>
  <c r="C29" i="30"/>
  <c r="C149" i="30" s="1"/>
  <c r="C65" i="30"/>
  <c r="C30" i="36"/>
  <c r="C169" i="36" s="1"/>
  <c r="C66" i="36"/>
  <c r="AC192" i="40"/>
  <c r="AO183" i="40"/>
  <c r="AN186" i="40"/>
  <c r="AJ190" i="40"/>
  <c r="BA182" i="40"/>
  <c r="BE186" i="40"/>
  <c r="Y172" i="40"/>
  <c r="U176" i="40"/>
  <c r="AR166" i="40"/>
  <c r="AM173" i="40"/>
  <c r="C28" i="41"/>
  <c r="BF175" i="40"/>
  <c r="F48" i="41"/>
  <c r="L41" i="41"/>
  <c r="I55" i="41"/>
  <c r="I63" i="41"/>
  <c r="G56" i="41"/>
  <c r="L70" i="41"/>
  <c r="C73" i="41"/>
  <c r="K73" i="41"/>
  <c r="J76" i="41"/>
  <c r="D78" i="41"/>
  <c r="E70" i="41"/>
  <c r="T97" i="40"/>
  <c r="G93" i="41"/>
  <c r="K92" i="41"/>
  <c r="J95" i="41"/>
  <c r="D110" i="41"/>
  <c r="L105" i="41"/>
  <c r="J111" i="41"/>
  <c r="J116" i="41"/>
  <c r="F128" i="41"/>
  <c r="E118" i="41"/>
  <c r="D121" i="41"/>
  <c r="H125" i="41"/>
  <c r="AA145" i="40"/>
  <c r="Z145" i="40"/>
  <c r="AQ145" i="40"/>
  <c r="G141" i="41"/>
  <c r="H133" i="41"/>
  <c r="I138" i="41"/>
  <c r="V161" i="40"/>
  <c r="W161" i="40"/>
  <c r="G154" i="41"/>
  <c r="AO161" i="40"/>
  <c r="I151" i="41"/>
  <c r="M155" i="41"/>
  <c r="F160" i="41"/>
  <c r="BC161" i="40"/>
  <c r="G152" i="41"/>
  <c r="K156" i="41"/>
  <c r="G99" i="39"/>
  <c r="O93" i="39"/>
  <c r="O135" i="39"/>
  <c r="C28" i="10"/>
  <c r="C64" i="10"/>
  <c r="C25" i="36"/>
  <c r="C164" i="36" s="1"/>
  <c r="C61" i="36"/>
  <c r="AP180" i="40"/>
  <c r="J129" i="40"/>
  <c r="J81" i="40"/>
  <c r="J166" i="40"/>
  <c r="D184" i="40"/>
  <c r="J190" i="40"/>
  <c r="C34" i="33"/>
  <c r="C70" i="33"/>
  <c r="D168" i="40"/>
  <c r="C65" i="40"/>
  <c r="M129" i="40"/>
  <c r="I113" i="40"/>
  <c r="I214" i="40" s="1"/>
  <c r="E81" i="40"/>
  <c r="L65" i="40"/>
  <c r="C25" i="10"/>
  <c r="C61" i="10"/>
  <c r="AB113" i="40"/>
  <c r="AB214" i="40" s="1"/>
  <c r="L129" i="40"/>
  <c r="D81" i="40"/>
  <c r="C31" i="10"/>
  <c r="C67" i="10"/>
  <c r="AY97" i="40"/>
  <c r="C29" i="36"/>
  <c r="C65" i="36"/>
  <c r="C34" i="35"/>
  <c r="C154" i="35" s="1"/>
  <c r="C70" i="35"/>
  <c r="C35" i="29"/>
  <c r="C174" i="29" s="1"/>
  <c r="C71" i="29"/>
  <c r="C26" i="29"/>
  <c r="C62" i="29"/>
  <c r="C29" i="34"/>
  <c r="C65" i="34"/>
  <c r="K161" i="40"/>
  <c r="C132" i="41"/>
  <c r="C76" i="41"/>
  <c r="C92" i="41"/>
  <c r="T81" i="40"/>
  <c r="K99" i="39"/>
  <c r="K137" i="41"/>
  <c r="G85" i="41"/>
  <c r="C32" i="10"/>
  <c r="C68" i="10"/>
  <c r="C29" i="31"/>
  <c r="C168" i="31" s="1"/>
  <c r="C65" i="31"/>
  <c r="V181" i="40"/>
  <c r="Z185" i="40"/>
  <c r="V189" i="40"/>
  <c r="AM181" i="40"/>
  <c r="AQ185" i="40"/>
  <c r="V165" i="40"/>
  <c r="AC168" i="40"/>
  <c r="C30" i="41"/>
  <c r="J20" i="41"/>
  <c r="AL168" i="40"/>
  <c r="AP172" i="40"/>
  <c r="AO175" i="40"/>
  <c r="AO208" i="40" s="1"/>
  <c r="BF167" i="40"/>
  <c r="BC176" i="40"/>
  <c r="H45" i="41"/>
  <c r="C62" i="41"/>
  <c r="H53" i="41"/>
  <c r="I58" i="41"/>
  <c r="L78" i="41"/>
  <c r="M70" i="41"/>
  <c r="Z97" i="40"/>
  <c r="AK97" i="40"/>
  <c r="L102" i="41"/>
  <c r="E107" i="41"/>
  <c r="E123" i="41"/>
  <c r="AK129" i="40"/>
  <c r="C116" i="41"/>
  <c r="I122" i="41"/>
  <c r="G128" i="41"/>
  <c r="C139" i="41"/>
  <c r="V145" i="40"/>
  <c r="AC145" i="40"/>
  <c r="D134" i="41"/>
  <c r="AJ145" i="40"/>
  <c r="E134" i="41"/>
  <c r="F139" i="41"/>
  <c r="Y161" i="40"/>
  <c r="Z161" i="40"/>
  <c r="F152" i="41"/>
  <c r="G157" i="41"/>
  <c r="H149" i="41"/>
  <c r="D153" i="41"/>
  <c r="E99" i="39"/>
  <c r="M71" i="39"/>
  <c r="K29" i="39"/>
  <c r="O63" i="39"/>
  <c r="O83" i="39"/>
  <c r="O96" i="39"/>
  <c r="O92" i="39"/>
  <c r="O81" i="39"/>
  <c r="O102" i="39"/>
  <c r="O98" i="39"/>
  <c r="C33" i="36"/>
  <c r="C69" i="36"/>
  <c r="V33" i="40"/>
  <c r="F129" i="40"/>
  <c r="F81" i="40"/>
  <c r="J174" i="40"/>
  <c r="F170" i="40"/>
  <c r="K187" i="40"/>
  <c r="G191" i="40"/>
  <c r="BI113" i="40"/>
  <c r="BI214" i="40" s="1"/>
  <c r="Y180" i="40"/>
  <c r="E129" i="40"/>
  <c r="E215" i="40" s="1"/>
  <c r="M65" i="40"/>
  <c r="I169" i="40"/>
  <c r="D65" i="40"/>
  <c r="L168" i="40"/>
  <c r="G175" i="40"/>
  <c r="C24" i="10"/>
  <c r="C60" i="10"/>
  <c r="H129" i="40"/>
  <c r="H113" i="40"/>
  <c r="H214" i="40" s="1"/>
  <c r="AI129" i="40"/>
  <c r="C46" i="43"/>
  <c r="C55" i="43" s="1"/>
  <c r="C33" i="31"/>
  <c r="C153" i="31" s="1"/>
  <c r="C69" i="31"/>
  <c r="C34" i="30"/>
  <c r="C154" i="30" s="1"/>
  <c r="C70" i="30"/>
  <c r="AI169" i="40"/>
  <c r="C10" i="30" s="1"/>
  <c r="AA113" i="40"/>
  <c r="AA214" i="40" s="1"/>
  <c r="C34" i="29"/>
  <c r="C70" i="29"/>
  <c r="C28" i="34"/>
  <c r="C167" i="34" s="1"/>
  <c r="C64" i="34"/>
  <c r="G161" i="40"/>
  <c r="C113" i="40"/>
  <c r="C214" i="40" s="1"/>
  <c r="C86" i="41"/>
  <c r="V129" i="40"/>
  <c r="AM189" i="40"/>
  <c r="BA174" i="40"/>
  <c r="L142" i="41"/>
  <c r="M150" i="41"/>
  <c r="E59" i="41"/>
  <c r="C20" i="32"/>
  <c r="C50" i="32"/>
  <c r="X191" i="40"/>
  <c r="BD181" i="40"/>
  <c r="BH185" i="40"/>
  <c r="BI190" i="40"/>
  <c r="M14" i="41"/>
  <c r="AA166" i="40"/>
  <c r="V173" i="40"/>
  <c r="AM165" i="40"/>
  <c r="AS171" i="40"/>
  <c r="BH169" i="40"/>
  <c r="BI174" i="40"/>
  <c r="F40" i="41"/>
  <c r="K44" i="41"/>
  <c r="G53" i="41"/>
  <c r="C60" i="41"/>
  <c r="Y81" i="40"/>
  <c r="W81" i="40"/>
  <c r="I74" i="41"/>
  <c r="J79" i="41"/>
  <c r="Y97" i="40"/>
  <c r="C89" i="41"/>
  <c r="L94" i="41"/>
  <c r="J87" i="41"/>
  <c r="BF97" i="40"/>
  <c r="K100" i="41"/>
  <c r="C108" i="41"/>
  <c r="X129" i="40"/>
  <c r="D118" i="41"/>
  <c r="M118" i="41"/>
  <c r="K124" i="41"/>
  <c r="L134" i="41"/>
  <c r="E139" i="41"/>
  <c r="K132" i="41"/>
  <c r="K150" i="41"/>
  <c r="AA161" i="40"/>
  <c r="T161" i="40"/>
  <c r="M160" i="41"/>
  <c r="J156" i="41"/>
  <c r="O60" i="39"/>
  <c r="O139" i="39"/>
  <c r="C26" i="10"/>
  <c r="C62" i="10"/>
  <c r="C35" i="36"/>
  <c r="C155" i="36" s="1"/>
  <c r="C71" i="36"/>
  <c r="C35" i="34"/>
  <c r="C155" i="34" s="1"/>
  <c r="C71" i="34"/>
  <c r="BF33" i="40"/>
  <c r="AP33" i="40"/>
  <c r="J113" i="40"/>
  <c r="J214" i="40" s="1"/>
  <c r="J65" i="40"/>
  <c r="L184" i="40"/>
  <c r="U197" i="40"/>
  <c r="E113" i="40"/>
  <c r="E214" i="40" s="1"/>
  <c r="I65" i="40"/>
  <c r="M165" i="40"/>
  <c r="L176" i="40"/>
  <c r="X113" i="40"/>
  <c r="X214" i="40" s="1"/>
  <c r="L161" i="40"/>
  <c r="D129" i="40"/>
  <c r="D215" i="40" s="1"/>
  <c r="S161" i="40"/>
  <c r="S174" i="40"/>
  <c r="C15" i="29" s="1"/>
  <c r="C161" i="40"/>
  <c r="C12" i="43"/>
  <c r="C19" i="43" s="1"/>
  <c r="C77" i="43" s="1"/>
  <c r="C82" i="43" s="1"/>
  <c r="G97" i="40"/>
  <c r="C121" i="41"/>
  <c r="C59" i="41"/>
  <c r="C12" i="41"/>
  <c r="AB171" i="40"/>
  <c r="V97" i="40"/>
  <c r="L121" i="41"/>
  <c r="F136" i="41"/>
  <c r="D38" i="41"/>
  <c r="C35" i="31"/>
  <c r="C174" i="31" s="1"/>
  <c r="C71" i="31"/>
  <c r="X183" i="40"/>
  <c r="AB187" i="40"/>
  <c r="AL184" i="40"/>
  <c r="AP188" i="40"/>
  <c r="AZ185" i="40"/>
  <c r="AZ202" i="40" s="1"/>
  <c r="BF191" i="40"/>
  <c r="Z169" i="40"/>
  <c r="J36" i="41"/>
  <c r="I39" i="41"/>
  <c r="C41" i="41"/>
  <c r="M43" i="41"/>
  <c r="L46" i="41"/>
  <c r="C36" i="41"/>
  <c r="J39" i="41"/>
  <c r="F43" i="41"/>
  <c r="G48" i="41"/>
  <c r="K57" i="41"/>
  <c r="C52" i="41"/>
  <c r="D57" i="41"/>
  <c r="D73" i="41"/>
  <c r="E78" i="41"/>
  <c r="AB97" i="40"/>
  <c r="AZ97" i="40"/>
  <c r="G96" i="41"/>
  <c r="C110" i="41"/>
  <c r="D102" i="41"/>
  <c r="H106" i="41"/>
  <c r="L110" i="41"/>
  <c r="F107" i="41"/>
  <c r="G112" i="41"/>
  <c r="U129" i="40"/>
  <c r="W129" i="40"/>
  <c r="AB129" i="40"/>
  <c r="C126" i="41"/>
  <c r="G117" i="41"/>
  <c r="F120" i="41"/>
  <c r="M123" i="41"/>
  <c r="H117" i="41"/>
  <c r="X145" i="40"/>
  <c r="AB145" i="40"/>
  <c r="J132" i="41"/>
  <c r="C137" i="41"/>
  <c r="M139" i="41"/>
  <c r="D137" i="41"/>
  <c r="J143" i="41"/>
  <c r="AC161" i="40"/>
  <c r="C158" i="41"/>
  <c r="D150" i="41"/>
  <c r="H154" i="41"/>
  <c r="I159" i="41"/>
  <c r="J159" i="41"/>
  <c r="H99" i="39"/>
  <c r="C159" i="39"/>
  <c r="C6" i="32" s="1"/>
  <c r="O78" i="39"/>
  <c r="O131" i="39"/>
  <c r="C28" i="33"/>
  <c r="C64" i="33"/>
  <c r="C28" i="29"/>
  <c r="C64" i="29"/>
  <c r="AP113" i="40"/>
  <c r="AP214" i="40" s="1"/>
  <c r="AP164" i="40"/>
  <c r="F65" i="40"/>
  <c r="J33" i="40"/>
  <c r="D192" i="40"/>
  <c r="H65" i="40"/>
  <c r="L33" i="40"/>
  <c r="BE113" i="40"/>
  <c r="BE214" i="40" s="1"/>
  <c r="AK113" i="40"/>
  <c r="AK214" i="40" s="1"/>
  <c r="M161" i="40"/>
  <c r="E65" i="40"/>
  <c r="E165" i="40"/>
  <c r="D176" i="40"/>
  <c r="M15" i="39"/>
  <c r="AR113" i="40"/>
  <c r="AR214" i="40" s="1"/>
  <c r="H161" i="40"/>
  <c r="D113" i="40"/>
  <c r="D214" i="40" s="1"/>
  <c r="C67" i="43"/>
  <c r="C73" i="43" s="1"/>
  <c r="C80" i="43" s="1"/>
  <c r="C85" i="43" s="1"/>
  <c r="BG113" i="40"/>
  <c r="BG214" i="40" s="1"/>
  <c r="C26" i="31"/>
  <c r="C62" i="31"/>
  <c r="C34" i="36"/>
  <c r="C173" i="36" s="1"/>
  <c r="C70" i="36"/>
  <c r="C30" i="35"/>
  <c r="C150" i="35" s="1"/>
  <c r="C66" i="35"/>
  <c r="S145" i="40"/>
  <c r="W113" i="40"/>
  <c r="C23" i="29"/>
  <c r="C162" i="29" s="1"/>
  <c r="C59" i="29"/>
  <c r="K145" i="40"/>
  <c r="C97" i="40"/>
  <c r="C78" i="41"/>
  <c r="C107" i="41"/>
  <c r="C156" i="41"/>
  <c r="C20" i="41"/>
  <c r="AC184" i="40"/>
  <c r="X161" i="40"/>
  <c r="BB171" i="40"/>
  <c r="M107" i="41"/>
  <c r="M126" i="41"/>
  <c r="K116" i="41"/>
  <c r="K36" i="41"/>
  <c r="C35" i="10"/>
  <c r="C71" i="10"/>
  <c r="C27" i="34"/>
  <c r="C147" i="34" s="1"/>
  <c r="C63" i="34"/>
  <c r="C23" i="31"/>
  <c r="C162" i="31" s="1"/>
  <c r="C59" i="31"/>
  <c r="T187" i="40"/>
  <c r="U192" i="40"/>
  <c r="AK187" i="40"/>
  <c r="AR190" i="40"/>
  <c r="BB187" i="40"/>
  <c r="BA190" i="40"/>
  <c r="C22" i="41"/>
  <c r="W170" i="40"/>
  <c r="AA174" i="40"/>
  <c r="AJ166" i="40"/>
  <c r="AN170" i="40"/>
  <c r="AR174" i="40"/>
  <c r="BA166" i="40"/>
  <c r="BC168" i="40"/>
  <c r="BC201" i="40" s="1"/>
  <c r="BG172" i="40"/>
  <c r="C38" i="41"/>
  <c r="I47" i="41"/>
  <c r="AA65" i="40"/>
  <c r="C57" i="41"/>
  <c r="C70" i="41"/>
  <c r="F72" i="41"/>
  <c r="J71" i="41"/>
  <c r="F75" i="41"/>
  <c r="M78" i="41"/>
  <c r="C94" i="41"/>
  <c r="H90" i="41"/>
  <c r="D94" i="41"/>
  <c r="G88" i="41"/>
  <c r="I103" i="41"/>
  <c r="H101" i="41"/>
  <c r="G104" i="41"/>
  <c r="K108" i="41"/>
  <c r="Y129" i="40"/>
  <c r="AC129" i="40"/>
  <c r="AQ129" i="40"/>
  <c r="K121" i="41"/>
  <c r="G120" i="41"/>
  <c r="F123" i="41"/>
  <c r="Y145" i="40"/>
  <c r="M134" i="41"/>
  <c r="H141" i="41"/>
  <c r="C153" i="41"/>
  <c r="D158" i="41"/>
  <c r="K148" i="41"/>
  <c r="E150" i="41"/>
  <c r="F155" i="41"/>
  <c r="G160" i="41"/>
  <c r="J99" i="39"/>
  <c r="F99" i="39"/>
  <c r="D99" i="39"/>
  <c r="G113" i="39"/>
  <c r="O28" i="39"/>
  <c r="O62" i="39"/>
  <c r="O70" i="39"/>
  <c r="C30" i="29"/>
  <c r="C169" i="29" s="1"/>
  <c r="C66" i="29"/>
  <c r="BB33" i="40"/>
  <c r="AL33" i="40"/>
  <c r="V113" i="40"/>
  <c r="V214" i="40" s="1"/>
  <c r="J161" i="40"/>
  <c r="F113" i="40"/>
  <c r="F214" i="40" s="1"/>
  <c r="F49" i="40"/>
  <c r="I185" i="40"/>
  <c r="C171" i="40"/>
  <c r="C12" i="10" s="1"/>
  <c r="BI17" i="40"/>
  <c r="AC113" i="40"/>
  <c r="AC214" i="40" s="1"/>
  <c r="I161" i="40"/>
  <c r="M97" i="40"/>
  <c r="I49" i="40"/>
  <c r="M33" i="40"/>
  <c r="K171" i="40"/>
  <c r="D161" i="40"/>
  <c r="C33" i="33"/>
  <c r="C69" i="33"/>
  <c r="AI161" i="40"/>
  <c r="AI97" i="40"/>
  <c r="C32" i="31"/>
  <c r="C171" i="31" s="1"/>
  <c r="C68" i="31"/>
  <c r="C25" i="31"/>
  <c r="C61" i="31"/>
  <c r="C24" i="36"/>
  <c r="C144" i="36" s="1"/>
  <c r="C60" i="36"/>
  <c r="S182" i="40"/>
  <c r="C7" i="34" s="1"/>
  <c r="G145" i="40"/>
  <c r="G215" i="40" s="1"/>
  <c r="K81" i="40"/>
  <c r="BB145" i="40"/>
  <c r="C100" i="41"/>
  <c r="C84" i="41"/>
  <c r="Y49" i="40"/>
  <c r="BI182" i="40"/>
  <c r="F112" i="41"/>
  <c r="K84" i="41"/>
  <c r="J148" i="41"/>
  <c r="C24" i="35"/>
  <c r="C60" i="35"/>
  <c r="C23" i="34"/>
  <c r="C162" i="34" s="1"/>
  <c r="C59" i="34"/>
  <c r="U184" i="40"/>
  <c r="Y188" i="40"/>
  <c r="AJ182" i="40"/>
  <c r="K12" i="41"/>
  <c r="BG188" i="40"/>
  <c r="BC192" i="40"/>
  <c r="T171" i="40"/>
  <c r="AK171" i="40"/>
  <c r="AJ174" i="40"/>
  <c r="D30" i="41"/>
  <c r="BI166" i="40"/>
  <c r="L38" i="41"/>
  <c r="M59" i="41"/>
  <c r="AS65" i="40"/>
  <c r="L57" i="41"/>
  <c r="K60" i="41"/>
  <c r="G69" i="41"/>
  <c r="L73" i="41"/>
  <c r="AC97" i="40"/>
  <c r="M94" i="41"/>
  <c r="C102" i="41"/>
  <c r="F104" i="41"/>
  <c r="J108" i="41"/>
  <c r="I111" i="41"/>
  <c r="H109" i="41"/>
  <c r="C123" i="41"/>
  <c r="AA129" i="40"/>
  <c r="T129" i="40"/>
  <c r="L126" i="41"/>
  <c r="J127" i="41"/>
  <c r="U145" i="40"/>
  <c r="G133" i="41"/>
  <c r="H138" i="41"/>
  <c r="D142" i="41"/>
  <c r="J135" i="41"/>
  <c r="E142" i="41"/>
  <c r="U161" i="40"/>
  <c r="G149" i="41"/>
  <c r="K153" i="41"/>
  <c r="L158" i="41"/>
  <c r="I154" i="41"/>
  <c r="M158" i="41"/>
  <c r="M99" i="39"/>
  <c r="I99" i="39"/>
  <c r="E71" i="39"/>
  <c r="O64" i="39"/>
  <c r="S197" i="40"/>
  <c r="O88" i="39"/>
  <c r="O89" i="39"/>
  <c r="C28" i="32"/>
  <c r="C58" i="32"/>
  <c r="C23" i="35"/>
  <c r="C59" i="35"/>
  <c r="AL113" i="40"/>
  <c r="AL214" i="40" s="1"/>
  <c r="F161" i="40"/>
  <c r="F33" i="40"/>
  <c r="J182" i="40"/>
  <c r="L192" i="40"/>
  <c r="BA113" i="40"/>
  <c r="BA214" i="40" s="1"/>
  <c r="Y33" i="40"/>
  <c r="E161" i="40"/>
  <c r="I97" i="40"/>
  <c r="E49" i="40"/>
  <c r="M173" i="40"/>
  <c r="M206" i="40" s="1"/>
  <c r="BH113" i="40"/>
  <c r="BH214" i="40" s="1"/>
  <c r="AN113" i="40"/>
  <c r="AN214" i="40" s="1"/>
  <c r="L145" i="40"/>
  <c r="L97" i="40"/>
  <c r="AI145" i="40"/>
  <c r="BC113" i="40"/>
  <c r="BC214" i="40" s="1"/>
  <c r="AY81" i="40"/>
  <c r="AY172" i="40"/>
  <c r="C13" i="31" s="1"/>
  <c r="C24" i="31"/>
  <c r="C60" i="31"/>
  <c r="C32" i="30"/>
  <c r="C152" i="30" s="1"/>
  <c r="C68" i="30"/>
  <c r="C25" i="30"/>
  <c r="C145" i="30" s="1"/>
  <c r="C61" i="30"/>
  <c r="C32" i="36"/>
  <c r="C68" i="36"/>
  <c r="BG180" i="40"/>
  <c r="AI185" i="40"/>
  <c r="C10" i="35" s="1"/>
  <c r="S113" i="40"/>
  <c r="S214" i="40" s="1"/>
  <c r="C145" i="40"/>
  <c r="K113" i="40"/>
  <c r="K214" i="40" s="1"/>
  <c r="G81" i="40"/>
  <c r="C150" i="41"/>
  <c r="C25" i="41"/>
  <c r="C124" i="41"/>
  <c r="W145" i="40"/>
  <c r="D86" i="41"/>
  <c r="G61" i="41"/>
  <c r="C30" i="33"/>
  <c r="C66" i="33"/>
  <c r="W186" i="40"/>
  <c r="AR182" i="40"/>
  <c r="BF183" i="40"/>
  <c r="J7" i="41"/>
  <c r="BD189" i="40"/>
  <c r="AC176" i="40"/>
  <c r="AQ169" i="40"/>
  <c r="AL176" i="40"/>
  <c r="C43" i="41"/>
  <c r="D46" i="41"/>
  <c r="D41" i="41"/>
  <c r="AZ49" i="40"/>
  <c r="C44" i="41"/>
  <c r="C54" i="41"/>
  <c r="E62" i="41"/>
  <c r="AC81" i="40"/>
  <c r="H77" i="41"/>
  <c r="K94" i="41"/>
  <c r="J84" i="41"/>
  <c r="K89" i="41"/>
  <c r="M91" i="41"/>
  <c r="AS97" i="40"/>
  <c r="I95" i="41"/>
  <c r="M86" i="41"/>
  <c r="F91" i="41"/>
  <c r="C105" i="41"/>
  <c r="D105" i="41"/>
  <c r="C118" i="41"/>
  <c r="C182" i="41" s="1"/>
  <c r="Z129" i="40"/>
  <c r="J124" i="41"/>
  <c r="E126" i="41"/>
  <c r="J140" i="41"/>
  <c r="F144" i="41"/>
  <c r="L137" i="41"/>
  <c r="BH145" i="40"/>
  <c r="M142" i="41"/>
  <c r="L150" i="41"/>
  <c r="AK161" i="40"/>
  <c r="C148" i="41"/>
  <c r="J151" i="41"/>
  <c r="E158" i="41"/>
  <c r="L99" i="39"/>
  <c r="O106" i="39"/>
  <c r="C31" i="30"/>
  <c r="C151" i="30" s="1"/>
  <c r="C67" i="30"/>
  <c r="H159" i="39"/>
  <c r="J145" i="40"/>
  <c r="J97" i="40"/>
  <c r="G183" i="40"/>
  <c r="F186" i="40"/>
  <c r="Y113" i="40"/>
  <c r="Y214" i="40" s="1"/>
  <c r="Y164" i="40"/>
  <c r="M145" i="40"/>
  <c r="M113" i="40"/>
  <c r="M214" i="40" s="1"/>
  <c r="M81" i="40"/>
  <c r="C4" i="41"/>
  <c r="H145" i="40"/>
  <c r="D97" i="40"/>
  <c r="AY129" i="40"/>
  <c r="AQ113" i="40"/>
  <c r="AQ214" i="40" s="1"/>
  <c r="AI81" i="40"/>
  <c r="BG164" i="40"/>
  <c r="AY188" i="40"/>
  <c r="C13" i="36" s="1"/>
  <c r="C26" i="35"/>
  <c r="C62" i="35"/>
  <c r="S97" i="40"/>
  <c r="S190" i="40"/>
  <c r="C15" i="34" s="1"/>
  <c r="K129" i="40"/>
  <c r="C81" i="40"/>
  <c r="C140" i="41"/>
  <c r="U168" i="40"/>
  <c r="AL192" i="40"/>
  <c r="BC129" i="40"/>
  <c r="F56" i="41"/>
  <c r="J103" i="41"/>
  <c r="J44" i="41"/>
  <c r="C35" i="33"/>
  <c r="C71" i="33"/>
  <c r="AY207" i="40"/>
  <c r="AI208" i="40"/>
  <c r="AJ197" i="40"/>
  <c r="BB200" i="40"/>
  <c r="BC206" i="40"/>
  <c r="F198" i="40"/>
  <c r="C5" i="30"/>
  <c r="AB5" i="47"/>
  <c r="D202" i="40"/>
  <c r="AM199" i="40"/>
  <c r="M207" i="40"/>
  <c r="S209" i="40"/>
  <c r="AB197" i="40"/>
  <c r="F205" i="40"/>
  <c r="AS205" i="40"/>
  <c r="AQ198" i="40"/>
  <c r="Y200" i="40"/>
  <c r="AB206" i="40"/>
  <c r="I71" i="41"/>
  <c r="F96" i="41"/>
  <c r="M102" i="41"/>
  <c r="L118" i="41"/>
  <c r="H122" i="41"/>
  <c r="D126" i="41"/>
  <c r="J119" i="41"/>
  <c r="G136" i="41"/>
  <c r="K140" i="41"/>
  <c r="G144" i="41"/>
  <c r="L155" i="41"/>
  <c r="L153" i="41"/>
  <c r="H157" i="41"/>
  <c r="V199" i="40"/>
  <c r="K52" i="41"/>
  <c r="M30" i="41"/>
  <c r="E43" i="41"/>
  <c r="H74" i="41"/>
  <c r="M54" i="41"/>
  <c r="H37" i="41"/>
  <c r="G64" i="41"/>
  <c r="D62" i="41"/>
  <c r="J47" i="41"/>
  <c r="M22" i="41"/>
  <c r="G40" i="41"/>
  <c r="E54" i="41"/>
  <c r="M27" i="41"/>
  <c r="H42" i="41"/>
  <c r="AQ49" i="40"/>
  <c r="BH49" i="40"/>
  <c r="AK65" i="40"/>
  <c r="BB65" i="40"/>
  <c r="AN81" i="40"/>
  <c r="BE81" i="40"/>
  <c r="AP97" i="40"/>
  <c r="AJ97" i="40"/>
  <c r="AR97" i="40"/>
  <c r="AL97" i="40"/>
  <c r="AQ97" i="40"/>
  <c r="BE97" i="40"/>
  <c r="BB97" i="40"/>
  <c r="BI97" i="40"/>
  <c r="BH97" i="40"/>
  <c r="AN129" i="40"/>
  <c r="AS129" i="40"/>
  <c r="AM129" i="40"/>
  <c r="AJ129" i="40"/>
  <c r="AR129" i="40"/>
  <c r="AO129" i="40"/>
  <c r="AL129" i="40"/>
  <c r="BB129" i="40"/>
  <c r="BG129" i="40"/>
  <c r="BD129" i="40"/>
  <c r="BA129" i="40"/>
  <c r="BI129" i="40"/>
  <c r="AN145" i="40"/>
  <c r="AM145" i="40"/>
  <c r="AR145" i="40"/>
  <c r="AO145" i="40"/>
  <c r="AL145" i="40"/>
  <c r="BG145" i="40"/>
  <c r="BF145" i="40"/>
  <c r="BC145" i="40"/>
  <c r="AS161" i="40"/>
  <c r="AP161" i="40"/>
  <c r="AM161" i="40"/>
  <c r="AJ161" i="40"/>
  <c r="AR161" i="40"/>
  <c r="I156" i="41"/>
  <c r="K158" i="41"/>
  <c r="E136" i="41"/>
  <c r="BA145" i="40"/>
  <c r="H148" i="41"/>
  <c r="AN161" i="40"/>
  <c r="BG161" i="40"/>
  <c r="H151" i="41"/>
  <c r="BD161" i="40"/>
  <c r="BA161" i="40"/>
  <c r="E152" i="41"/>
  <c r="BI161" i="40"/>
  <c r="M152" i="41"/>
  <c r="J153" i="41"/>
  <c r="AZ161" i="40"/>
  <c r="D155" i="41"/>
  <c r="F157" i="41"/>
  <c r="H159" i="41"/>
  <c r="E160" i="41"/>
  <c r="M43" i="39"/>
  <c r="L43" i="39"/>
  <c r="J43" i="39"/>
  <c r="I43" i="39"/>
  <c r="H43" i="39"/>
  <c r="F43" i="39"/>
  <c r="K113" i="39"/>
  <c r="M113" i="39"/>
  <c r="E113" i="39"/>
  <c r="G85" i="39"/>
  <c r="I85" i="39"/>
  <c r="K85" i="39"/>
  <c r="M85" i="39"/>
  <c r="E85" i="39"/>
  <c r="I71" i="39"/>
  <c r="K71" i="39"/>
  <c r="I29" i="39"/>
  <c r="AM209" i="40"/>
  <c r="AP200" i="40"/>
  <c r="BA209" i="40"/>
  <c r="AL204" i="40"/>
  <c r="E206" i="40"/>
  <c r="U205" i="40"/>
  <c r="Y207" i="40"/>
  <c r="AY206" i="40"/>
  <c r="L202" i="40"/>
  <c r="U203" i="40"/>
  <c r="AY203" i="40"/>
  <c r="BI200" i="40"/>
  <c r="Y198" i="40"/>
  <c r="C183" i="41"/>
  <c r="Y208" i="40"/>
  <c r="F94" i="41"/>
  <c r="E105" i="41"/>
  <c r="J106" i="41"/>
  <c r="I109" i="41"/>
  <c r="H136" i="41"/>
  <c r="AY49" i="40"/>
  <c r="C53" i="41"/>
  <c r="C61" i="41"/>
  <c r="K97" i="40"/>
  <c r="AO17" i="40"/>
  <c r="BG97" i="40"/>
  <c r="AA5" i="47"/>
  <c r="AA173" i="40"/>
  <c r="AA97" i="40"/>
  <c r="AA171" i="40"/>
  <c r="AA204" i="40" s="1"/>
  <c r="AA200" i="40"/>
  <c r="AR197" i="40"/>
  <c r="T199" i="40"/>
  <c r="K197" i="40"/>
  <c r="AM201" i="40"/>
  <c r="G180" i="40"/>
  <c r="G197" i="40" s="1"/>
  <c r="G17" i="40"/>
  <c r="D181" i="40"/>
  <c r="L181" i="40"/>
  <c r="I182" i="40"/>
  <c r="I199" i="40" s="1"/>
  <c r="F183" i="40"/>
  <c r="C17" i="40"/>
  <c r="C184" i="40"/>
  <c r="C9" i="33" s="1"/>
  <c r="K184" i="40"/>
  <c r="K201" i="40" s="1"/>
  <c r="E186" i="40"/>
  <c r="M17" i="40"/>
  <c r="J187" i="40"/>
  <c r="J17" i="40"/>
  <c r="G188" i="40"/>
  <c r="D189" i="40"/>
  <c r="L189" i="40"/>
  <c r="I190" i="40"/>
  <c r="K192" i="40"/>
  <c r="U17" i="40"/>
  <c r="U181" i="40"/>
  <c r="AC181" i="40"/>
  <c r="AC17" i="40"/>
  <c r="Z182" i="40"/>
  <c r="W183" i="40"/>
  <c r="T184" i="40"/>
  <c r="AB184" i="40"/>
  <c r="V17" i="40"/>
  <c r="V186" i="40"/>
  <c r="C11" i="41"/>
  <c r="S187" i="40"/>
  <c r="U189" i="40"/>
  <c r="Z190" i="40"/>
  <c r="W191" i="40"/>
  <c r="T192" i="40"/>
  <c r="AB192" i="40"/>
  <c r="AL181" i="40"/>
  <c r="AL17" i="40"/>
  <c r="AI182" i="40"/>
  <c r="C7" i="35" s="1"/>
  <c r="AN183" i="40"/>
  <c r="AK184" i="40"/>
  <c r="AS184" i="40"/>
  <c r="AS17" i="40"/>
  <c r="AP185" i="40"/>
  <c r="AM186" i="40"/>
  <c r="AJ187" i="40"/>
  <c r="AR187" i="40"/>
  <c r="AL189" i="40"/>
  <c r="AL206" i="40" s="1"/>
  <c r="AI190" i="40"/>
  <c r="C15" i="35" s="1"/>
  <c r="C14" i="41"/>
  <c r="AQ190" i="40"/>
  <c r="AQ207" i="40" s="1"/>
  <c r="AN191" i="40"/>
  <c r="AK192" i="40"/>
  <c r="BF17" i="40"/>
  <c r="BF180" i="40"/>
  <c r="BF197" i="40" s="1"/>
  <c r="BC181" i="40"/>
  <c r="BH182" i="40"/>
  <c r="BH199" i="40" s="1"/>
  <c r="BE183" i="40"/>
  <c r="BB184" i="40"/>
  <c r="C9" i="41"/>
  <c r="AY185" i="40"/>
  <c r="C10" i="36" s="1"/>
  <c r="K9" i="41"/>
  <c r="BG185" i="40"/>
  <c r="C167" i="41"/>
  <c r="AA197" i="40"/>
  <c r="AC206" i="40"/>
  <c r="W198" i="40"/>
  <c r="BG199" i="40"/>
  <c r="AZ203" i="40"/>
  <c r="BH206" i="40"/>
  <c r="BB208" i="40"/>
  <c r="G203" i="40"/>
  <c r="C9" i="10"/>
  <c r="AY17" i="40"/>
  <c r="C206" i="40"/>
  <c r="K4" i="41"/>
  <c r="K25" i="41"/>
  <c r="G24" i="41"/>
  <c r="G45" i="41"/>
  <c r="M46" i="41"/>
  <c r="D54" i="41"/>
  <c r="L54" i="41"/>
  <c r="F202" i="40"/>
  <c r="S202" i="40"/>
  <c r="E75" i="41"/>
  <c r="M75" i="41"/>
  <c r="F88" i="41"/>
  <c r="G101" i="41"/>
  <c r="K105" i="41"/>
  <c r="G109" i="41"/>
  <c r="M110" i="41"/>
  <c r="I135" i="41"/>
  <c r="BF190" i="40"/>
  <c r="BF129" i="40"/>
  <c r="AP129" i="40"/>
  <c r="J57" i="39"/>
  <c r="J164" i="39"/>
  <c r="J162" i="39"/>
  <c r="J160" i="39"/>
  <c r="O50" i="39"/>
  <c r="J158" i="39"/>
  <c r="O46" i="39"/>
  <c r="O54" i="39"/>
  <c r="E180" i="40"/>
  <c r="D183" i="40"/>
  <c r="L17" i="40"/>
  <c r="I17" i="40"/>
  <c r="I184" i="40"/>
  <c r="I201" i="40" s="1"/>
  <c r="F17" i="40"/>
  <c r="C10" i="41"/>
  <c r="C186" i="41" s="1"/>
  <c r="C186" i="40"/>
  <c r="C11" i="33" s="1"/>
  <c r="K186" i="40"/>
  <c r="K17" i="40"/>
  <c r="M188" i="40"/>
  <c r="M193" i="40" s="1"/>
  <c r="J189" i="40"/>
  <c r="D191" i="40"/>
  <c r="I192" i="40"/>
  <c r="V180" i="40"/>
  <c r="S17" i="40"/>
  <c r="C5" i="41"/>
  <c r="S181" i="40"/>
  <c r="AA181" i="40"/>
  <c r="AA17" i="40"/>
  <c r="X182" i="40"/>
  <c r="U183" i="40"/>
  <c r="AC183" i="40"/>
  <c r="Z17" i="40"/>
  <c r="Z184" i="40"/>
  <c r="W17" i="40"/>
  <c r="W185" i="40"/>
  <c r="T17" i="40"/>
  <c r="T186" i="40"/>
  <c r="AB186" i="40"/>
  <c r="AB17" i="40"/>
  <c r="Y187" i="40"/>
  <c r="Y17" i="40"/>
  <c r="V188" i="40"/>
  <c r="C13" i="41"/>
  <c r="C189" i="41" s="1"/>
  <c r="S189" i="40"/>
  <c r="C14" i="34" s="1"/>
  <c r="AA189" i="40"/>
  <c r="X190" i="40"/>
  <c r="U191" i="40"/>
  <c r="AC191" i="40"/>
  <c r="Z192" i="40"/>
  <c r="AM180" i="40"/>
  <c r="AM17" i="40"/>
  <c r="AJ181" i="40"/>
  <c r="AJ17" i="40"/>
  <c r="AR17" i="40"/>
  <c r="AR181" i="40"/>
  <c r="AO182" i="40"/>
  <c r="AL183" i="40"/>
  <c r="AI17" i="40"/>
  <c r="AI184" i="40"/>
  <c r="C8" i="41"/>
  <c r="C184" i="41" s="1"/>
  <c r="AQ184" i="40"/>
  <c r="AQ17" i="40"/>
  <c r="AN185" i="40"/>
  <c r="AN17" i="40"/>
  <c r="AK186" i="40"/>
  <c r="AK17" i="40"/>
  <c r="AS186" i="40"/>
  <c r="AP187" i="40"/>
  <c r="AM188" i="40"/>
  <c r="AJ189" i="40"/>
  <c r="AR189" i="40"/>
  <c r="AO190" i="40"/>
  <c r="AL191" i="40"/>
  <c r="C16" i="41"/>
  <c r="C192" i="41" s="1"/>
  <c r="AI192" i="40"/>
  <c r="C17" i="35" s="1"/>
  <c r="AQ192" i="40"/>
  <c r="BD180" i="40"/>
  <c r="BD17" i="40"/>
  <c r="BC17" i="40"/>
  <c r="AZ17" i="40"/>
  <c r="BH17" i="40"/>
  <c r="BE17" i="40"/>
  <c r="BB17" i="40"/>
  <c r="BG17" i="40"/>
  <c r="J165" i="40"/>
  <c r="G33" i="40"/>
  <c r="G166" i="40"/>
  <c r="D33" i="40"/>
  <c r="L167" i="40"/>
  <c r="I33" i="40"/>
  <c r="C33" i="40"/>
  <c r="C170" i="40"/>
  <c r="C11" i="10" s="1"/>
  <c r="C26" i="41"/>
  <c r="K170" i="40"/>
  <c r="K33" i="40"/>
  <c r="H171" i="40"/>
  <c r="J173" i="40"/>
  <c r="G174" i="40"/>
  <c r="D175" i="40"/>
  <c r="L175" i="40"/>
  <c r="S33" i="40"/>
  <c r="C21" i="41"/>
  <c r="S165" i="40"/>
  <c r="AA165" i="40"/>
  <c r="AA33" i="40"/>
  <c r="X166" i="40"/>
  <c r="U33" i="40"/>
  <c r="U167" i="40"/>
  <c r="AC167" i="40"/>
  <c r="AC33" i="40"/>
  <c r="Z168" i="40"/>
  <c r="W169" i="40"/>
  <c r="T33" i="40"/>
  <c r="T170" i="40"/>
  <c r="AB33" i="40"/>
  <c r="AB170" i="40"/>
  <c r="Y171" i="40"/>
  <c r="V172" i="40"/>
  <c r="C29" i="41"/>
  <c r="S173" i="40"/>
  <c r="C14" i="29" s="1"/>
  <c r="X174" i="40"/>
  <c r="U175" i="40"/>
  <c r="AC175" i="40"/>
  <c r="Z176" i="40"/>
  <c r="AM33" i="40"/>
  <c r="AJ33" i="40"/>
  <c r="AJ165" i="40"/>
  <c r="AR33" i="40"/>
  <c r="AR165" i="40"/>
  <c r="AO166" i="40"/>
  <c r="AI33" i="40"/>
  <c r="AI168" i="40"/>
  <c r="AQ168" i="40"/>
  <c r="AQ33" i="40"/>
  <c r="AN169" i="40"/>
  <c r="AK170" i="40"/>
  <c r="AS170" i="40"/>
  <c r="AP171" i="40"/>
  <c r="AM172" i="40"/>
  <c r="AJ173" i="40"/>
  <c r="AR173" i="40"/>
  <c r="AO174" i="40"/>
  <c r="AL175" i="40"/>
  <c r="AI176" i="40"/>
  <c r="C32" i="41"/>
  <c r="AQ176" i="40"/>
  <c r="BD164" i="40"/>
  <c r="BD33" i="40"/>
  <c r="BA165" i="40"/>
  <c r="BA198" i="40" s="1"/>
  <c r="BA33" i="40"/>
  <c r="BI165" i="40"/>
  <c r="BF166" i="40"/>
  <c r="BC33" i="40"/>
  <c r="AZ168" i="40"/>
  <c r="AZ201" i="40" s="1"/>
  <c r="AZ33" i="40"/>
  <c r="BH33" i="40"/>
  <c r="BH168" i="40"/>
  <c r="BE169" i="40"/>
  <c r="BB170" i="40"/>
  <c r="AY171" i="40"/>
  <c r="AY33" i="40"/>
  <c r="C27" i="41"/>
  <c r="BG33" i="40"/>
  <c r="BG171" i="40"/>
  <c r="BG204" i="40" s="1"/>
  <c r="BD172" i="40"/>
  <c r="BA173" i="40"/>
  <c r="AZ176" i="40"/>
  <c r="BH176" i="40"/>
  <c r="M49" i="40"/>
  <c r="J49" i="40"/>
  <c r="G49" i="40"/>
  <c r="D49" i="40"/>
  <c r="L49" i="40"/>
  <c r="C49" i="40"/>
  <c r="C42" i="41"/>
  <c r="K49" i="40"/>
  <c r="H49" i="40"/>
  <c r="G46" i="41"/>
  <c r="V49" i="40"/>
  <c r="C37" i="41"/>
  <c r="S49" i="40"/>
  <c r="AA49" i="40"/>
  <c r="X49" i="40"/>
  <c r="U49" i="40"/>
  <c r="AC49" i="40"/>
  <c r="Z49" i="40"/>
  <c r="W49" i="40"/>
  <c r="T49" i="40"/>
  <c r="AB49" i="40"/>
  <c r="C45" i="41"/>
  <c r="AM49" i="40"/>
  <c r="AJ49" i="40"/>
  <c r="AR49" i="40"/>
  <c r="AO49" i="40"/>
  <c r="AL49" i="40"/>
  <c r="C40" i="41"/>
  <c r="AI49" i="40"/>
  <c r="AN49" i="40"/>
  <c r="AK49" i="40"/>
  <c r="AS49" i="40"/>
  <c r="AP49" i="40"/>
  <c r="C48" i="41"/>
  <c r="BD49" i="40"/>
  <c r="BA49" i="40"/>
  <c r="BI49" i="40"/>
  <c r="BF49" i="40"/>
  <c r="BC49" i="40"/>
  <c r="BE49" i="40"/>
  <c r="BB49" i="40"/>
  <c r="BG49" i="40"/>
  <c r="BH197" i="40"/>
  <c r="C14" i="33"/>
  <c r="AC205" i="40"/>
  <c r="AZ199" i="40"/>
  <c r="AZ206" i="40"/>
  <c r="T208" i="40"/>
  <c r="V201" i="40"/>
  <c r="M84" i="41"/>
  <c r="K90" i="41"/>
  <c r="M85" i="41"/>
  <c r="K122" i="41"/>
  <c r="E124" i="41"/>
  <c r="AZ129" i="40"/>
  <c r="BH129" i="40"/>
  <c r="BE129" i="40"/>
  <c r="J126" i="41"/>
  <c r="M132" i="41"/>
  <c r="I136" i="41"/>
  <c r="K138" i="41"/>
  <c r="H139" i="41"/>
  <c r="J141" i="41"/>
  <c r="L143" i="41"/>
  <c r="AK145" i="40"/>
  <c r="AS145" i="40"/>
  <c r="AP145" i="40"/>
  <c r="I142" i="41"/>
  <c r="BD145" i="40"/>
  <c r="BI145" i="40"/>
  <c r="AZ145" i="40"/>
  <c r="BE145" i="40"/>
  <c r="BE215" i="40" s="1"/>
  <c r="E148" i="41"/>
  <c r="AL161" i="40"/>
  <c r="AQ161" i="40"/>
  <c r="BF161" i="40"/>
  <c r="BE161" i="40"/>
  <c r="BB161" i="40"/>
  <c r="E157" i="41"/>
  <c r="J113" i="39"/>
  <c r="D113" i="39"/>
  <c r="J85" i="39"/>
  <c r="J71" i="39"/>
  <c r="L29" i="39"/>
  <c r="D29" i="39"/>
  <c r="K65" i="40"/>
  <c r="AB65" i="40"/>
  <c r="U81" i="40"/>
  <c r="AR208" i="40"/>
  <c r="BH204" i="40"/>
  <c r="AL65" i="40"/>
  <c r="BC65" i="40"/>
  <c r="AO81" i="40"/>
  <c r="BF81" i="40"/>
  <c r="I203" i="40"/>
  <c r="C56" i="41"/>
  <c r="T65" i="40"/>
  <c r="AC65" i="40"/>
  <c r="V81" i="40"/>
  <c r="AM65" i="40"/>
  <c r="BE65" i="40"/>
  <c r="AP81" i="40"/>
  <c r="BG81" i="40"/>
  <c r="U65" i="40"/>
  <c r="AN65" i="40"/>
  <c r="BF65" i="40"/>
  <c r="AQ81" i="40"/>
  <c r="AZ81" i="40"/>
  <c r="BH81" i="40"/>
  <c r="V65" i="40"/>
  <c r="AO65" i="40"/>
  <c r="BG65" i="40"/>
  <c r="AJ81" i="40"/>
  <c r="AR81" i="40"/>
  <c r="BA81" i="40"/>
  <c r="BI81" i="40"/>
  <c r="S65" i="40"/>
  <c r="W65" i="40"/>
  <c r="Z81" i="40"/>
  <c r="AP65" i="40"/>
  <c r="BH65" i="40"/>
  <c r="AK81" i="40"/>
  <c r="AS81" i="40"/>
  <c r="BB81" i="40"/>
  <c r="G65" i="40"/>
  <c r="Y65" i="40"/>
  <c r="AA81" i="40"/>
  <c r="AQ65" i="40"/>
  <c r="AZ65" i="40"/>
  <c r="BI65" i="40"/>
  <c r="AL81" i="40"/>
  <c r="BC81" i="40"/>
  <c r="Z65" i="40"/>
  <c r="AB81" i="40"/>
  <c r="AJ65" i="40"/>
  <c r="AR65" i="40"/>
  <c r="BA65" i="40"/>
  <c r="AM81" i="40"/>
  <c r="BD81" i="40"/>
  <c r="D44" i="41"/>
  <c r="I40" i="41"/>
  <c r="O40" i="40"/>
  <c r="O46" i="40"/>
  <c r="G75" i="41"/>
  <c r="K79" i="41"/>
  <c r="M76" i="41"/>
  <c r="J101" i="41"/>
  <c r="D111" i="41"/>
  <c r="E116" i="41"/>
  <c r="E132" i="41"/>
  <c r="L54" i="28"/>
  <c r="Z5" i="47" s="1"/>
  <c r="C8" i="34"/>
  <c r="S200" i="40"/>
  <c r="J209" i="40"/>
  <c r="C13" i="33"/>
  <c r="C205" i="40"/>
  <c r="F201" i="40"/>
  <c r="BE206" i="40"/>
  <c r="E201" i="40"/>
  <c r="T198" i="40"/>
  <c r="Z198" i="40"/>
  <c r="Y202" i="40"/>
  <c r="AS198" i="40"/>
  <c r="AM200" i="40"/>
  <c r="AJ201" i="40"/>
  <c r="AL203" i="40"/>
  <c r="BD201" i="40"/>
  <c r="BA202" i="40"/>
  <c r="BI202" i="40"/>
  <c r="AZ205" i="40"/>
  <c r="AK206" i="40"/>
  <c r="BB207" i="40"/>
  <c r="BF209" i="40"/>
  <c r="AS206" i="40"/>
  <c r="I175" i="40"/>
  <c r="I45" i="41"/>
  <c r="I165" i="40"/>
  <c r="K42" i="41"/>
  <c r="BI197" i="40"/>
  <c r="D203" i="40"/>
  <c r="I143" i="41"/>
  <c r="I167" i="40"/>
  <c r="I145" i="40"/>
  <c r="I129" i="40"/>
  <c r="I191" i="40"/>
  <c r="I183" i="40"/>
  <c r="I119" i="41"/>
  <c r="I117" i="41"/>
  <c r="I181" i="40"/>
  <c r="I127" i="41"/>
  <c r="C10" i="31"/>
  <c r="C8" i="36"/>
  <c r="AY200" i="40"/>
  <c r="AS200" i="40"/>
  <c r="AP201" i="40"/>
  <c r="BE199" i="40"/>
  <c r="BA201" i="40"/>
  <c r="BC203" i="40"/>
  <c r="BH205" i="40"/>
  <c r="C200" i="40"/>
  <c r="C8" i="33"/>
  <c r="F199" i="40"/>
  <c r="K71" i="41"/>
  <c r="L71" i="41"/>
  <c r="I104" i="41"/>
  <c r="I21" i="41"/>
  <c r="K23" i="41"/>
  <c r="K31" i="41"/>
  <c r="J21" i="41"/>
  <c r="I24" i="41"/>
  <c r="J29" i="41"/>
  <c r="I32" i="41"/>
  <c r="L36" i="41"/>
  <c r="I37" i="41"/>
  <c r="F38" i="41"/>
  <c r="H40" i="41"/>
  <c r="E41" i="41"/>
  <c r="M41" i="41"/>
  <c r="F46" i="41"/>
  <c r="H48" i="41"/>
  <c r="G38" i="41"/>
  <c r="D39" i="41"/>
  <c r="L39" i="41"/>
  <c r="F41" i="41"/>
  <c r="H43" i="41"/>
  <c r="J45" i="41"/>
  <c r="D47" i="41"/>
  <c r="L47" i="41"/>
  <c r="E47" i="41"/>
  <c r="L52" i="41"/>
  <c r="I53" i="41"/>
  <c r="F54" i="41"/>
  <c r="E57" i="41"/>
  <c r="M57" i="41"/>
  <c r="J58" i="41"/>
  <c r="G59" i="41"/>
  <c r="D60" i="41"/>
  <c r="F62" i="41"/>
  <c r="H64" i="41"/>
  <c r="E52" i="41"/>
  <c r="M52" i="41"/>
  <c r="G54" i="41"/>
  <c r="D55" i="41"/>
  <c r="L55" i="41"/>
  <c r="I56" i="41"/>
  <c r="F57" i="41"/>
  <c r="K58" i="41"/>
  <c r="E60" i="41"/>
  <c r="M60" i="41"/>
  <c r="J61" i="41"/>
  <c r="D63" i="41"/>
  <c r="L63" i="41"/>
  <c r="I64" i="41"/>
  <c r="D68" i="41"/>
  <c r="L68" i="41"/>
  <c r="F70" i="41"/>
  <c r="M73" i="41"/>
  <c r="J74" i="41"/>
  <c r="D76" i="41"/>
  <c r="L76" i="41"/>
  <c r="F78" i="41"/>
  <c r="H80" i="41"/>
  <c r="E68" i="41"/>
  <c r="M68" i="41"/>
  <c r="J69" i="41"/>
  <c r="D71" i="41"/>
  <c r="I72" i="41"/>
  <c r="F73" i="41"/>
  <c r="H75" i="41"/>
  <c r="E76" i="41"/>
  <c r="J77" i="41"/>
  <c r="D79" i="41"/>
  <c r="D84" i="41"/>
  <c r="L84" i="41"/>
  <c r="I85" i="41"/>
  <c r="K87" i="41"/>
  <c r="H88" i="41"/>
  <c r="M89" i="41"/>
  <c r="D92" i="41"/>
  <c r="L92" i="41"/>
  <c r="I93" i="41"/>
  <c r="K95" i="41"/>
  <c r="H96" i="41"/>
  <c r="E84" i="41"/>
  <c r="J85" i="41"/>
  <c r="D87" i="41"/>
  <c r="I88" i="41"/>
  <c r="F89" i="41"/>
  <c r="H91" i="41"/>
  <c r="E92" i="41"/>
  <c r="L95" i="41"/>
  <c r="I96" i="41"/>
  <c r="D100" i="41"/>
  <c r="I101" i="41"/>
  <c r="H104" i="41"/>
  <c r="L108" i="41"/>
  <c r="E100" i="41"/>
  <c r="G102" i="41"/>
  <c r="D103" i="41"/>
  <c r="L103" i="41"/>
  <c r="F105" i="41"/>
  <c r="K106" i="41"/>
  <c r="H107" i="41"/>
  <c r="M108" i="41"/>
  <c r="J109" i="41"/>
  <c r="G110" i="41"/>
  <c r="L111" i="41"/>
  <c r="F103" i="41"/>
  <c r="D116" i="41"/>
  <c r="L116" i="41"/>
  <c r="F118" i="41"/>
  <c r="K119" i="41"/>
  <c r="H120" i="41"/>
  <c r="E121" i="41"/>
  <c r="M121" i="41"/>
  <c r="G123" i="41"/>
  <c r="D124" i="41"/>
  <c r="I125" i="41"/>
  <c r="F126" i="41"/>
  <c r="K127" i="41"/>
  <c r="H128" i="41"/>
  <c r="M116" i="41"/>
  <c r="J117" i="41"/>
  <c r="G118" i="41"/>
  <c r="D119" i="41"/>
  <c r="L119" i="41"/>
  <c r="I120" i="41"/>
  <c r="F121" i="41"/>
  <c r="H123" i="41"/>
  <c r="M124" i="41"/>
  <c r="J125" i="41"/>
  <c r="G126" i="41"/>
  <c r="D127" i="41"/>
  <c r="L127" i="41"/>
  <c r="I128" i="41"/>
  <c r="D132" i="41"/>
  <c r="I133" i="41"/>
  <c r="F134" i="41"/>
  <c r="K135" i="41"/>
  <c r="E137" i="41"/>
  <c r="M137" i="41"/>
  <c r="J138" i="41"/>
  <c r="G139" i="41"/>
  <c r="D140" i="41"/>
  <c r="L140" i="41"/>
  <c r="I141" i="41"/>
  <c r="F142" i="41"/>
  <c r="H144" i="41"/>
  <c r="J133" i="41"/>
  <c r="G134" i="41"/>
  <c r="D135" i="41"/>
  <c r="L135" i="41"/>
  <c r="F137" i="41"/>
  <c r="E140" i="41"/>
  <c r="M140" i="41"/>
  <c r="G142" i="41"/>
  <c r="D143" i="41"/>
  <c r="I144" i="41"/>
  <c r="L141" i="41"/>
  <c r="D148" i="41"/>
  <c r="L148" i="41"/>
  <c r="F150" i="41"/>
  <c r="K151" i="41"/>
  <c r="E153" i="41"/>
  <c r="M153" i="41"/>
  <c r="G155" i="41"/>
  <c r="D156" i="41"/>
  <c r="I157" i="41"/>
  <c r="F158" i="41"/>
  <c r="H160" i="41"/>
  <c r="M148" i="41"/>
  <c r="J149" i="41"/>
  <c r="E156" i="41"/>
  <c r="I160" i="41"/>
  <c r="K152" i="41"/>
  <c r="J155" i="41"/>
  <c r="I80" i="41"/>
  <c r="L79" i="41"/>
  <c r="J37" i="41"/>
  <c r="J42" i="41"/>
  <c r="BA197" i="40"/>
  <c r="BH198" i="40"/>
  <c r="I61" i="41"/>
  <c r="D36" i="41"/>
  <c r="K55" i="41"/>
  <c r="F95" i="41"/>
  <c r="H59" i="41"/>
  <c r="M92" i="41"/>
  <c r="G91" i="41"/>
  <c r="L44" i="41"/>
  <c r="K63" i="41"/>
  <c r="L15" i="41"/>
  <c r="BD209" i="40"/>
  <c r="J93" i="41"/>
  <c r="G78" i="41"/>
  <c r="D7" i="41"/>
  <c r="F9" i="41"/>
  <c r="L31" i="41"/>
  <c r="K47" i="41"/>
  <c r="G107" i="41"/>
  <c r="AE156" i="40"/>
  <c r="Y5" i="47"/>
  <c r="BE33" i="40"/>
  <c r="BE170" i="40"/>
  <c r="AO97" i="40"/>
  <c r="AO170" i="40"/>
  <c r="I90" i="41"/>
  <c r="I87" i="41"/>
  <c r="AO167" i="40"/>
  <c r="AO33" i="40"/>
  <c r="AB208" i="40"/>
  <c r="AO205" i="40"/>
  <c r="AS209" i="40"/>
  <c r="BB202" i="40"/>
  <c r="BD204" i="40"/>
  <c r="BC207" i="40"/>
  <c r="AS199" i="40"/>
  <c r="AJ203" i="40"/>
  <c r="AR203" i="40"/>
  <c r="AO204" i="40"/>
  <c r="BG201" i="40"/>
  <c r="BA203" i="40"/>
  <c r="BI203" i="40"/>
  <c r="BG208" i="40"/>
  <c r="AL205" i="40"/>
  <c r="E202" i="40"/>
  <c r="J31" i="41"/>
  <c r="L22" i="41"/>
  <c r="E12" i="41"/>
  <c r="E4" i="41"/>
  <c r="I29" i="41"/>
  <c r="I23" i="41"/>
  <c r="K15" i="41"/>
  <c r="F11" i="41"/>
  <c r="F24" i="41"/>
  <c r="I13" i="41"/>
  <c r="L30" i="41"/>
  <c r="D22" i="41"/>
  <c r="I10" i="41"/>
  <c r="K28" i="41"/>
  <c r="G22" i="41"/>
  <c r="H10" i="41"/>
  <c r="F16" i="41"/>
  <c r="J4" i="41"/>
  <c r="D6" i="41"/>
  <c r="F8" i="41"/>
  <c r="E11" i="41"/>
  <c r="J12" i="41"/>
  <c r="H5" i="41"/>
  <c r="J15" i="41"/>
  <c r="D4" i="41"/>
  <c r="I5" i="41"/>
  <c r="F6" i="41"/>
  <c r="H8" i="41"/>
  <c r="E9" i="41"/>
  <c r="M9" i="41"/>
  <c r="J10" i="41"/>
  <c r="G11" i="41"/>
  <c r="L12" i="41"/>
  <c r="G6" i="41"/>
  <c r="H11" i="41"/>
  <c r="G14" i="41"/>
  <c r="D15" i="41"/>
  <c r="G21" i="41"/>
  <c r="H26" i="41"/>
  <c r="J28" i="41"/>
  <c r="H21" i="41"/>
  <c r="L25" i="41"/>
  <c r="H29" i="41"/>
  <c r="J26" i="41"/>
  <c r="G27" i="41"/>
  <c r="L28" i="41"/>
  <c r="M20" i="41"/>
  <c r="D23" i="41"/>
  <c r="L23" i="41"/>
  <c r="F25" i="41"/>
  <c r="H27" i="41"/>
  <c r="D31" i="41"/>
  <c r="G37" i="41"/>
  <c r="K41" i="41"/>
  <c r="E38" i="41"/>
  <c r="I42" i="41"/>
  <c r="E46" i="41"/>
  <c r="K39" i="41"/>
  <c r="G43" i="41"/>
  <c r="M36" i="41"/>
  <c r="E44" i="41"/>
  <c r="M44" i="41"/>
  <c r="I48" i="41"/>
  <c r="J52" i="41"/>
  <c r="H58" i="41"/>
  <c r="L62" i="41"/>
  <c r="J55" i="41"/>
  <c r="F59" i="41"/>
  <c r="H61" i="41"/>
  <c r="J63" i="41"/>
  <c r="D52" i="41"/>
  <c r="H56" i="41"/>
  <c r="L60" i="41"/>
  <c r="J53" i="41"/>
  <c r="G62" i="41"/>
  <c r="D70" i="41"/>
  <c r="G77" i="41"/>
  <c r="I79" i="41"/>
  <c r="F80" i="41"/>
  <c r="K68" i="41"/>
  <c r="G72" i="41"/>
  <c r="K76" i="41"/>
  <c r="G80" i="41"/>
  <c r="I69" i="41"/>
  <c r="H72" i="41"/>
  <c r="E73" i="41"/>
  <c r="I77" i="41"/>
  <c r="G70" i="41"/>
  <c r="K74" i="41"/>
  <c r="L86" i="41"/>
  <c r="J92" i="41"/>
  <c r="D89" i="41"/>
  <c r="L89" i="41"/>
  <c r="AY201" i="40"/>
  <c r="E30" i="41"/>
  <c r="E22" i="41"/>
  <c r="D20" i="41"/>
  <c r="I8" i="41"/>
  <c r="E27" i="41"/>
  <c r="K20" i="41"/>
  <c r="H16" i="41"/>
  <c r="L6" i="41"/>
  <c r="F14" i="41"/>
  <c r="G5" i="41"/>
  <c r="G29" i="41"/>
  <c r="D28" i="41"/>
  <c r="I16" i="41"/>
  <c r="K7" i="41"/>
  <c r="K26" i="41"/>
  <c r="O14" i="40"/>
  <c r="L14" i="41"/>
  <c r="J5" i="41"/>
  <c r="H13" i="41"/>
  <c r="M28" i="41"/>
  <c r="F27" i="41"/>
  <c r="E14" i="41"/>
  <c r="M6" i="41"/>
  <c r="G32" i="41"/>
  <c r="M25" i="41"/>
  <c r="D14" i="41"/>
  <c r="L4" i="41"/>
  <c r="L9" i="41"/>
  <c r="E36" i="41"/>
  <c r="F30" i="41"/>
  <c r="K10" i="41"/>
  <c r="I26" i="41"/>
  <c r="H24" i="41"/>
  <c r="G13" i="41"/>
  <c r="E6" i="41"/>
  <c r="I31" i="41"/>
  <c r="E25" i="41"/>
  <c r="J13" i="41"/>
  <c r="D9" i="41"/>
  <c r="F32" i="41"/>
  <c r="F22" i="41"/>
  <c r="H32" i="41"/>
  <c r="J23" i="41"/>
  <c r="M12" i="41"/>
  <c r="M4" i="41"/>
  <c r="G30" i="41"/>
  <c r="L20" i="41"/>
  <c r="D12" i="41"/>
  <c r="L7" i="41"/>
  <c r="M38" i="41"/>
  <c r="K111" i="41"/>
  <c r="E102" i="41"/>
  <c r="J90" i="41"/>
  <c r="F86" i="41"/>
  <c r="I106" i="41"/>
  <c r="K103" i="41"/>
  <c r="O88" i="40"/>
  <c r="D95" i="41"/>
  <c r="L87" i="41"/>
  <c r="I112" i="41"/>
  <c r="E108" i="41"/>
  <c r="E110" i="41"/>
  <c r="M100" i="41"/>
  <c r="AQ51" i="40"/>
  <c r="AQ179" i="40"/>
  <c r="S51" i="40"/>
  <c r="Y67" i="40"/>
  <c r="S99" i="40"/>
  <c r="Y115" i="40"/>
  <c r="S179" i="40"/>
  <c r="BA19" i="40"/>
  <c r="BG35" i="40"/>
  <c r="BA67" i="40"/>
  <c r="BG83" i="40"/>
  <c r="BA147" i="40"/>
  <c r="BG163" i="40"/>
  <c r="AJ83" i="40"/>
  <c r="T51" i="40"/>
  <c r="Z67" i="40"/>
  <c r="T99" i="40"/>
  <c r="Z115" i="40"/>
  <c r="T179" i="40"/>
  <c r="BB19" i="40"/>
  <c r="BH35" i="40"/>
  <c r="BB67" i="40"/>
  <c r="BH83" i="40"/>
  <c r="BB147" i="40"/>
  <c r="BH163" i="40"/>
  <c r="AQ83" i="40"/>
  <c r="S19" i="40"/>
  <c r="Y35" i="40"/>
  <c r="S67" i="40"/>
  <c r="Y83" i="40"/>
  <c r="S147" i="40"/>
  <c r="Y163" i="40"/>
  <c r="AQ163" i="40"/>
  <c r="AQ99" i="40"/>
  <c r="AQ35" i="40"/>
  <c r="BA35" i="40"/>
  <c r="BG51" i="40"/>
  <c r="BA115" i="40"/>
  <c r="BG131" i="40"/>
  <c r="BA163" i="40"/>
  <c r="BG179" i="40"/>
  <c r="AJ115" i="40"/>
  <c r="T19" i="40"/>
  <c r="Z35" i="40"/>
  <c r="T67" i="40"/>
  <c r="Z83" i="40"/>
  <c r="T147" i="40"/>
  <c r="Z163" i="40"/>
  <c r="AJ163" i="40"/>
  <c r="AJ99" i="40"/>
  <c r="AJ35" i="40"/>
  <c r="BB35" i="40"/>
  <c r="BH51" i="40"/>
  <c r="BB115" i="40"/>
  <c r="BH131" i="40"/>
  <c r="BB163" i="40"/>
  <c r="BH179" i="40"/>
  <c r="BA179" i="40"/>
  <c r="S35" i="40"/>
  <c r="Y51" i="40"/>
  <c r="S115" i="40"/>
  <c r="Y131" i="40"/>
  <c r="BG19" i="40"/>
  <c r="BA83" i="40"/>
  <c r="BG99" i="40"/>
  <c r="T35" i="40"/>
  <c r="Z51" i="40"/>
  <c r="T115" i="40"/>
  <c r="Z131" i="40"/>
  <c r="BH19" i="40"/>
  <c r="BB83" i="40"/>
  <c r="BH99" i="40"/>
  <c r="BI208" i="40"/>
  <c r="AR200" i="40"/>
  <c r="BB206" i="40"/>
  <c r="H203" i="40"/>
  <c r="G150" i="41"/>
  <c r="D151" i="41"/>
  <c r="L151" i="41"/>
  <c r="I152" i="41"/>
  <c r="F153" i="41"/>
  <c r="K154" i="41"/>
  <c r="M156" i="41"/>
  <c r="J157" i="41"/>
  <c r="G158" i="41"/>
  <c r="D159" i="41"/>
  <c r="AE158" i="40"/>
  <c r="L159" i="41"/>
  <c r="H155" i="41"/>
  <c r="H33" i="40"/>
  <c r="G20" i="41"/>
  <c r="BK39" i="40"/>
  <c r="BK47" i="40"/>
  <c r="BD65" i="40"/>
  <c r="AN97" i="40"/>
  <c r="BD97" i="40"/>
  <c r="AE155" i="40"/>
  <c r="G43" i="39"/>
  <c r="M11" i="41"/>
  <c r="I15" i="41"/>
  <c r="G8" i="41"/>
  <c r="G16" i="41"/>
  <c r="D25" i="41"/>
  <c r="H164" i="40"/>
  <c r="J54" i="28"/>
  <c r="Y52" i="28"/>
  <c r="Y53" i="28"/>
  <c r="BD167" i="40"/>
  <c r="BD200" i="40" s="1"/>
  <c r="BD175" i="40"/>
  <c r="H172" i="40"/>
  <c r="H97" i="40"/>
  <c r="X97" i="40"/>
  <c r="X65" i="40"/>
  <c r="X81" i="40"/>
  <c r="H190" i="40"/>
  <c r="H207" i="40" s="1"/>
  <c r="X169" i="40"/>
  <c r="X172" i="40"/>
  <c r="X205" i="40" s="1"/>
  <c r="H185" i="40"/>
  <c r="H206" i="40"/>
  <c r="H85" i="41"/>
  <c r="BD202" i="40"/>
  <c r="BD173" i="40"/>
  <c r="BD165" i="40"/>
  <c r="H93" i="41"/>
  <c r="AN33" i="40"/>
  <c r="AN175" i="40"/>
  <c r="AN167" i="40"/>
  <c r="AN198" i="40"/>
  <c r="X167" i="40"/>
  <c r="X175" i="40"/>
  <c r="H81" i="40"/>
  <c r="X197" i="40"/>
  <c r="X209" i="40"/>
  <c r="X33" i="40"/>
  <c r="X17" i="40"/>
  <c r="H169" i="40"/>
  <c r="H166" i="40"/>
  <c r="H17" i="40"/>
  <c r="H188" i="40"/>
  <c r="H180" i="40"/>
  <c r="AI204" i="40"/>
  <c r="C12" i="30"/>
  <c r="F208" i="40"/>
  <c r="AY197" i="40"/>
  <c r="C5" i="36"/>
  <c r="C59" i="36" s="1"/>
  <c r="K208" i="40"/>
  <c r="W214" i="40"/>
  <c r="C13" i="29"/>
  <c r="E209" i="40"/>
  <c r="G202" i="40"/>
  <c r="AI206" i="40"/>
  <c r="C14" i="35"/>
  <c r="J205" i="40"/>
  <c r="H200" i="40"/>
  <c r="M202" i="40"/>
  <c r="AS197" i="40"/>
  <c r="I206" i="40"/>
  <c r="M200" i="40"/>
  <c r="T197" i="40"/>
  <c r="M199" i="40"/>
  <c r="J202" i="40"/>
  <c r="C209" i="40"/>
  <c r="D197" i="40"/>
  <c r="I205" i="40"/>
  <c r="D205" i="40"/>
  <c r="C9" i="31"/>
  <c r="W206" i="40"/>
  <c r="BG198" i="40"/>
  <c r="F4" i="41"/>
  <c r="K5" i="41"/>
  <c r="H6" i="41"/>
  <c r="E7" i="41"/>
  <c r="M7" i="41"/>
  <c r="J8" i="41"/>
  <c r="D10" i="41"/>
  <c r="L10" i="41"/>
  <c r="I11" i="41"/>
  <c r="F12" i="41"/>
  <c r="K13" i="41"/>
  <c r="H14" i="41"/>
  <c r="E15" i="41"/>
  <c r="M15" i="41"/>
  <c r="J16" i="41"/>
  <c r="G4" i="41"/>
  <c r="D5" i="41"/>
  <c r="L5" i="41"/>
  <c r="I6" i="41"/>
  <c r="F7" i="41"/>
  <c r="K8" i="41"/>
  <c r="H9" i="41"/>
  <c r="E10" i="41"/>
  <c r="M10" i="41"/>
  <c r="J11" i="41"/>
  <c r="G12" i="41"/>
  <c r="D13" i="41"/>
  <c r="L13" i="41"/>
  <c r="I14" i="41"/>
  <c r="F15" i="41"/>
  <c r="K16" i="41"/>
  <c r="H4" i="41"/>
  <c r="J6" i="41"/>
  <c r="G7" i="41"/>
  <c r="D8" i="41"/>
  <c r="L8" i="41"/>
  <c r="I9" i="41"/>
  <c r="F10" i="41"/>
  <c r="K11" i="41"/>
  <c r="H12" i="41"/>
  <c r="J14" i="41"/>
  <c r="G15" i="41"/>
  <c r="D16" i="41"/>
  <c r="L16" i="41"/>
  <c r="I4" i="41"/>
  <c r="F5" i="41"/>
  <c r="H7" i="41"/>
  <c r="E8" i="41"/>
  <c r="M8" i="41"/>
  <c r="J9" i="41"/>
  <c r="D11" i="41"/>
  <c r="L11" i="41"/>
  <c r="I12" i="41"/>
  <c r="F13" i="41"/>
  <c r="H15" i="41"/>
  <c r="E16" i="41"/>
  <c r="M16" i="41"/>
  <c r="F20" i="41"/>
  <c r="K21" i="41"/>
  <c r="H22" i="41"/>
  <c r="E23" i="41"/>
  <c r="M23" i="41"/>
  <c r="J24" i="41"/>
  <c r="D26" i="41"/>
  <c r="L26" i="41"/>
  <c r="I27" i="41"/>
  <c r="F28" i="41"/>
  <c r="K29" i="41"/>
  <c r="H30" i="41"/>
  <c r="E31" i="41"/>
  <c r="M31" i="41"/>
  <c r="J32" i="41"/>
  <c r="D21" i="41"/>
  <c r="L21" i="41"/>
  <c r="I22" i="41"/>
  <c r="F23" i="41"/>
  <c r="K24" i="41"/>
  <c r="H25" i="41"/>
  <c r="E26" i="41"/>
  <c r="M26" i="41"/>
  <c r="J27" i="41"/>
  <c r="D29" i="41"/>
  <c r="L29" i="41"/>
  <c r="I30" i="41"/>
  <c r="F31" i="41"/>
  <c r="K32" i="41"/>
  <c r="H20" i="41"/>
  <c r="E21" i="41"/>
  <c r="M21" i="41"/>
  <c r="G23" i="41"/>
  <c r="D24" i="41"/>
  <c r="L24" i="41"/>
  <c r="I25" i="41"/>
  <c r="F26" i="41"/>
  <c r="K27" i="41"/>
  <c r="H28" i="41"/>
  <c r="E29" i="41"/>
  <c r="M29" i="41"/>
  <c r="J30" i="41"/>
  <c r="G31" i="41"/>
  <c r="D32" i="41"/>
  <c r="L32" i="41"/>
  <c r="I20" i="41"/>
  <c r="F21" i="41"/>
  <c r="K22" i="41"/>
  <c r="E24" i="41"/>
  <c r="M24" i="41"/>
  <c r="J25" i="41"/>
  <c r="D27" i="41"/>
  <c r="L27" i="41"/>
  <c r="I28" i="41"/>
  <c r="F29" i="41"/>
  <c r="K30" i="41"/>
  <c r="E32" i="41"/>
  <c r="M32" i="41"/>
  <c r="AE20" i="40"/>
  <c r="BK28" i="40"/>
  <c r="F36" i="41"/>
  <c r="K37" i="41"/>
  <c r="H38" i="41"/>
  <c r="E39" i="41"/>
  <c r="M39" i="41"/>
  <c r="J40" i="41"/>
  <c r="G41" i="41"/>
  <c r="D42" i="41"/>
  <c r="L42" i="41"/>
  <c r="I43" i="41"/>
  <c r="F44" i="41"/>
  <c r="K45" i="41"/>
  <c r="H46" i="41"/>
  <c r="M47" i="41"/>
  <c r="J48" i="41"/>
  <c r="G36" i="41"/>
  <c r="D37" i="41"/>
  <c r="L37" i="41"/>
  <c r="I38" i="41"/>
  <c r="F39" i="41"/>
  <c r="K40" i="41"/>
  <c r="H41" i="41"/>
  <c r="E42" i="41"/>
  <c r="M42" i="41"/>
  <c r="J43" i="41"/>
  <c r="G44" i="41"/>
  <c r="D45" i="41"/>
  <c r="L45" i="41"/>
  <c r="I46" i="41"/>
  <c r="F47" i="41"/>
  <c r="K48" i="41"/>
  <c r="H36" i="41"/>
  <c r="E37" i="41"/>
  <c r="M37" i="41"/>
  <c r="J38" i="41"/>
  <c r="G39" i="41"/>
  <c r="D40" i="41"/>
  <c r="L40" i="41"/>
  <c r="I41" i="41"/>
  <c r="F42" i="41"/>
  <c r="K43" i="41"/>
  <c r="H44" i="41"/>
  <c r="E45" i="41"/>
  <c r="M45" i="41"/>
  <c r="J46" i="41"/>
  <c r="G47" i="41"/>
  <c r="D48" i="41"/>
  <c r="L48" i="41"/>
  <c r="I36" i="41"/>
  <c r="F37" i="41"/>
  <c r="K38" i="41"/>
  <c r="H39" i="41"/>
  <c r="E40" i="41"/>
  <c r="M40" i="41"/>
  <c r="J41" i="41"/>
  <c r="G42" i="41"/>
  <c r="D43" i="41"/>
  <c r="L43" i="41"/>
  <c r="I44" i="41"/>
  <c r="F45" i="41"/>
  <c r="K46" i="41"/>
  <c r="H47" i="41"/>
  <c r="E48" i="41"/>
  <c r="M48" i="41"/>
  <c r="AU37" i="40"/>
  <c r="AE38" i="40"/>
  <c r="BK40" i="40"/>
  <c r="O43" i="40"/>
  <c r="BK44" i="40"/>
  <c r="F52" i="41"/>
  <c r="K53" i="41"/>
  <c r="H54" i="41"/>
  <c r="E55" i="41"/>
  <c r="M55" i="41"/>
  <c r="J56" i="41"/>
  <c r="G57" i="41"/>
  <c r="D58" i="41"/>
  <c r="L58" i="41"/>
  <c r="I59" i="41"/>
  <c r="F60" i="41"/>
  <c r="K61" i="41"/>
  <c r="H62" i="41"/>
  <c r="E63" i="41"/>
  <c r="M63" i="41"/>
  <c r="J64" i="41"/>
  <c r="G52" i="41"/>
  <c r="D53" i="41"/>
  <c r="L53" i="41"/>
  <c r="I54" i="41"/>
  <c r="F55" i="41"/>
  <c r="K56" i="41"/>
  <c r="H57" i="41"/>
  <c r="E58" i="41"/>
  <c r="M58" i="41"/>
  <c r="J59" i="41"/>
  <c r="D61" i="41"/>
  <c r="L61" i="41"/>
  <c r="F63" i="41"/>
  <c r="K64" i="41"/>
  <c r="H52" i="41"/>
  <c r="E53" i="41"/>
  <c r="M53" i="41"/>
  <c r="J54" i="41"/>
  <c r="G55" i="41"/>
  <c r="D56" i="41"/>
  <c r="L56" i="41"/>
  <c r="I57" i="41"/>
  <c r="F58" i="41"/>
  <c r="K59" i="41"/>
  <c r="H60" i="41"/>
  <c r="E61" i="41"/>
  <c r="M61" i="41"/>
  <c r="J62" i="41"/>
  <c r="G63" i="41"/>
  <c r="D64" i="41"/>
  <c r="L64" i="41"/>
  <c r="I52" i="41"/>
  <c r="F53" i="41"/>
  <c r="K54" i="41"/>
  <c r="H55" i="41"/>
  <c r="E56" i="41"/>
  <c r="M56" i="41"/>
  <c r="J57" i="41"/>
  <c r="G58" i="41"/>
  <c r="D59" i="41"/>
  <c r="L59" i="41"/>
  <c r="I60" i="41"/>
  <c r="F61" i="41"/>
  <c r="K62" i="41"/>
  <c r="H63" i="41"/>
  <c r="E64" i="41"/>
  <c r="M64" i="41"/>
  <c r="AE54" i="40"/>
  <c r="AU64" i="40"/>
  <c r="F68" i="41"/>
  <c r="K69" i="41"/>
  <c r="H70" i="41"/>
  <c r="E71" i="41"/>
  <c r="M71" i="41"/>
  <c r="J72" i="41"/>
  <c r="G73" i="41"/>
  <c r="D74" i="41"/>
  <c r="L74" i="41"/>
  <c r="I75" i="41"/>
  <c r="F76" i="41"/>
  <c r="K77" i="41"/>
  <c r="H78" i="41"/>
  <c r="E79" i="41"/>
  <c r="M79" i="41"/>
  <c r="J80" i="41"/>
  <c r="G68" i="41"/>
  <c r="D69" i="41"/>
  <c r="L69" i="41"/>
  <c r="I70" i="41"/>
  <c r="F71" i="41"/>
  <c r="K72" i="41"/>
  <c r="H73" i="41"/>
  <c r="E74" i="41"/>
  <c r="M74" i="41"/>
  <c r="J75" i="41"/>
  <c r="G76" i="41"/>
  <c r="D77" i="41"/>
  <c r="L77" i="41"/>
  <c r="I78" i="41"/>
  <c r="F79" i="41"/>
  <c r="K80" i="41"/>
  <c r="H68" i="41"/>
  <c r="E69" i="41"/>
  <c r="M69" i="41"/>
  <c r="J70" i="41"/>
  <c r="G71" i="41"/>
  <c r="D72" i="41"/>
  <c r="L72" i="41"/>
  <c r="I73" i="41"/>
  <c r="F74" i="41"/>
  <c r="K75" i="41"/>
  <c r="H76" i="41"/>
  <c r="E77" i="41"/>
  <c r="M77" i="41"/>
  <c r="J78" i="41"/>
  <c r="G79" i="41"/>
  <c r="D80" i="41"/>
  <c r="L80" i="41"/>
  <c r="I68" i="41"/>
  <c r="F69" i="41"/>
  <c r="K70" i="41"/>
  <c r="H71" i="41"/>
  <c r="E72" i="41"/>
  <c r="M72" i="41"/>
  <c r="J73" i="41"/>
  <c r="G74" i="41"/>
  <c r="D75" i="41"/>
  <c r="L75" i="41"/>
  <c r="I76" i="41"/>
  <c r="F77" i="41"/>
  <c r="K78" i="41"/>
  <c r="H79" i="41"/>
  <c r="E80" i="41"/>
  <c r="M80" i="41"/>
  <c r="BK69" i="40"/>
  <c r="AE71" i="40"/>
  <c r="AE72" i="40"/>
  <c r="BK74" i="40"/>
  <c r="AE75" i="40"/>
  <c r="O77" i="40"/>
  <c r="AU79" i="40"/>
  <c r="F84" i="41"/>
  <c r="K85" i="41"/>
  <c r="H86" i="41"/>
  <c r="E87" i="41"/>
  <c r="M87" i="41"/>
  <c r="J88" i="41"/>
  <c r="L90" i="41"/>
  <c r="I91" i="41"/>
  <c r="F92" i="41"/>
  <c r="K93" i="41"/>
  <c r="H94" i="41"/>
  <c r="E95" i="41"/>
  <c r="M95" i="41"/>
  <c r="J96" i="41"/>
  <c r="D85" i="41"/>
  <c r="L85" i="41"/>
  <c r="I86" i="41"/>
  <c r="F87" i="41"/>
  <c r="K88" i="41"/>
  <c r="H89" i="41"/>
  <c r="E90" i="41"/>
  <c r="M90" i="41"/>
  <c r="J91" i="41"/>
  <c r="D93" i="41"/>
  <c r="L93" i="41"/>
  <c r="I94" i="41"/>
  <c r="K96" i="41"/>
  <c r="H84" i="41"/>
  <c r="E85" i="41"/>
  <c r="J86" i="41"/>
  <c r="G87" i="41"/>
  <c r="D88" i="41"/>
  <c r="L88" i="41"/>
  <c r="I89" i="41"/>
  <c r="F90" i="41"/>
  <c r="K91" i="41"/>
  <c r="H92" i="41"/>
  <c r="E93" i="41"/>
  <c r="M93" i="41"/>
  <c r="J94" i="41"/>
  <c r="D96" i="41"/>
  <c r="L96" i="41"/>
  <c r="I84" i="41"/>
  <c r="F85" i="41"/>
  <c r="K86" i="41"/>
  <c r="E88" i="41"/>
  <c r="M88" i="41"/>
  <c r="J89" i="41"/>
  <c r="G90" i="41"/>
  <c r="L91" i="41"/>
  <c r="I92" i="41"/>
  <c r="F93" i="41"/>
  <c r="H95" i="41"/>
  <c r="E96" i="41"/>
  <c r="M96" i="41"/>
  <c r="BK84" i="40"/>
  <c r="AE87" i="40"/>
  <c r="O93" i="40"/>
  <c r="F100" i="41"/>
  <c r="K101" i="41"/>
  <c r="H102" i="41"/>
  <c r="E103" i="41"/>
  <c r="M103" i="41"/>
  <c r="J104" i="41"/>
  <c r="G105" i="41"/>
  <c r="D106" i="41"/>
  <c r="L106" i="41"/>
  <c r="I107" i="41"/>
  <c r="F108" i="41"/>
  <c r="K109" i="41"/>
  <c r="H110" i="41"/>
  <c r="E111" i="41"/>
  <c r="M111" i="41"/>
  <c r="J112" i="41"/>
  <c r="G100" i="41"/>
  <c r="D101" i="41"/>
  <c r="L101" i="41"/>
  <c r="I102" i="41"/>
  <c r="K104" i="41"/>
  <c r="H105" i="41"/>
  <c r="E106" i="41"/>
  <c r="M106" i="41"/>
  <c r="J107" i="41"/>
  <c r="G108" i="41"/>
  <c r="D109" i="41"/>
  <c r="L109" i="41"/>
  <c r="I110" i="41"/>
  <c r="F111" i="41"/>
  <c r="K112" i="41"/>
  <c r="H100" i="41"/>
  <c r="E101" i="41"/>
  <c r="M101" i="41"/>
  <c r="J102" i="41"/>
  <c r="G103" i="41"/>
  <c r="D104" i="41"/>
  <c r="L104" i="41"/>
  <c r="I105" i="41"/>
  <c r="F106" i="41"/>
  <c r="K107" i="41"/>
  <c r="H108" i="41"/>
  <c r="E109" i="41"/>
  <c r="M109" i="41"/>
  <c r="J110" i="41"/>
  <c r="G111" i="41"/>
  <c r="D112" i="41"/>
  <c r="L112" i="41"/>
  <c r="I100" i="41"/>
  <c r="F101" i="41"/>
  <c r="K102" i="41"/>
  <c r="H103" i="41"/>
  <c r="E104" i="41"/>
  <c r="M104" i="41"/>
  <c r="J105" i="41"/>
  <c r="G106" i="41"/>
  <c r="D107" i="41"/>
  <c r="L107" i="41"/>
  <c r="I108" i="41"/>
  <c r="F109" i="41"/>
  <c r="K110" i="41"/>
  <c r="H111" i="41"/>
  <c r="E112" i="41"/>
  <c r="M112" i="41"/>
  <c r="F116" i="41"/>
  <c r="K117" i="41"/>
  <c r="H118" i="41"/>
  <c r="E119" i="41"/>
  <c r="M119" i="41"/>
  <c r="J120" i="41"/>
  <c r="G121" i="41"/>
  <c r="D122" i="41"/>
  <c r="L122" i="41"/>
  <c r="I123" i="41"/>
  <c r="F124" i="41"/>
  <c r="K125" i="41"/>
  <c r="H126" i="41"/>
  <c r="E127" i="41"/>
  <c r="M127" i="41"/>
  <c r="J128" i="41"/>
  <c r="G116" i="41"/>
  <c r="D117" i="41"/>
  <c r="L117" i="41"/>
  <c r="I118" i="41"/>
  <c r="F119" i="41"/>
  <c r="K120" i="41"/>
  <c r="H121" i="41"/>
  <c r="E122" i="41"/>
  <c r="M122" i="41"/>
  <c r="J123" i="41"/>
  <c r="G124" i="41"/>
  <c r="D125" i="41"/>
  <c r="L125" i="41"/>
  <c r="I126" i="41"/>
  <c r="F127" i="41"/>
  <c r="K128" i="41"/>
  <c r="H116" i="41"/>
  <c r="E117" i="41"/>
  <c r="M117" i="41"/>
  <c r="J118" i="41"/>
  <c r="G119" i="41"/>
  <c r="D120" i="41"/>
  <c r="L120" i="41"/>
  <c r="I121" i="41"/>
  <c r="F122" i="41"/>
  <c r="K123" i="41"/>
  <c r="H124" i="41"/>
  <c r="E125" i="41"/>
  <c r="M125" i="41"/>
  <c r="G127" i="41"/>
  <c r="D128" i="41"/>
  <c r="L128" i="41"/>
  <c r="I116" i="41"/>
  <c r="F117" i="41"/>
  <c r="K118" i="41"/>
  <c r="H119" i="41"/>
  <c r="E120" i="41"/>
  <c r="M120" i="41"/>
  <c r="J121" i="41"/>
  <c r="G122" i="41"/>
  <c r="D123" i="41"/>
  <c r="L123" i="41"/>
  <c r="I124" i="41"/>
  <c r="F125" i="41"/>
  <c r="K126" i="41"/>
  <c r="H127" i="41"/>
  <c r="E128" i="41"/>
  <c r="M128" i="41"/>
  <c r="I62" i="41"/>
  <c r="D90" i="41"/>
  <c r="G60" i="41"/>
  <c r="F132" i="41"/>
  <c r="K133" i="41"/>
  <c r="H134" i="41"/>
  <c r="E135" i="41"/>
  <c r="J136" i="41"/>
  <c r="G137" i="41"/>
  <c r="D138" i="41"/>
  <c r="L138" i="41"/>
  <c r="I139" i="41"/>
  <c r="F140" i="41"/>
  <c r="K141" i="41"/>
  <c r="H142" i="41"/>
  <c r="M143" i="41"/>
  <c r="J144" i="41"/>
  <c r="D133" i="41"/>
  <c r="L133" i="41"/>
  <c r="I134" i="41"/>
  <c r="F135" i="41"/>
  <c r="K136" i="41"/>
  <c r="H137" i="41"/>
  <c r="E138" i="41"/>
  <c r="M138" i="41"/>
  <c r="J139" i="41"/>
  <c r="G140" i="41"/>
  <c r="D141" i="41"/>
  <c r="F143" i="41"/>
  <c r="H132" i="41"/>
  <c r="J134" i="41"/>
  <c r="G135" i="41"/>
  <c r="D136" i="41"/>
  <c r="L136" i="41"/>
  <c r="I137" i="41"/>
  <c r="F138" i="41"/>
  <c r="K139" i="41"/>
  <c r="H140" i="41"/>
  <c r="E141" i="41"/>
  <c r="J142" i="41"/>
  <c r="G143" i="41"/>
  <c r="D144" i="41"/>
  <c r="L144" i="41"/>
  <c r="I132" i="41"/>
  <c r="F133" i="41"/>
  <c r="K134" i="41"/>
  <c r="H135" i="41"/>
  <c r="M136" i="41"/>
  <c r="J137" i="41"/>
  <c r="G138" i="41"/>
  <c r="D139" i="41"/>
  <c r="L139" i="41"/>
  <c r="I140" i="41"/>
  <c r="F141" i="41"/>
  <c r="K142" i="41"/>
  <c r="H143" i="41"/>
  <c r="E144" i="41"/>
  <c r="M144" i="41"/>
  <c r="BK135" i="40"/>
  <c r="AU136" i="40"/>
  <c r="O137" i="40"/>
  <c r="AE140" i="40"/>
  <c r="AE143" i="40"/>
  <c r="K149" i="41"/>
  <c r="H150" i="41"/>
  <c r="E151" i="41"/>
  <c r="M151" i="41"/>
  <c r="G153" i="41"/>
  <c r="D154" i="41"/>
  <c r="L154" i="41"/>
  <c r="I155" i="41"/>
  <c r="K157" i="41"/>
  <c r="H158" i="41"/>
  <c r="E159" i="41"/>
  <c r="M159" i="41"/>
  <c r="J160" i="41"/>
  <c r="G148" i="41"/>
  <c r="D149" i="41"/>
  <c r="L149" i="41"/>
  <c r="I150" i="41"/>
  <c r="F151" i="41"/>
  <c r="H153" i="41"/>
  <c r="E154" i="41"/>
  <c r="M154" i="41"/>
  <c r="G156" i="41"/>
  <c r="D157" i="41"/>
  <c r="I158" i="41"/>
  <c r="F159" i="41"/>
  <c r="K160" i="41"/>
  <c r="E149" i="41"/>
  <c r="M149" i="41"/>
  <c r="J150" i="41"/>
  <c r="G151" i="41"/>
  <c r="D152" i="41"/>
  <c r="L152" i="41"/>
  <c r="I153" i="41"/>
  <c r="K155" i="41"/>
  <c r="H156" i="41"/>
  <c r="M157" i="41"/>
  <c r="J158" i="41"/>
  <c r="G159" i="41"/>
  <c r="D160" i="41"/>
  <c r="L160" i="41"/>
  <c r="I148" i="41"/>
  <c r="F149" i="41"/>
  <c r="AE151" i="40"/>
  <c r="BK157" i="40"/>
  <c r="G168" i="39"/>
  <c r="G166" i="39"/>
  <c r="G164" i="39"/>
  <c r="E5" i="41"/>
  <c r="M5" i="41"/>
  <c r="E13" i="41"/>
  <c r="M13" i="41"/>
  <c r="K6" i="41"/>
  <c r="K14" i="41"/>
  <c r="J22" i="41"/>
  <c r="H23" i="41"/>
  <c r="H31" i="41"/>
  <c r="O32" i="39"/>
  <c r="O42" i="39"/>
  <c r="O34" i="39"/>
  <c r="O36" i="39"/>
  <c r="G29" i="39"/>
  <c r="O23" i="39"/>
  <c r="AR209" i="40"/>
  <c r="H198" i="40"/>
  <c r="J203" i="40"/>
  <c r="C199" i="40"/>
  <c r="AR205" i="40"/>
  <c r="BF202" i="40"/>
  <c r="M209" i="40"/>
  <c r="I197" i="40"/>
  <c r="BF205" i="40"/>
  <c r="L207" i="40"/>
  <c r="I7" i="41"/>
  <c r="G10" i="41"/>
  <c r="M165" i="39"/>
  <c r="G9" i="41"/>
  <c r="G25" i="41"/>
  <c r="W164" i="40"/>
  <c r="W197" i="40" s="1"/>
  <c r="W172" i="40"/>
  <c r="W205" i="40" s="1"/>
  <c r="G26" i="41"/>
  <c r="G86" i="41"/>
  <c r="G92" i="41"/>
  <c r="Y38" i="28"/>
  <c r="I54" i="28"/>
  <c r="BC164" i="40"/>
  <c r="BC172" i="40"/>
  <c r="BC97" i="40"/>
  <c r="G95" i="41"/>
  <c r="BC167" i="40"/>
  <c r="BC175" i="40"/>
  <c r="G84" i="41"/>
  <c r="G89" i="41"/>
  <c r="AM97" i="40"/>
  <c r="AM169" i="40"/>
  <c r="AM202" i="40" s="1"/>
  <c r="W174" i="40"/>
  <c r="W97" i="40"/>
  <c r="G94" i="41"/>
  <c r="G28" i="41"/>
  <c r="W33" i="40"/>
  <c r="AK197" i="40"/>
  <c r="AC197" i="40"/>
  <c r="M204" i="40"/>
  <c r="L204" i="40"/>
  <c r="D199" i="40"/>
  <c r="G206" i="40"/>
  <c r="C6" i="30"/>
  <c r="AI198" i="40"/>
  <c r="C13" i="35"/>
  <c r="S203" i="40"/>
  <c r="C11" i="29"/>
  <c r="AZ207" i="40"/>
  <c r="BH207" i="40"/>
  <c r="BE208" i="40"/>
  <c r="BB209" i="40"/>
  <c r="J208" i="40"/>
  <c r="BD203" i="40"/>
  <c r="AJ209" i="40"/>
  <c r="BE198" i="40"/>
  <c r="BB199" i="40"/>
  <c r="BG200" i="40"/>
  <c r="AQ203" i="40"/>
  <c r="AM204" i="40"/>
  <c r="AN206" i="40"/>
  <c r="C208" i="40"/>
  <c r="C16" i="10"/>
  <c r="S201" i="40"/>
  <c r="C9" i="29"/>
  <c r="AN201" i="40"/>
  <c r="AJ202" i="40"/>
  <c r="AN205" i="40"/>
  <c r="AN207" i="40"/>
  <c r="AJ208" i="40"/>
  <c r="AZ198" i="40"/>
  <c r="BD199" i="40"/>
  <c r="AZ204" i="40"/>
  <c r="F197" i="40"/>
  <c r="K206" i="40"/>
  <c r="V202" i="40"/>
  <c r="Z203" i="40"/>
  <c r="V204" i="40"/>
  <c r="AA201" i="40"/>
  <c r="AB205" i="40"/>
  <c r="V209" i="40"/>
  <c r="C7" i="33"/>
  <c r="AA202" i="40"/>
  <c r="J200" i="40"/>
  <c r="K207" i="40"/>
  <c r="AQ206" i="40"/>
  <c r="M135" i="41"/>
  <c r="E143" i="41"/>
  <c r="G132" i="41"/>
  <c r="K144" i="41"/>
  <c r="E133" i="41"/>
  <c r="M133" i="41"/>
  <c r="M141" i="41"/>
  <c r="F148" i="41"/>
  <c r="J152" i="41"/>
  <c r="F156" i="41"/>
  <c r="L157" i="41"/>
  <c r="F154" i="41"/>
  <c r="O80" i="39"/>
  <c r="F85" i="39"/>
  <c r="F29" i="39"/>
  <c r="C173" i="35"/>
  <c r="C197" i="40"/>
  <c r="K127" i="39"/>
  <c r="H141" i="39"/>
  <c r="C164" i="39"/>
  <c r="C162" i="39"/>
  <c r="C9" i="32" s="1"/>
  <c r="O91" i="39"/>
  <c r="Y46" i="28"/>
  <c r="H201" i="40"/>
  <c r="G204" i="40"/>
  <c r="C27" i="36"/>
  <c r="C23" i="33"/>
  <c r="H209" i="40"/>
  <c r="AP206" i="40"/>
  <c r="AP208" i="40"/>
  <c r="J197" i="40"/>
  <c r="F207" i="40"/>
  <c r="F215" i="40"/>
  <c r="X201" i="40"/>
  <c r="M197" i="40"/>
  <c r="V208" i="40"/>
  <c r="AQ199" i="40"/>
  <c r="BB198" i="40"/>
  <c r="D204" i="40"/>
  <c r="W199" i="40"/>
  <c r="F209" i="40"/>
  <c r="AB198" i="40"/>
  <c r="H87" i="41"/>
  <c r="D91" i="41"/>
  <c r="J154" i="41"/>
  <c r="C141" i="39"/>
  <c r="K166" i="39"/>
  <c r="H166" i="39"/>
  <c r="G127" i="39"/>
  <c r="M151" i="39"/>
  <c r="E86" i="41"/>
  <c r="O38" i="39"/>
  <c r="M163" i="39"/>
  <c r="J159" i="39"/>
  <c r="I163" i="39"/>
  <c r="E167" i="39"/>
  <c r="E165" i="39"/>
  <c r="E43" i="39"/>
  <c r="E161" i="39"/>
  <c r="E163" i="39"/>
  <c r="O37" i="39"/>
  <c r="O39" i="39"/>
  <c r="C15" i="10"/>
  <c r="C207" i="40"/>
  <c r="AQ197" i="40"/>
  <c r="BI204" i="40"/>
  <c r="BE205" i="40"/>
  <c r="BI206" i="40"/>
  <c r="BE207" i="40"/>
  <c r="BA208" i="40"/>
  <c r="X203" i="40"/>
  <c r="F204" i="40"/>
  <c r="J201" i="40"/>
  <c r="G209" i="40"/>
  <c r="L203" i="40"/>
  <c r="AZ197" i="40"/>
  <c r="K200" i="40"/>
  <c r="AA208" i="40"/>
  <c r="AO201" i="40"/>
  <c r="AQ205" i="40"/>
  <c r="K199" i="40"/>
  <c r="V200" i="40"/>
  <c r="C37" i="43"/>
  <c r="Y199" i="40"/>
  <c r="AP198" i="40"/>
  <c r="V207" i="40"/>
  <c r="X198" i="40"/>
  <c r="BD207" i="40"/>
  <c r="AO202" i="40"/>
  <c r="AC202" i="40"/>
  <c r="AJ200" i="40"/>
  <c r="AK205" i="40"/>
  <c r="BC204" i="40"/>
  <c r="AM208" i="40"/>
  <c r="AM207" i="40"/>
  <c r="AP199" i="40"/>
  <c r="T200" i="40"/>
  <c r="AL202" i="40"/>
  <c r="AK199" i="40"/>
  <c r="AQ204" i="40"/>
  <c r="AS207" i="40"/>
  <c r="T205" i="40"/>
  <c r="AC203" i="40"/>
  <c r="X204" i="40"/>
  <c r="AP203" i="40"/>
  <c r="AP209" i="40"/>
  <c r="L205" i="40"/>
  <c r="C198" i="40"/>
  <c r="AY199" i="40"/>
  <c r="E200" i="40"/>
  <c r="G201" i="40"/>
  <c r="AA203" i="40"/>
  <c r="BB197" i="40"/>
  <c r="AL197" i="40"/>
  <c r="N127" i="39"/>
  <c r="M127" i="39"/>
  <c r="C160" i="39"/>
  <c r="O110" i="39"/>
  <c r="M154" i="39"/>
  <c r="O41" i="39"/>
  <c r="J165" i="39"/>
  <c r="I167" i="39"/>
  <c r="I159" i="39"/>
  <c r="G159" i="39"/>
  <c r="O27" i="39"/>
  <c r="M146" i="39"/>
  <c r="L168" i="39"/>
  <c r="K141" i="39"/>
  <c r="O22" i="39"/>
  <c r="G158" i="39"/>
  <c r="BA171" i="40"/>
  <c r="O56" i="39"/>
  <c r="O95" i="39"/>
  <c r="O52" i="39"/>
  <c r="L162" i="39"/>
  <c r="G162" i="39"/>
  <c r="Y50" i="28"/>
  <c r="Y42" i="28"/>
  <c r="BA97" i="40"/>
  <c r="E91" i="41"/>
  <c r="BK91" i="40"/>
  <c r="E97" i="40"/>
  <c r="E94" i="41"/>
  <c r="E174" i="40"/>
  <c r="E166" i="40"/>
  <c r="U97" i="40"/>
  <c r="U169" i="40"/>
  <c r="E89" i="41"/>
  <c r="E204" i="40"/>
  <c r="E208" i="40"/>
  <c r="E20" i="41"/>
  <c r="E164" i="40"/>
  <c r="E33" i="40"/>
  <c r="E172" i="40"/>
  <c r="E28" i="41"/>
  <c r="L199" i="40"/>
  <c r="K198" i="40"/>
  <c r="K205" i="40"/>
  <c r="AO197" i="40"/>
  <c r="H208" i="40"/>
  <c r="AN199" i="40"/>
  <c r="AK208" i="40"/>
  <c r="AO209" i="40"/>
  <c r="AS208" i="40"/>
  <c r="C23" i="10"/>
  <c r="G198" i="40"/>
  <c r="C7" i="29"/>
  <c r="C61" i="29" s="1"/>
  <c r="C143" i="31"/>
  <c r="U198" i="40"/>
  <c r="AK198" i="40"/>
  <c r="AP207" i="40"/>
  <c r="Z197" i="40"/>
  <c r="C175" i="41"/>
  <c r="BF214" i="40"/>
  <c r="D207" i="40"/>
  <c r="C15" i="30"/>
  <c r="AI203" i="40"/>
  <c r="C8" i="30"/>
  <c r="C62" i="30" s="1"/>
  <c r="AI200" i="40"/>
  <c r="C11" i="35"/>
  <c r="C65" i="35" s="1"/>
  <c r="T207" i="40"/>
  <c r="T209" i="40"/>
  <c r="Y209" i="40"/>
  <c r="AY198" i="40"/>
  <c r="Z206" i="40"/>
  <c r="AB207" i="40"/>
  <c r="AA209" i="40"/>
  <c r="Z205" i="40"/>
  <c r="T206" i="40"/>
  <c r="Y206" i="40"/>
  <c r="S208" i="40"/>
  <c r="C16" i="34"/>
  <c r="C70" i="34" s="1"/>
  <c r="U204" i="40"/>
  <c r="L197" i="40"/>
  <c r="C16" i="31"/>
  <c r="C70" i="31" s="1"/>
  <c r="AY208" i="40"/>
  <c r="AS214" i="40"/>
  <c r="AN197" i="40"/>
  <c r="AB200" i="40"/>
  <c r="M203" i="40"/>
  <c r="W204" i="40"/>
  <c r="M208" i="40"/>
  <c r="C54" i="28" l="1"/>
  <c r="AO206" i="40"/>
  <c r="K203" i="40"/>
  <c r="J153" i="39"/>
  <c r="J151" i="39"/>
  <c r="J149" i="39"/>
  <c r="J178" i="39" s="1"/>
  <c r="J147" i="39"/>
  <c r="J145" i="39"/>
  <c r="J154" i="39"/>
  <c r="J152" i="39"/>
  <c r="J150" i="39"/>
  <c r="J148" i="39"/>
  <c r="J146" i="39"/>
  <c r="J175" i="39" s="1"/>
  <c r="C168" i="30"/>
  <c r="AP197" i="40"/>
  <c r="S205" i="40"/>
  <c r="C190" i="41"/>
  <c r="C146" i="31"/>
  <c r="BB201" i="40"/>
  <c r="F188" i="41"/>
  <c r="C173" i="29"/>
  <c r="C168" i="41"/>
  <c r="C202" i="41" s="1"/>
  <c r="C171" i="30"/>
  <c r="C145" i="36"/>
  <c r="C150" i="36"/>
  <c r="I209" i="40"/>
  <c r="BG215" i="40"/>
  <c r="AP215" i="40"/>
  <c r="Z215" i="40"/>
  <c r="AI215" i="40"/>
  <c r="AJ207" i="40"/>
  <c r="AB215" i="40"/>
  <c r="C204" i="40"/>
  <c r="C153" i="36"/>
  <c r="C177" i="40"/>
  <c r="D190" i="41"/>
  <c r="O84" i="40"/>
  <c r="L190" i="41"/>
  <c r="F190" i="41"/>
  <c r="F177" i="40"/>
  <c r="G184" i="41"/>
  <c r="BE201" i="40"/>
  <c r="C201" i="41"/>
  <c r="C155" i="31"/>
  <c r="O86" i="40"/>
  <c r="M201" i="40"/>
  <c r="O30" i="40"/>
  <c r="C154" i="29"/>
  <c r="AM206" i="40"/>
  <c r="E182" i="41"/>
  <c r="I202" i="40"/>
  <c r="E198" i="40"/>
  <c r="AM198" i="40"/>
  <c r="AK201" i="40"/>
  <c r="BE200" i="40"/>
  <c r="AJ215" i="40"/>
  <c r="AP193" i="40"/>
  <c r="W200" i="40"/>
  <c r="F193" i="40"/>
  <c r="V203" i="40"/>
  <c r="U200" i="40"/>
  <c r="C149" i="36"/>
  <c r="C168" i="36"/>
  <c r="D206" i="40"/>
  <c r="J192" i="41"/>
  <c r="F200" i="40"/>
  <c r="M182" i="41"/>
  <c r="K204" i="40"/>
  <c r="AR199" i="40"/>
  <c r="AJ204" i="40"/>
  <c r="W208" i="40"/>
  <c r="M173" i="39"/>
  <c r="O64" i="40"/>
  <c r="L182" i="41"/>
  <c r="L201" i="40"/>
  <c r="C152" i="31"/>
  <c r="C155" i="29"/>
  <c r="C172" i="36"/>
  <c r="AC209" i="40"/>
  <c r="AS201" i="40"/>
  <c r="T215" i="40"/>
  <c r="G189" i="41"/>
  <c r="D201" i="40"/>
  <c r="C172" i="31"/>
  <c r="AS204" i="40"/>
  <c r="BF198" i="40"/>
  <c r="C148" i="34"/>
  <c r="C59" i="32"/>
  <c r="V5" i="47"/>
  <c r="AC199" i="40"/>
  <c r="AM215" i="40"/>
  <c r="D185" i="41"/>
  <c r="D183" i="41"/>
  <c r="M198" i="40"/>
  <c r="L215" i="40"/>
  <c r="BF206" i="40"/>
  <c r="AU89" i="40"/>
  <c r="AI199" i="40"/>
  <c r="C180" i="41"/>
  <c r="X208" i="40"/>
  <c r="U207" i="40"/>
  <c r="AJ205" i="40"/>
  <c r="BK95" i="40"/>
  <c r="W215" i="40"/>
  <c r="M174" i="39"/>
  <c r="E188" i="41"/>
  <c r="AY177" i="40"/>
  <c r="Y203" i="40"/>
  <c r="E187" i="41"/>
  <c r="M215" i="40"/>
  <c r="J215" i="40"/>
  <c r="G208" i="40"/>
  <c r="D184" i="41"/>
  <c r="AY215" i="40"/>
  <c r="C151" i="34"/>
  <c r="C170" i="34"/>
  <c r="C165" i="31"/>
  <c r="C143" i="34"/>
  <c r="J191" i="41"/>
  <c r="BD215" i="40"/>
  <c r="BE193" i="40"/>
  <c r="J186" i="41"/>
  <c r="V213" i="40"/>
  <c r="C67" i="34"/>
  <c r="M182" i="39"/>
  <c r="AB177" i="40"/>
  <c r="D174" i="41"/>
  <c r="BB204" i="40"/>
  <c r="C163" i="36"/>
  <c r="C143" i="29"/>
  <c r="O60" i="40"/>
  <c r="E190" i="41"/>
  <c r="O26" i="40"/>
  <c r="C174" i="36"/>
  <c r="H204" i="40"/>
  <c r="X206" i="40"/>
  <c r="F187" i="41"/>
  <c r="D200" i="40"/>
  <c r="Z202" i="40"/>
  <c r="AQ200" i="40"/>
  <c r="BF177" i="40"/>
  <c r="AA199" i="40"/>
  <c r="BI193" i="40"/>
  <c r="AA207" i="40"/>
  <c r="V198" i="40"/>
  <c r="AO200" i="40"/>
  <c r="AC207" i="40"/>
  <c r="T202" i="40"/>
  <c r="C173" i="30"/>
  <c r="AO193" i="40"/>
  <c r="AS215" i="40"/>
  <c r="AQ202" i="40"/>
  <c r="AS202" i="40"/>
  <c r="AQ215" i="40"/>
  <c r="S215" i="40"/>
  <c r="BH202" i="40"/>
  <c r="Z199" i="40"/>
  <c r="L183" i="41"/>
  <c r="BA205" i="40"/>
  <c r="BB177" i="40"/>
  <c r="BC215" i="40"/>
  <c r="D169" i="39"/>
  <c r="AL199" i="40"/>
  <c r="I189" i="41"/>
  <c r="BI205" i="40"/>
  <c r="AL201" i="40"/>
  <c r="M161" i="41"/>
  <c r="X215" i="40"/>
  <c r="H113" i="41"/>
  <c r="H217" i="41" s="1"/>
  <c r="J183" i="41"/>
  <c r="AM205" i="40"/>
  <c r="Y204" i="40"/>
  <c r="U193" i="40"/>
  <c r="Y215" i="40"/>
  <c r="L213" i="40"/>
  <c r="V215" i="40"/>
  <c r="AA215" i="40"/>
  <c r="L174" i="41"/>
  <c r="BI199" i="40"/>
  <c r="J182" i="39"/>
  <c r="AU28" i="40"/>
  <c r="AM197" i="40"/>
  <c r="BE209" i="40"/>
  <c r="AA193" i="40"/>
  <c r="Z209" i="40"/>
  <c r="AO203" i="40"/>
  <c r="U201" i="40"/>
  <c r="G200" i="40"/>
  <c r="C152" i="36"/>
  <c r="C171" i="36"/>
  <c r="C163" i="35"/>
  <c r="C144" i="35"/>
  <c r="C164" i="31"/>
  <c r="C145" i="31"/>
  <c r="C148" i="29"/>
  <c r="C167" i="29"/>
  <c r="C165" i="29"/>
  <c r="C146" i="29"/>
  <c r="H186" i="41"/>
  <c r="BG202" i="40"/>
  <c r="AL198" i="40"/>
  <c r="Z207" i="40"/>
  <c r="K209" i="40"/>
  <c r="G205" i="40"/>
  <c r="E203" i="40"/>
  <c r="G193" i="40"/>
  <c r="AR198" i="40"/>
  <c r="Z200" i="40"/>
  <c r="W201" i="40"/>
  <c r="W193" i="40"/>
  <c r="AJ206" i="40"/>
  <c r="AC204" i="40"/>
  <c r="AA205" i="40"/>
  <c r="O52" i="40"/>
  <c r="D213" i="40"/>
  <c r="BA206" i="40"/>
  <c r="BA177" i="40"/>
  <c r="BG203" i="40"/>
  <c r="BH208" i="40"/>
  <c r="U177" i="40"/>
  <c r="O12" i="40"/>
  <c r="E193" i="40"/>
  <c r="BD205" i="40"/>
  <c r="BA193" i="40"/>
  <c r="W207" i="40"/>
  <c r="AK209" i="40"/>
  <c r="E166" i="41"/>
  <c r="I186" i="41"/>
  <c r="C57" i="32"/>
  <c r="H169" i="39"/>
  <c r="AZ193" i="40"/>
  <c r="AY205" i="40"/>
  <c r="J199" i="40"/>
  <c r="M179" i="39"/>
  <c r="L188" i="41"/>
  <c r="L209" i="40"/>
  <c r="C188" i="41"/>
  <c r="C65" i="41"/>
  <c r="O161" i="39"/>
  <c r="AC201" i="40"/>
  <c r="BF215" i="40"/>
  <c r="BA215" i="40"/>
  <c r="D177" i="40"/>
  <c r="W202" i="40"/>
  <c r="AZ200" i="40"/>
  <c r="AI207" i="40"/>
  <c r="AZ215" i="40"/>
  <c r="N47" i="41"/>
  <c r="AS177" i="40"/>
  <c r="AM203" i="40"/>
  <c r="M176" i="39"/>
  <c r="D187" i="41"/>
  <c r="L189" i="41"/>
  <c r="F192" i="41"/>
  <c r="C170" i="30"/>
  <c r="C19" i="10"/>
  <c r="C69" i="28" s="1"/>
  <c r="H187" i="41"/>
  <c r="AO207" i="40"/>
  <c r="I215" i="40"/>
  <c r="AL213" i="40"/>
  <c r="T213" i="40"/>
  <c r="C149" i="31"/>
  <c r="U209" i="40"/>
  <c r="C215" i="40"/>
  <c r="L164" i="41"/>
  <c r="C170" i="41"/>
  <c r="C204" i="41" s="1"/>
  <c r="AN177" i="40"/>
  <c r="D191" i="41"/>
  <c r="K180" i="41"/>
  <c r="N151" i="41"/>
  <c r="O151" i="41" s="1"/>
  <c r="AO215" i="40"/>
  <c r="C187" i="41"/>
  <c r="AK203" i="40"/>
  <c r="C163" i="31"/>
  <c r="AR177" i="40"/>
  <c r="N39" i="41"/>
  <c r="BF200" i="40"/>
  <c r="BK87" i="40"/>
  <c r="N36" i="41"/>
  <c r="F176" i="41"/>
  <c r="AC215" i="40"/>
  <c r="J81" i="41"/>
  <c r="J164" i="41"/>
  <c r="C169" i="41"/>
  <c r="H215" i="40"/>
  <c r="Y213" i="40"/>
  <c r="C172" i="41"/>
  <c r="Y205" i="40"/>
  <c r="N141" i="39"/>
  <c r="O141" i="39" s="1"/>
  <c r="AY213" i="40"/>
  <c r="BC198" i="40"/>
  <c r="L206" i="40"/>
  <c r="L172" i="41"/>
  <c r="AK204" i="40"/>
  <c r="Y177" i="40"/>
  <c r="F213" i="40"/>
  <c r="T177" i="40"/>
  <c r="C144" i="31"/>
  <c r="G186" i="41"/>
  <c r="AL209" i="40"/>
  <c r="N104" i="41"/>
  <c r="J170" i="41"/>
  <c r="N152" i="41"/>
  <c r="N24" i="41"/>
  <c r="W203" i="40"/>
  <c r="AK193" i="40"/>
  <c r="AK177" i="40"/>
  <c r="S177" i="40"/>
  <c r="AN215" i="40"/>
  <c r="BG197" i="40"/>
  <c r="BH215" i="40"/>
  <c r="C150" i="29"/>
  <c r="F169" i="39"/>
  <c r="N149" i="41"/>
  <c r="K193" i="40"/>
  <c r="D182" i="41"/>
  <c r="O48" i="40"/>
  <c r="O90" i="40"/>
  <c r="K202" i="40"/>
  <c r="BA213" i="40"/>
  <c r="AY193" i="40"/>
  <c r="M187" i="41"/>
  <c r="M166" i="41"/>
  <c r="D164" i="41"/>
  <c r="C174" i="34"/>
  <c r="AJ193" i="40"/>
  <c r="I208" i="40"/>
  <c r="V177" i="40"/>
  <c r="V206" i="40"/>
  <c r="BF193" i="40"/>
  <c r="I181" i="41"/>
  <c r="G177" i="40"/>
  <c r="BG193" i="40"/>
  <c r="W209" i="40"/>
  <c r="AJ177" i="40"/>
  <c r="D49" i="41"/>
  <c r="N28" i="41"/>
  <c r="E176" i="41"/>
  <c r="BI215" i="40"/>
  <c r="H202" i="40"/>
  <c r="G207" i="40"/>
  <c r="AB204" i="40"/>
  <c r="D209" i="40"/>
  <c r="K185" i="41"/>
  <c r="BG177" i="40"/>
  <c r="J207" i="40"/>
  <c r="AN193" i="40"/>
  <c r="BI177" i="40"/>
  <c r="C169" i="35"/>
  <c r="S199" i="40"/>
  <c r="N72" i="41"/>
  <c r="C55" i="32"/>
  <c r="M181" i="39"/>
  <c r="N15" i="39"/>
  <c r="C53" i="32"/>
  <c r="X5" i="47"/>
  <c r="BI213" i="40"/>
  <c r="C129" i="41"/>
  <c r="T203" i="40"/>
  <c r="AC177" i="40"/>
  <c r="O22" i="40"/>
  <c r="AB193" i="40"/>
  <c r="K213" i="40"/>
  <c r="C166" i="41"/>
  <c r="C200" i="41" s="1"/>
  <c r="C81" i="41"/>
  <c r="J177" i="39"/>
  <c r="M177" i="40"/>
  <c r="M210" i="40" s="1"/>
  <c r="K145" i="41"/>
  <c r="G182" i="41"/>
  <c r="K183" i="41"/>
  <c r="K175" i="41"/>
  <c r="AO198" i="40"/>
  <c r="D171" i="41"/>
  <c r="K188" i="41"/>
  <c r="AQ201" i="40"/>
  <c r="AA198" i="40"/>
  <c r="L175" i="41"/>
  <c r="L161" i="41"/>
  <c r="G113" i="41"/>
  <c r="I165" i="41"/>
  <c r="L167" i="41"/>
  <c r="C161" i="41"/>
  <c r="J188" i="41"/>
  <c r="G181" i="41"/>
  <c r="U215" i="40"/>
  <c r="D169" i="41"/>
  <c r="M190" i="41"/>
  <c r="E167" i="41"/>
  <c r="E168" i="41"/>
  <c r="O28" i="40"/>
  <c r="O94" i="40"/>
  <c r="AQ177" i="40"/>
  <c r="AP177" i="40"/>
  <c r="AL193" i="40"/>
  <c r="V193" i="40"/>
  <c r="AK202" i="40"/>
  <c r="L177" i="40"/>
  <c r="U199" i="40"/>
  <c r="F167" i="41"/>
  <c r="AQ209" i="40"/>
  <c r="I81" i="41"/>
  <c r="D166" i="41"/>
  <c r="D175" i="41"/>
  <c r="D167" i="41"/>
  <c r="F184" i="41"/>
  <c r="L166" i="41"/>
  <c r="L200" i="41" s="1"/>
  <c r="AC200" i="40"/>
  <c r="AR213" i="40"/>
  <c r="BG213" i="40"/>
  <c r="AQ213" i="40"/>
  <c r="G168" i="41"/>
  <c r="C145" i="41"/>
  <c r="C174" i="41"/>
  <c r="C208" i="41" s="1"/>
  <c r="AE28" i="40"/>
  <c r="L129" i="41"/>
  <c r="L97" i="41"/>
  <c r="J198" i="40"/>
  <c r="AK213" i="40"/>
  <c r="C171" i="41"/>
  <c r="C213" i="40"/>
  <c r="AQ208" i="40"/>
  <c r="M174" i="41"/>
  <c r="K215" i="40"/>
  <c r="C113" i="41"/>
  <c r="I213" i="40"/>
  <c r="AK215" i="40"/>
  <c r="AM193" i="40"/>
  <c r="F113" i="41"/>
  <c r="E65" i="41"/>
  <c r="I182" i="41"/>
  <c r="K189" i="41"/>
  <c r="AL207" i="40"/>
  <c r="C97" i="41"/>
  <c r="M177" i="39"/>
  <c r="AC5" i="47"/>
  <c r="M171" i="41"/>
  <c r="M164" i="41"/>
  <c r="M213" i="40"/>
  <c r="C29" i="33"/>
  <c r="C65" i="33"/>
  <c r="C28" i="31"/>
  <c r="C64" i="31"/>
  <c r="C29" i="10"/>
  <c r="C65" i="10"/>
  <c r="C28" i="30"/>
  <c r="C64" i="30"/>
  <c r="C28" i="36"/>
  <c r="C64" i="36"/>
  <c r="C33" i="29"/>
  <c r="C69" i="29"/>
  <c r="AR193" i="40"/>
  <c r="L208" i="40"/>
  <c r="C154" i="36"/>
  <c r="AR206" i="40"/>
  <c r="C24" i="30"/>
  <c r="C144" i="30" s="1"/>
  <c r="C60" i="30"/>
  <c r="F182" i="41"/>
  <c r="H181" i="41"/>
  <c r="BG205" i="40"/>
  <c r="C32" i="29"/>
  <c r="C68" i="29"/>
  <c r="C185" i="41"/>
  <c r="C27" i="33"/>
  <c r="C63" i="33"/>
  <c r="C33" i="34"/>
  <c r="C69" i="34"/>
  <c r="L193" i="40"/>
  <c r="Z193" i="40"/>
  <c r="D81" i="41"/>
  <c r="AA206" i="40"/>
  <c r="L198" i="40"/>
  <c r="AQ193" i="40"/>
  <c r="C33" i="10"/>
  <c r="C69" i="10"/>
  <c r="AA177" i="40"/>
  <c r="AJ198" i="40"/>
  <c r="Y197" i="40"/>
  <c r="AN203" i="40"/>
  <c r="I192" i="41"/>
  <c r="J172" i="41"/>
  <c r="T204" i="40"/>
  <c r="AI202" i="40"/>
  <c r="C35" i="35"/>
  <c r="C71" i="35"/>
  <c r="BA207" i="40"/>
  <c r="C25" i="34"/>
  <c r="C61" i="34"/>
  <c r="C30" i="10"/>
  <c r="C66" i="10"/>
  <c r="K192" i="41"/>
  <c r="F168" i="41"/>
  <c r="Z177" i="40"/>
  <c r="C24" i="32"/>
  <c r="C54" i="32"/>
  <c r="C25" i="33"/>
  <c r="C61" i="33"/>
  <c r="C27" i="29"/>
  <c r="C63" i="29"/>
  <c r="H182" i="41"/>
  <c r="J177" i="40"/>
  <c r="M185" i="41"/>
  <c r="J180" i="41"/>
  <c r="I167" i="41"/>
  <c r="C26" i="33"/>
  <c r="C62" i="33"/>
  <c r="C28" i="35"/>
  <c r="C148" i="35" s="1"/>
  <c r="C64" i="35"/>
  <c r="BA199" i="40"/>
  <c r="C164" i="41"/>
  <c r="N156" i="41"/>
  <c r="O159" i="39"/>
  <c r="C164" i="30"/>
  <c r="D176" i="41"/>
  <c r="N38" i="41"/>
  <c r="AB203" i="40"/>
  <c r="G191" i="41"/>
  <c r="I177" i="40"/>
  <c r="X199" i="40"/>
  <c r="H173" i="41"/>
  <c r="H189" i="41"/>
  <c r="I184" i="41"/>
  <c r="K169" i="41"/>
  <c r="Y193" i="40"/>
  <c r="C31" i="33"/>
  <c r="C67" i="33"/>
  <c r="C26" i="34"/>
  <c r="C62" i="34"/>
  <c r="C162" i="35"/>
  <c r="C27" i="10"/>
  <c r="C63" i="10"/>
  <c r="C166" i="34"/>
  <c r="BB215" i="40"/>
  <c r="C146" i="35"/>
  <c r="C165" i="35"/>
  <c r="S207" i="40"/>
  <c r="BI207" i="40"/>
  <c r="BC209" i="40"/>
  <c r="N37" i="41"/>
  <c r="U208" i="40"/>
  <c r="O20" i="40"/>
  <c r="U206" i="40"/>
  <c r="N71" i="39"/>
  <c r="O71" i="39" s="1"/>
  <c r="U12" i="48" s="1"/>
  <c r="AL177" i="40"/>
  <c r="Z201" i="40"/>
  <c r="C34" i="10"/>
  <c r="C70" i="10"/>
  <c r="C29" i="29"/>
  <c r="C65" i="29"/>
  <c r="C27" i="31"/>
  <c r="C166" i="31" s="1"/>
  <c r="C63" i="31"/>
  <c r="AS193" i="40"/>
  <c r="C31" i="29"/>
  <c r="C67" i="29"/>
  <c r="J181" i="41"/>
  <c r="C26" i="36"/>
  <c r="C62" i="36"/>
  <c r="C143" i="35"/>
  <c r="AJ199" i="40"/>
  <c r="C32" i="33"/>
  <c r="C68" i="33"/>
  <c r="D193" i="40"/>
  <c r="C23" i="30"/>
  <c r="C59" i="30"/>
  <c r="AR207" i="40"/>
  <c r="C31" i="36"/>
  <c r="C67" i="36"/>
  <c r="C31" i="31"/>
  <c r="C67" i="31"/>
  <c r="C21" i="32"/>
  <c r="C51" i="32"/>
  <c r="BF208" i="40"/>
  <c r="C31" i="35"/>
  <c r="C67" i="35"/>
  <c r="C33" i="30"/>
  <c r="C69" i="30"/>
  <c r="AL208" i="40"/>
  <c r="I207" i="40"/>
  <c r="AN202" i="40"/>
  <c r="F186" i="41"/>
  <c r="G183" i="41"/>
  <c r="C32" i="35"/>
  <c r="C68" i="35"/>
  <c r="C30" i="30"/>
  <c r="C66" i="30"/>
  <c r="O4" i="40"/>
  <c r="J189" i="41"/>
  <c r="AY202" i="40"/>
  <c r="C25" i="35"/>
  <c r="C145" i="35" s="1"/>
  <c r="C61" i="35"/>
  <c r="AI213" i="40"/>
  <c r="C32" i="34"/>
  <c r="C68" i="34"/>
  <c r="AP205" i="40"/>
  <c r="C33" i="35"/>
  <c r="C69" i="35"/>
  <c r="F203" i="40"/>
  <c r="C168" i="34"/>
  <c r="C149" i="34"/>
  <c r="C49" i="41"/>
  <c r="BB213" i="40"/>
  <c r="AS213" i="40"/>
  <c r="C173" i="41"/>
  <c r="C207" i="41" s="1"/>
  <c r="N154" i="41"/>
  <c r="I170" i="41"/>
  <c r="F171" i="41"/>
  <c r="G173" i="41"/>
  <c r="O132" i="40"/>
  <c r="AL215" i="40"/>
  <c r="BH201" i="40"/>
  <c r="AS203" i="40"/>
  <c r="AB209" i="40"/>
  <c r="C19" i="33"/>
  <c r="C77" i="28" s="1"/>
  <c r="E165" i="41"/>
  <c r="O92" i="40"/>
  <c r="M180" i="41"/>
  <c r="L180" i="41"/>
  <c r="E185" i="41"/>
  <c r="BH177" i="40"/>
  <c r="AR215" i="40"/>
  <c r="Z213" i="40"/>
  <c r="L191" i="41"/>
  <c r="BH213" i="40"/>
  <c r="AZ177" i="40"/>
  <c r="N27" i="41"/>
  <c r="N8" i="41"/>
  <c r="O8" i="41" s="1"/>
  <c r="G213" i="40"/>
  <c r="S213" i="40"/>
  <c r="AJ213" i="40"/>
  <c r="AB213" i="40"/>
  <c r="K168" i="41"/>
  <c r="F165" i="41"/>
  <c r="M183" i="41"/>
  <c r="G176" i="41"/>
  <c r="J167" i="41"/>
  <c r="AZ213" i="40"/>
  <c r="N74" i="41"/>
  <c r="AP213" i="40"/>
  <c r="J213" i="40"/>
  <c r="M173" i="41"/>
  <c r="T193" i="40"/>
  <c r="BD197" i="40"/>
  <c r="W213" i="40"/>
  <c r="AA213" i="40"/>
  <c r="N6" i="41"/>
  <c r="BE202" i="40"/>
  <c r="BC213" i="40"/>
  <c r="C9" i="35"/>
  <c r="C19" i="35" s="1"/>
  <c r="AI193" i="40"/>
  <c r="N158" i="41"/>
  <c r="D208" i="40"/>
  <c r="C23" i="36"/>
  <c r="C19" i="36"/>
  <c r="C80" i="28" s="1"/>
  <c r="C181" i="41"/>
  <c r="C17" i="41"/>
  <c r="E197" i="40"/>
  <c r="AB201" i="40"/>
  <c r="BD193" i="40"/>
  <c r="O6" i="40"/>
  <c r="O136" i="40"/>
  <c r="AR204" i="40"/>
  <c r="C12" i="34"/>
  <c r="S204" i="40"/>
  <c r="AC198" i="40"/>
  <c r="J204" i="40"/>
  <c r="D198" i="40"/>
  <c r="AN213" i="40"/>
  <c r="S206" i="40"/>
  <c r="K167" i="41"/>
  <c r="BE177" i="40"/>
  <c r="BF213" i="40"/>
  <c r="O78" i="40"/>
  <c r="H176" i="41"/>
  <c r="BC193" i="40"/>
  <c r="AC213" i="40"/>
  <c r="C201" i="40"/>
  <c r="N112" i="41"/>
  <c r="N109" i="41"/>
  <c r="N108" i="41"/>
  <c r="N93" i="41"/>
  <c r="O93" i="41" s="1"/>
  <c r="N78" i="41"/>
  <c r="N75" i="41"/>
  <c r="N70" i="41"/>
  <c r="N68" i="41"/>
  <c r="N58" i="41"/>
  <c r="X193" i="40"/>
  <c r="I175" i="41"/>
  <c r="O16" i="40"/>
  <c r="BF207" i="40"/>
  <c r="O106" i="40"/>
  <c r="I198" i="40"/>
  <c r="AC193" i="40"/>
  <c r="AM213" i="40"/>
  <c r="N155" i="41"/>
  <c r="M175" i="41"/>
  <c r="N69" i="41"/>
  <c r="D188" i="41"/>
  <c r="H170" i="41"/>
  <c r="H204" i="41" s="1"/>
  <c r="E180" i="41"/>
  <c r="BE213" i="40"/>
  <c r="T201" i="40"/>
  <c r="AP204" i="40"/>
  <c r="AU94" i="40"/>
  <c r="BH193" i="40"/>
  <c r="K184" i="41"/>
  <c r="I187" i="41"/>
  <c r="N48" i="41"/>
  <c r="N44" i="41"/>
  <c r="O44" i="41" s="1"/>
  <c r="N40" i="41"/>
  <c r="O40" i="41" s="1"/>
  <c r="N25" i="41"/>
  <c r="O25" i="41" s="1"/>
  <c r="N10" i="41"/>
  <c r="O10" i="41" s="1"/>
  <c r="C203" i="40"/>
  <c r="X207" i="40"/>
  <c r="I191" i="41"/>
  <c r="H184" i="41"/>
  <c r="C193" i="40"/>
  <c r="AN208" i="40"/>
  <c r="BB193" i="40"/>
  <c r="H192" i="41"/>
  <c r="O142" i="40"/>
  <c r="AP202" i="40"/>
  <c r="J190" i="41"/>
  <c r="J129" i="41"/>
  <c r="G185" i="41"/>
  <c r="BJ172" i="40"/>
  <c r="BK172" i="40" s="1"/>
  <c r="BK141" i="40"/>
  <c r="O134" i="40"/>
  <c r="O68" i="40"/>
  <c r="D165" i="41"/>
  <c r="O112" i="40"/>
  <c r="O76" i="40"/>
  <c r="AY204" i="40"/>
  <c r="C12" i="31"/>
  <c r="C19" i="31" s="1"/>
  <c r="BI198" i="40"/>
  <c r="N43" i="41"/>
  <c r="J175" i="41"/>
  <c r="G190" i="41"/>
  <c r="K191" i="41"/>
  <c r="G187" i="41"/>
  <c r="M169" i="41"/>
  <c r="I168" i="41"/>
  <c r="H171" i="41"/>
  <c r="K170" i="41"/>
  <c r="O140" i="40"/>
  <c r="O110" i="40"/>
  <c r="O74" i="40"/>
  <c r="O36" i="40"/>
  <c r="BH209" i="40"/>
  <c r="AC208" i="40"/>
  <c r="V205" i="40"/>
  <c r="K177" i="40"/>
  <c r="L200" i="40"/>
  <c r="BJ170" i="40"/>
  <c r="N23" i="41"/>
  <c r="BJ165" i="40"/>
  <c r="K33" i="41"/>
  <c r="M167" i="41"/>
  <c r="N5" i="41"/>
  <c r="F191" i="41"/>
  <c r="H185" i="41"/>
  <c r="L181" i="41"/>
  <c r="F17" i="41"/>
  <c r="J17" i="41"/>
  <c r="K181" i="41"/>
  <c r="D65" i="41"/>
  <c r="O38" i="40"/>
  <c r="BB203" i="40"/>
  <c r="C176" i="41"/>
  <c r="C210" i="41" s="1"/>
  <c r="C9" i="30"/>
  <c r="AI177" i="40"/>
  <c r="AI201" i="40"/>
  <c r="C6" i="29"/>
  <c r="C19" i="29" s="1"/>
  <c r="S198" i="40"/>
  <c r="AL200" i="40"/>
  <c r="V197" i="40"/>
  <c r="J193" i="40"/>
  <c r="N26" i="41"/>
  <c r="N15" i="41"/>
  <c r="O15" i="41" s="1"/>
  <c r="J182" i="41"/>
  <c r="L169" i="41"/>
  <c r="O108" i="40"/>
  <c r="O72" i="40"/>
  <c r="AZ209" i="40"/>
  <c r="C33" i="41"/>
  <c r="C165" i="41"/>
  <c r="O10" i="40"/>
  <c r="F166" i="41"/>
  <c r="O144" i="40"/>
  <c r="O104" i="40"/>
  <c r="AU61" i="40"/>
  <c r="C17" i="30"/>
  <c r="AI209" i="40"/>
  <c r="J206" i="40"/>
  <c r="M205" i="40"/>
  <c r="N16" i="41"/>
  <c r="O16" i="41" s="1"/>
  <c r="BD177" i="40"/>
  <c r="J173" i="41"/>
  <c r="O102" i="40"/>
  <c r="O44" i="40"/>
  <c r="AO199" i="40"/>
  <c r="G199" i="40"/>
  <c r="O80" i="40"/>
  <c r="O56" i="40"/>
  <c r="O100" i="40"/>
  <c r="BF199" i="40"/>
  <c r="C6" i="34"/>
  <c r="S193" i="40"/>
  <c r="Y54" i="28"/>
  <c r="N31" i="41"/>
  <c r="BL177" i="40"/>
  <c r="N14" i="41"/>
  <c r="O14" i="41" s="1"/>
  <c r="D97" i="41"/>
  <c r="F172" i="41"/>
  <c r="K166" i="41"/>
  <c r="E173" i="41"/>
  <c r="I169" i="41"/>
  <c r="M191" i="41"/>
  <c r="H205" i="40"/>
  <c r="L185" i="41"/>
  <c r="K172" i="41"/>
  <c r="BK31" i="40"/>
  <c r="D172" i="41"/>
  <c r="AN200" i="40"/>
  <c r="X177" i="40"/>
  <c r="X202" i="40"/>
  <c r="I188" i="41"/>
  <c r="G188" i="41"/>
  <c r="AE96" i="40"/>
  <c r="AE92" i="40"/>
  <c r="BK89" i="40"/>
  <c r="AE86" i="40"/>
  <c r="N86" i="41"/>
  <c r="BK80" i="40"/>
  <c r="AE70" i="40"/>
  <c r="N105" i="41"/>
  <c r="AU42" i="40"/>
  <c r="N42" i="41"/>
  <c r="J97" i="41"/>
  <c r="M65" i="41"/>
  <c r="BK22" i="40"/>
  <c r="E171" i="41"/>
  <c r="AU142" i="40"/>
  <c r="N142" i="41"/>
  <c r="F65" i="41"/>
  <c r="G65" i="41"/>
  <c r="L65" i="41"/>
  <c r="M33" i="41"/>
  <c r="N9" i="41"/>
  <c r="O9" i="41" s="1"/>
  <c r="D33" i="41"/>
  <c r="J166" i="41"/>
  <c r="N4" i="41"/>
  <c r="O70" i="40"/>
  <c r="I176" i="41"/>
  <c r="O120" i="39"/>
  <c r="N79" i="41"/>
  <c r="N64" i="41"/>
  <c r="O64" i="41" s="1"/>
  <c r="K49" i="41"/>
  <c r="F185" i="41"/>
  <c r="J161" i="41"/>
  <c r="M184" i="41"/>
  <c r="J184" i="41"/>
  <c r="AO213" i="40"/>
  <c r="N45" i="41"/>
  <c r="O45" i="41" s="1"/>
  <c r="N21" i="41"/>
  <c r="N12" i="41"/>
  <c r="F169" i="41"/>
  <c r="G171" i="41"/>
  <c r="H168" i="41"/>
  <c r="G166" i="41"/>
  <c r="K17" i="41"/>
  <c r="I161" i="41"/>
  <c r="M192" i="41"/>
  <c r="E175" i="41"/>
  <c r="M172" i="41"/>
  <c r="J165" i="41"/>
  <c r="I129" i="41"/>
  <c r="I200" i="40"/>
  <c r="I193" i="40"/>
  <c r="I145" i="41"/>
  <c r="O24" i="40"/>
  <c r="O8" i="40"/>
  <c r="BD213" i="40"/>
  <c r="AE150" i="40"/>
  <c r="E49" i="41"/>
  <c r="H165" i="41"/>
  <c r="O96" i="40"/>
  <c r="G169" i="41"/>
  <c r="K161" i="41"/>
  <c r="K176" i="41"/>
  <c r="D161" i="41"/>
  <c r="N143" i="41"/>
  <c r="N140" i="41"/>
  <c r="N137" i="41"/>
  <c r="N136" i="41"/>
  <c r="N135" i="41"/>
  <c r="H145" i="41"/>
  <c r="G145" i="41"/>
  <c r="D173" i="41"/>
  <c r="E170" i="41"/>
  <c r="I166" i="41"/>
  <c r="K129" i="41"/>
  <c r="E129" i="41"/>
  <c r="H129" i="41"/>
  <c r="N107" i="41"/>
  <c r="N106" i="41"/>
  <c r="O106" i="41" s="1"/>
  <c r="N103" i="41"/>
  <c r="N102" i="41"/>
  <c r="N101" i="41"/>
  <c r="N100" i="41"/>
  <c r="O100" i="41" s="1"/>
  <c r="N95" i="41"/>
  <c r="O95" i="41" s="1"/>
  <c r="N92" i="41"/>
  <c r="N90" i="41"/>
  <c r="N88" i="41"/>
  <c r="O88" i="41" s="1"/>
  <c r="N87" i="41"/>
  <c r="M97" i="41"/>
  <c r="F97" i="41"/>
  <c r="K173" i="41"/>
  <c r="N77" i="41"/>
  <c r="BJ166" i="40"/>
  <c r="BK166" i="40" s="1"/>
  <c r="G170" i="41"/>
  <c r="N62" i="41"/>
  <c r="N61" i="41"/>
  <c r="O61" i="41" s="1"/>
  <c r="N59" i="41"/>
  <c r="N55" i="41"/>
  <c r="O55" i="41" s="1"/>
  <c r="N53" i="41"/>
  <c r="O138" i="40"/>
  <c r="AE160" i="40"/>
  <c r="O42" i="40"/>
  <c r="O32" i="40"/>
  <c r="F49" i="41"/>
  <c r="F175" i="41"/>
  <c r="N7" i="41"/>
  <c r="AE152" i="40"/>
  <c r="I172" i="41"/>
  <c r="BE203" i="40"/>
  <c r="AO177" i="40"/>
  <c r="I33" i="41"/>
  <c r="I164" i="41"/>
  <c r="O153" i="40"/>
  <c r="J174" i="41"/>
  <c r="F145" i="41"/>
  <c r="I65" i="41"/>
  <c r="I174" i="41"/>
  <c r="M129" i="41"/>
  <c r="F180" i="41"/>
  <c r="N110" i="41"/>
  <c r="E113" i="41"/>
  <c r="BJ176" i="40"/>
  <c r="BK176" i="40" s="1"/>
  <c r="N96" i="41"/>
  <c r="N94" i="41"/>
  <c r="AE94" i="40"/>
  <c r="N89" i="41"/>
  <c r="AE89" i="40"/>
  <c r="K97" i="41"/>
  <c r="BK76" i="40"/>
  <c r="N76" i="41"/>
  <c r="BJ167" i="40"/>
  <c r="N71" i="41"/>
  <c r="M176" i="41"/>
  <c r="F170" i="41"/>
  <c r="G167" i="41"/>
  <c r="H81" i="41"/>
  <c r="M170" i="41"/>
  <c r="M81" i="41"/>
  <c r="G81" i="41"/>
  <c r="L170" i="41"/>
  <c r="L81" i="41"/>
  <c r="F81" i="41"/>
  <c r="BK63" i="40"/>
  <c r="N63" i="41"/>
  <c r="BJ175" i="40"/>
  <c r="BJ168" i="40"/>
  <c r="N52" i="41"/>
  <c r="J65" i="41"/>
  <c r="J171" i="41"/>
  <c r="AM177" i="40"/>
  <c r="F174" i="41"/>
  <c r="H213" i="40"/>
  <c r="E17" i="41"/>
  <c r="L171" i="41"/>
  <c r="M168" i="41"/>
  <c r="M49" i="41"/>
  <c r="H49" i="41"/>
  <c r="L49" i="41"/>
  <c r="J49" i="41"/>
  <c r="J168" i="41"/>
  <c r="BJ174" i="40"/>
  <c r="N30" i="41"/>
  <c r="N29" i="41"/>
  <c r="O29" i="41" s="1"/>
  <c r="BJ173" i="40"/>
  <c r="BK173" i="40" s="1"/>
  <c r="P177" i="40"/>
  <c r="AF177" i="40"/>
  <c r="F33" i="41"/>
  <c r="G175" i="41"/>
  <c r="L168" i="41"/>
  <c r="L33" i="41"/>
  <c r="N13" i="41"/>
  <c r="L184" i="41"/>
  <c r="L17" i="41"/>
  <c r="C11" i="32"/>
  <c r="N153" i="41"/>
  <c r="G192" i="41"/>
  <c r="G17" i="41"/>
  <c r="O54" i="40"/>
  <c r="N54" i="41"/>
  <c r="G49" i="41"/>
  <c r="G165" i="41"/>
  <c r="D180" i="41"/>
  <c r="D17" i="41"/>
  <c r="M17" i="41"/>
  <c r="E161" i="41"/>
  <c r="E191" i="41"/>
  <c r="O58" i="40"/>
  <c r="I173" i="41"/>
  <c r="L173" i="41"/>
  <c r="G172" i="41"/>
  <c r="I17" i="41"/>
  <c r="K186" i="41"/>
  <c r="H183" i="41"/>
  <c r="K164" i="41"/>
  <c r="E174" i="41"/>
  <c r="J33" i="41"/>
  <c r="K174" i="41"/>
  <c r="K65" i="41"/>
  <c r="O62" i="40"/>
  <c r="M189" i="41"/>
  <c r="M188" i="41"/>
  <c r="AV177" i="40"/>
  <c r="L165" i="41"/>
  <c r="AE109" i="40"/>
  <c r="BK46" i="40"/>
  <c r="H169" i="41"/>
  <c r="BK107" i="40"/>
  <c r="AU45" i="40"/>
  <c r="AE105" i="40"/>
  <c r="BK73" i="40"/>
  <c r="BK43" i="40"/>
  <c r="K171" i="41"/>
  <c r="BK103" i="40"/>
  <c r="AE139" i="40"/>
  <c r="AU93" i="40"/>
  <c r="AU38" i="40"/>
  <c r="AE135" i="40"/>
  <c r="BK86" i="40"/>
  <c r="AE154" i="40"/>
  <c r="AE148" i="40"/>
  <c r="W177" i="40"/>
  <c r="H188" i="41"/>
  <c r="AU110" i="40"/>
  <c r="AU85" i="40"/>
  <c r="BD208" i="40"/>
  <c r="H177" i="40"/>
  <c r="H199" i="40"/>
  <c r="H65" i="41"/>
  <c r="H193" i="40"/>
  <c r="H17" i="41"/>
  <c r="H197" i="40"/>
  <c r="BD206" i="40"/>
  <c r="BD198" i="40"/>
  <c r="H167" i="41"/>
  <c r="H164" i="41"/>
  <c r="H166" i="41"/>
  <c r="H33" i="41"/>
  <c r="X200" i="40"/>
  <c r="H97" i="41"/>
  <c r="H175" i="41"/>
  <c r="X213" i="40"/>
  <c r="H172" i="41"/>
  <c r="H191" i="41"/>
  <c r="M145" i="41"/>
  <c r="N157" i="41"/>
  <c r="O157" i="40"/>
  <c r="BK152" i="40"/>
  <c r="O150" i="40"/>
  <c r="N166" i="40"/>
  <c r="O166" i="40" s="1"/>
  <c r="N150" i="41"/>
  <c r="BK133" i="40"/>
  <c r="O109" i="40"/>
  <c r="AU80" i="40"/>
  <c r="AE79" i="40"/>
  <c r="AE78" i="40"/>
  <c r="BK75" i="40"/>
  <c r="AE73" i="40"/>
  <c r="O71" i="40"/>
  <c r="AD81" i="40"/>
  <c r="AE81" i="40" s="1"/>
  <c r="AE68" i="40"/>
  <c r="E81" i="41"/>
  <c r="K81" i="41"/>
  <c r="AE64" i="40"/>
  <c r="O63" i="40"/>
  <c r="BK61" i="40"/>
  <c r="AU60" i="40"/>
  <c r="AE59" i="40"/>
  <c r="AE58" i="40"/>
  <c r="O57" i="40"/>
  <c r="N57" i="41"/>
  <c r="BK55" i="40"/>
  <c r="BK54" i="40"/>
  <c r="AU53" i="40"/>
  <c r="BK48" i="40"/>
  <c r="AE47" i="40"/>
  <c r="BK45" i="40"/>
  <c r="AT172" i="40"/>
  <c r="AU44" i="40"/>
  <c r="AU41" i="40"/>
  <c r="AU40" i="40"/>
  <c r="O39" i="40"/>
  <c r="AD171" i="40"/>
  <c r="AE27" i="40"/>
  <c r="AT169" i="40"/>
  <c r="AU25" i="40"/>
  <c r="BK23" i="40"/>
  <c r="AD165" i="40"/>
  <c r="AE21" i="40"/>
  <c r="AU16" i="40"/>
  <c r="AU13" i="40"/>
  <c r="AE7" i="40"/>
  <c r="AU5" i="40"/>
  <c r="L192" i="41"/>
  <c r="BC177" i="40"/>
  <c r="AU158" i="40"/>
  <c r="N172" i="40"/>
  <c r="O172" i="40" s="1"/>
  <c r="O156" i="40"/>
  <c r="O155" i="40"/>
  <c r="BK151" i="40"/>
  <c r="BK144" i="40"/>
  <c r="AU143" i="40"/>
  <c r="N141" i="41"/>
  <c r="O141" i="40"/>
  <c r="BK139" i="40"/>
  <c r="AU138" i="40"/>
  <c r="AE137" i="40"/>
  <c r="AE136" i="40"/>
  <c r="BK134" i="40"/>
  <c r="N145" i="40"/>
  <c r="O145" i="40" s="1"/>
  <c r="O133" i="40"/>
  <c r="N133" i="41"/>
  <c r="D145" i="41"/>
  <c r="E189" i="41"/>
  <c r="BK112" i="40"/>
  <c r="AU111" i="40"/>
  <c r="AE110" i="40"/>
  <c r="BK108" i="40"/>
  <c r="AE107" i="40"/>
  <c r="AE106" i="40"/>
  <c r="AU103" i="40"/>
  <c r="AU102" i="40"/>
  <c r="AU101" i="40"/>
  <c r="BK100" i="40"/>
  <c r="BJ113" i="40"/>
  <c r="J113" i="41"/>
  <c r="BK96" i="40"/>
  <c r="AU95" i="40"/>
  <c r="BK92" i="40"/>
  <c r="AU91" i="40"/>
  <c r="AU90" i="40"/>
  <c r="AE88" i="40"/>
  <c r="O87" i="40"/>
  <c r="AE85" i="40"/>
  <c r="AU84" i="40"/>
  <c r="AT97" i="40"/>
  <c r="AU97" i="40" s="1"/>
  <c r="BJ49" i="40"/>
  <c r="BK49" i="40" s="1"/>
  <c r="BK36" i="40"/>
  <c r="AE29" i="40"/>
  <c r="AD173" i="40"/>
  <c r="AD172" i="40"/>
  <c r="L176" i="41"/>
  <c r="K165" i="41"/>
  <c r="AE15" i="40"/>
  <c r="AU14" i="40"/>
  <c r="BK12" i="40"/>
  <c r="BK11" i="40"/>
  <c r="O11" i="40"/>
  <c r="N11" i="41"/>
  <c r="BK9" i="40"/>
  <c r="AE8" i="40"/>
  <c r="AE6" i="40"/>
  <c r="AD17" i="40"/>
  <c r="AE4" i="40"/>
  <c r="F189" i="41"/>
  <c r="I190" i="41"/>
  <c r="J187" i="41"/>
  <c r="N160" i="41"/>
  <c r="O160" i="40"/>
  <c r="N176" i="40"/>
  <c r="AE159" i="40"/>
  <c r="AU157" i="40"/>
  <c r="O154" i="40"/>
  <c r="N170" i="40"/>
  <c r="AE153" i="40"/>
  <c r="BK150" i="40"/>
  <c r="N148" i="41"/>
  <c r="O148" i="40"/>
  <c r="N161" i="40"/>
  <c r="O161" i="40" s="1"/>
  <c r="N164" i="40"/>
  <c r="O164" i="40" s="1"/>
  <c r="O105" i="40"/>
  <c r="AE80" i="40"/>
  <c r="N80" i="41"/>
  <c r="O80" i="41" s="1"/>
  <c r="BK77" i="40"/>
  <c r="AU75" i="40"/>
  <c r="AU74" i="40"/>
  <c r="BK71" i="40"/>
  <c r="BK70" i="40"/>
  <c r="BK62" i="40"/>
  <c r="AE61" i="40"/>
  <c r="AE60" i="40"/>
  <c r="N60" i="41"/>
  <c r="O59" i="40"/>
  <c r="BK57" i="40"/>
  <c r="BK56" i="40"/>
  <c r="AU55" i="40"/>
  <c r="AU54" i="40"/>
  <c r="AE53" i="40"/>
  <c r="AT65" i="40"/>
  <c r="AU65" i="40" s="1"/>
  <c r="AU52" i="40"/>
  <c r="AU48" i="40"/>
  <c r="O47" i="40"/>
  <c r="AE45" i="40"/>
  <c r="AE44" i="40"/>
  <c r="BK42" i="40"/>
  <c r="AE41" i="40"/>
  <c r="AE40" i="40"/>
  <c r="BK38" i="40"/>
  <c r="BK32" i="40"/>
  <c r="N175" i="40"/>
  <c r="O31" i="40"/>
  <c r="AD174" i="40"/>
  <c r="AE30" i="40"/>
  <c r="AD169" i="40"/>
  <c r="AE25" i="40"/>
  <c r="AT168" i="40"/>
  <c r="AU24" i="40"/>
  <c r="AT167" i="40"/>
  <c r="AU23" i="40"/>
  <c r="BK21" i="40"/>
  <c r="AT164" i="40"/>
  <c r="AT33" i="40"/>
  <c r="AU33" i="40" s="1"/>
  <c r="AU20" i="40"/>
  <c r="AE16" i="40"/>
  <c r="J185" i="41"/>
  <c r="D192" i="41"/>
  <c r="O159" i="40"/>
  <c r="N159" i="41"/>
  <c r="O158" i="40"/>
  <c r="N174" i="40"/>
  <c r="O174" i="40" s="1"/>
  <c r="BK156" i="40"/>
  <c r="BK155" i="40"/>
  <c r="AU152" i="40"/>
  <c r="AU151" i="40"/>
  <c r="BK149" i="40"/>
  <c r="AD161" i="40"/>
  <c r="AE161" i="40" s="1"/>
  <c r="AE149" i="40"/>
  <c r="BJ161" i="40"/>
  <c r="BK161" i="40" s="1"/>
  <c r="BK148" i="40"/>
  <c r="AU144" i="40"/>
  <c r="AE142" i="40"/>
  <c r="BK140" i="40"/>
  <c r="AU139" i="40"/>
  <c r="AE138" i="40"/>
  <c r="N138" i="41"/>
  <c r="AU134" i="40"/>
  <c r="AU133" i="40"/>
  <c r="BJ145" i="40"/>
  <c r="BK145" i="40" s="1"/>
  <c r="BK132" i="40"/>
  <c r="K182" i="41"/>
  <c r="M181" i="41"/>
  <c r="AU112" i="40"/>
  <c r="AE111" i="40"/>
  <c r="BK109" i="40"/>
  <c r="AU108" i="40"/>
  <c r="O107" i="40"/>
  <c r="BK105" i="40"/>
  <c r="BK104" i="40"/>
  <c r="AE103" i="40"/>
  <c r="AE102" i="40"/>
  <c r="AV113" i="40"/>
  <c r="AT113" i="40"/>
  <c r="AU100" i="40"/>
  <c r="M113" i="41"/>
  <c r="L113" i="41"/>
  <c r="AU96" i="40"/>
  <c r="AE95" i="40"/>
  <c r="BK93" i="40"/>
  <c r="AU92" i="40"/>
  <c r="AE91" i="40"/>
  <c r="AE90" i="40"/>
  <c r="O89" i="40"/>
  <c r="AU86" i="40"/>
  <c r="N85" i="41"/>
  <c r="O85" i="41" s="1"/>
  <c r="N97" i="40"/>
  <c r="O97" i="40" s="1"/>
  <c r="O85" i="40"/>
  <c r="O79" i="40"/>
  <c r="O73" i="40"/>
  <c r="N73" i="41"/>
  <c r="O69" i="40"/>
  <c r="N81" i="40"/>
  <c r="O81" i="40" s="1"/>
  <c r="J176" i="41"/>
  <c r="O27" i="40"/>
  <c r="N171" i="40"/>
  <c r="AD170" i="40"/>
  <c r="AE26" i="40"/>
  <c r="N33" i="40"/>
  <c r="O33" i="40" s="1"/>
  <c r="N165" i="40"/>
  <c r="O21" i="40"/>
  <c r="AD164" i="40"/>
  <c r="AE164" i="40" s="1"/>
  <c r="N20" i="41"/>
  <c r="AD33" i="40"/>
  <c r="AE33" i="40" s="1"/>
  <c r="I171" i="41"/>
  <c r="AE14" i="40"/>
  <c r="AE13" i="40"/>
  <c r="AU12" i="40"/>
  <c r="AU11" i="40"/>
  <c r="BK10" i="40"/>
  <c r="O9" i="40"/>
  <c r="AE5" i="40"/>
  <c r="BK4" i="40"/>
  <c r="BJ17" i="40"/>
  <c r="BK17" i="40" s="1"/>
  <c r="K187" i="41"/>
  <c r="H180" i="41"/>
  <c r="M186" i="41"/>
  <c r="F183" i="41"/>
  <c r="H190" i="41"/>
  <c r="L186" i="41"/>
  <c r="O7" i="40"/>
  <c r="BK160" i="40"/>
  <c r="BK154" i="40"/>
  <c r="BK153" i="40"/>
  <c r="AE101" i="40"/>
  <c r="N84" i="41"/>
  <c r="AD97" i="40"/>
  <c r="AE97" i="40" s="1"/>
  <c r="AE84" i="40"/>
  <c r="BK78" i="40"/>
  <c r="AU77" i="40"/>
  <c r="AU76" i="40"/>
  <c r="AE74" i="40"/>
  <c r="BK72" i="40"/>
  <c r="AU71" i="40"/>
  <c r="AU70" i="40"/>
  <c r="AU69" i="40"/>
  <c r="BJ81" i="40"/>
  <c r="BK81" i="40" s="1"/>
  <c r="BK68" i="40"/>
  <c r="BK64" i="40"/>
  <c r="AU63" i="40"/>
  <c r="AU62" i="40"/>
  <c r="O61" i="40"/>
  <c r="BK59" i="40"/>
  <c r="BK58" i="40"/>
  <c r="AU57" i="40"/>
  <c r="AU56" i="40"/>
  <c r="AE55" i="40"/>
  <c r="N65" i="40"/>
  <c r="O65" i="40" s="1"/>
  <c r="O53" i="40"/>
  <c r="AE48" i="40"/>
  <c r="AU46" i="40"/>
  <c r="AU43" i="40"/>
  <c r="AE42" i="40"/>
  <c r="AU39" i="40"/>
  <c r="AE37" i="40"/>
  <c r="AT49" i="40"/>
  <c r="AU49" i="40" s="1"/>
  <c r="AU36" i="40"/>
  <c r="AU32" i="40"/>
  <c r="AT176" i="40"/>
  <c r="AT175" i="40"/>
  <c r="AU31" i="40"/>
  <c r="N173" i="40"/>
  <c r="O29" i="40"/>
  <c r="BK27" i="40"/>
  <c r="BJ171" i="40"/>
  <c r="BK171" i="40" s="1"/>
  <c r="AD167" i="40"/>
  <c r="AE23" i="40"/>
  <c r="AT166" i="40"/>
  <c r="AU22" i="40"/>
  <c r="O15" i="40"/>
  <c r="BK7" i="40"/>
  <c r="F181" i="41"/>
  <c r="E183" i="41"/>
  <c r="BK159" i="40"/>
  <c r="AE157" i="40"/>
  <c r="AU150" i="40"/>
  <c r="G161" i="41"/>
  <c r="H161" i="41"/>
  <c r="AE144" i="40"/>
  <c r="N144" i="41"/>
  <c r="O143" i="40"/>
  <c r="AU141" i="40"/>
  <c r="AU140" i="40"/>
  <c r="O139" i="40"/>
  <c r="N139" i="41"/>
  <c r="BK137" i="40"/>
  <c r="BK136" i="40"/>
  <c r="AU135" i="40"/>
  <c r="N134" i="41"/>
  <c r="AE134" i="40"/>
  <c r="AU132" i="40"/>
  <c r="AT145" i="40"/>
  <c r="AU145" i="40" s="1"/>
  <c r="E181" i="41"/>
  <c r="D181" i="41"/>
  <c r="D129" i="41"/>
  <c r="AE112" i="40"/>
  <c r="O111" i="40"/>
  <c r="N111" i="41"/>
  <c r="AU109" i="40"/>
  <c r="AE108" i="40"/>
  <c r="BK106" i="40"/>
  <c r="AU105" i="40"/>
  <c r="AU104" i="40"/>
  <c r="O103" i="40"/>
  <c r="AE100" i="40"/>
  <c r="AD113" i="40"/>
  <c r="AF113" i="40"/>
  <c r="I113" i="41"/>
  <c r="D113" i="41"/>
  <c r="K113" i="41"/>
  <c r="O95" i="40"/>
  <c r="AE93" i="40"/>
  <c r="O91" i="40"/>
  <c r="N91" i="41"/>
  <c r="BK88" i="40"/>
  <c r="AU87" i="40"/>
  <c r="BK79" i="40"/>
  <c r="AD65" i="40"/>
  <c r="AE65" i="40" s="1"/>
  <c r="AE52" i="40"/>
  <c r="O45" i="40"/>
  <c r="O41" i="40"/>
  <c r="N41" i="41"/>
  <c r="BK30" i="40"/>
  <c r="BK29" i="40"/>
  <c r="O25" i="40"/>
  <c r="N169" i="40"/>
  <c r="AD168" i="40"/>
  <c r="AE24" i="40"/>
  <c r="AT165" i="40"/>
  <c r="AU21" i="40"/>
  <c r="F173" i="41"/>
  <c r="J169" i="41"/>
  <c r="H174" i="41"/>
  <c r="BK15" i="40"/>
  <c r="AE11" i="40"/>
  <c r="AU10" i="40"/>
  <c r="AU9" i="40"/>
  <c r="BK8" i="40"/>
  <c r="BK6" i="40"/>
  <c r="BK5" i="40"/>
  <c r="E192" i="41"/>
  <c r="L187" i="41"/>
  <c r="D189" i="41"/>
  <c r="E186" i="41"/>
  <c r="D186" i="41"/>
  <c r="BK158" i="40"/>
  <c r="AU156" i="40"/>
  <c r="AU155" i="40"/>
  <c r="O152" i="40"/>
  <c r="N168" i="40"/>
  <c r="AE133" i="40"/>
  <c r="BK101" i="40"/>
  <c r="BJ97" i="40"/>
  <c r="BK97" i="40" s="1"/>
  <c r="I97" i="41"/>
  <c r="AU78" i="40"/>
  <c r="AE77" i="40"/>
  <c r="AE76" i="40"/>
  <c r="O75" i="40"/>
  <c r="AU73" i="40"/>
  <c r="AU72" i="40"/>
  <c r="AT81" i="40"/>
  <c r="AU81" i="40" s="1"/>
  <c r="AU68" i="40"/>
  <c r="AE63" i="40"/>
  <c r="AE62" i="40"/>
  <c r="BK60" i="40"/>
  <c r="AU59" i="40"/>
  <c r="AU58" i="40"/>
  <c r="AE57" i="40"/>
  <c r="AE56" i="40"/>
  <c r="N56" i="41"/>
  <c r="O55" i="40"/>
  <c r="AU47" i="40"/>
  <c r="AE46" i="40"/>
  <c r="N46" i="41"/>
  <c r="AE43" i="40"/>
  <c r="BK41" i="40"/>
  <c r="AE39" i="40"/>
  <c r="O37" i="40"/>
  <c r="N49" i="40"/>
  <c r="O49" i="40" s="1"/>
  <c r="N32" i="41"/>
  <c r="AD176" i="40"/>
  <c r="AE32" i="40"/>
  <c r="AU27" i="40"/>
  <c r="AT171" i="40"/>
  <c r="BK26" i="40"/>
  <c r="BK25" i="40"/>
  <c r="BJ169" i="40"/>
  <c r="BK16" i="40"/>
  <c r="BK13" i="40"/>
  <c r="O13" i="40"/>
  <c r="AE12" i="40"/>
  <c r="AU7" i="40"/>
  <c r="AU4" i="40"/>
  <c r="AT17" i="40"/>
  <c r="E184" i="41"/>
  <c r="I180" i="41"/>
  <c r="AU160" i="40"/>
  <c r="AU159" i="40"/>
  <c r="AU154" i="40"/>
  <c r="AU153" i="40"/>
  <c r="O151" i="40"/>
  <c r="AU149" i="40"/>
  <c r="O149" i="40"/>
  <c r="AU148" i="40"/>
  <c r="AT161" i="40"/>
  <c r="AU161" i="40" s="1"/>
  <c r="BK143" i="40"/>
  <c r="BK142" i="40"/>
  <c r="AE141" i="40"/>
  <c r="BK138" i="40"/>
  <c r="AU137" i="40"/>
  <c r="O135" i="40"/>
  <c r="N132" i="41"/>
  <c r="O132" i="41" s="1"/>
  <c r="AD145" i="40"/>
  <c r="AE145" i="40" s="1"/>
  <c r="AE132" i="40"/>
  <c r="J145" i="41"/>
  <c r="L145" i="41"/>
  <c r="K190" i="41"/>
  <c r="G180" i="41"/>
  <c r="G129" i="41"/>
  <c r="F129" i="41"/>
  <c r="BK111" i="40"/>
  <c r="BK110" i="40"/>
  <c r="AU107" i="40"/>
  <c r="AU106" i="40"/>
  <c r="AE104" i="40"/>
  <c r="BK102" i="40"/>
  <c r="P113" i="40"/>
  <c r="O101" i="40"/>
  <c r="N113" i="40"/>
  <c r="BK94" i="40"/>
  <c r="BK90" i="40"/>
  <c r="AU88" i="40"/>
  <c r="BK85" i="40"/>
  <c r="AE69" i="40"/>
  <c r="BK53" i="40"/>
  <c r="BK52" i="40"/>
  <c r="BJ65" i="40"/>
  <c r="BK37" i="40"/>
  <c r="AD49" i="40"/>
  <c r="AE49" i="40" s="1"/>
  <c r="AE36" i="40"/>
  <c r="I49" i="41"/>
  <c r="AD175" i="40"/>
  <c r="AE31" i="40"/>
  <c r="AU30" i="40"/>
  <c r="AT174" i="40"/>
  <c r="AT173" i="40"/>
  <c r="AU29" i="40"/>
  <c r="AT170" i="40"/>
  <c r="AU26" i="40"/>
  <c r="BK24" i="40"/>
  <c r="O23" i="40"/>
  <c r="N167" i="40"/>
  <c r="AE22" i="40"/>
  <c r="AD166" i="40"/>
  <c r="N22" i="41"/>
  <c r="BJ33" i="40"/>
  <c r="BK33" i="40" s="1"/>
  <c r="BJ164" i="40"/>
  <c r="BK164" i="40" s="1"/>
  <c r="BK20" i="40"/>
  <c r="D168" i="41"/>
  <c r="D170" i="41"/>
  <c r="AU15" i="40"/>
  <c r="BK14" i="40"/>
  <c r="AE10" i="40"/>
  <c r="AE9" i="40"/>
  <c r="AU8" i="40"/>
  <c r="AU6" i="40"/>
  <c r="N17" i="40"/>
  <c r="O5" i="40"/>
  <c r="I185" i="41"/>
  <c r="I183" i="41"/>
  <c r="M165" i="41"/>
  <c r="F161" i="41"/>
  <c r="E145" i="41"/>
  <c r="W5" i="47"/>
  <c r="G97" i="41"/>
  <c r="G33" i="41"/>
  <c r="BC205" i="40"/>
  <c r="BC208" i="40"/>
  <c r="BC197" i="40"/>
  <c r="BC200" i="40"/>
  <c r="G174" i="41"/>
  <c r="O127" i="39"/>
  <c r="U15" i="48" s="1"/>
  <c r="V15" i="48" s="1"/>
  <c r="F164" i="41"/>
  <c r="G164" i="41"/>
  <c r="O77" i="39"/>
  <c r="N85" i="39"/>
  <c r="O85" i="39" s="1"/>
  <c r="U13" i="48" s="1"/>
  <c r="K169" i="39"/>
  <c r="C166" i="36"/>
  <c r="C147" i="36"/>
  <c r="N113" i="39"/>
  <c r="O113" i="39" s="1"/>
  <c r="U16" i="48" s="1"/>
  <c r="J174" i="39"/>
  <c r="L169" i="39"/>
  <c r="M183" i="39"/>
  <c r="M178" i="39"/>
  <c r="M169" i="39"/>
  <c r="M180" i="39"/>
  <c r="E169" i="39"/>
  <c r="U213" i="40"/>
  <c r="M155" i="39"/>
  <c r="M175" i="39"/>
  <c r="C7" i="32"/>
  <c r="C52" i="32" s="1"/>
  <c r="C169" i="39"/>
  <c r="J176" i="39"/>
  <c r="O48" i="39"/>
  <c r="N57" i="39"/>
  <c r="N99" i="39"/>
  <c r="O99" i="39" s="1"/>
  <c r="U14" i="48" s="1"/>
  <c r="C78" i="43"/>
  <c r="C83" i="43" s="1"/>
  <c r="BA204" i="40"/>
  <c r="I169" i="39"/>
  <c r="O162" i="39"/>
  <c r="G169" i="39"/>
  <c r="O33" i="39"/>
  <c r="N43" i="39"/>
  <c r="O43" i="39" s="1"/>
  <c r="U10" i="48" s="1"/>
  <c r="P169" i="39"/>
  <c r="O19" i="39"/>
  <c r="N29" i="39"/>
  <c r="J169" i="39"/>
  <c r="J180" i="39"/>
  <c r="E97" i="41"/>
  <c r="E199" i="40"/>
  <c r="E207" i="40"/>
  <c r="E169" i="41"/>
  <c r="U202" i="40"/>
  <c r="E205" i="40"/>
  <c r="E172" i="41"/>
  <c r="E213" i="40"/>
  <c r="E177" i="40"/>
  <c r="E164" i="41"/>
  <c r="E33" i="41"/>
  <c r="C26" i="30"/>
  <c r="C209" i="41"/>
  <c r="C79" i="43"/>
  <c r="C84" i="43" s="1"/>
  <c r="C34" i="34"/>
  <c r="C25" i="29"/>
  <c r="C34" i="31"/>
  <c r="C29" i="35"/>
  <c r="BL34" i="40" l="1"/>
  <c r="BL146" i="40"/>
  <c r="J204" i="41"/>
  <c r="BL98" i="40"/>
  <c r="BL82" i="40"/>
  <c r="H205" i="41"/>
  <c r="J181" i="39"/>
  <c r="J179" i="39"/>
  <c r="K149" i="39"/>
  <c r="K145" i="39"/>
  <c r="K151" i="39"/>
  <c r="K147" i="39"/>
  <c r="K154" i="39"/>
  <c r="K152" i="39"/>
  <c r="K150" i="39"/>
  <c r="K148" i="39"/>
  <c r="K146" i="39"/>
  <c r="K153" i="39"/>
  <c r="J15" i="39"/>
  <c r="J144" i="39"/>
  <c r="J183" i="39"/>
  <c r="V10" i="48"/>
  <c r="V16" i="48"/>
  <c r="V14" i="48"/>
  <c r="V13" i="48"/>
  <c r="V12" i="48"/>
  <c r="O57" i="39"/>
  <c r="U11" i="48" s="1"/>
  <c r="V11" i="48" s="1"/>
  <c r="O29" i="39"/>
  <c r="U9" i="48" s="1"/>
  <c r="V9" i="48" s="1"/>
  <c r="O69" i="41"/>
  <c r="J210" i="41"/>
  <c r="F208" i="41"/>
  <c r="F206" i="41"/>
  <c r="L198" i="41"/>
  <c r="E201" i="41"/>
  <c r="C166" i="29"/>
  <c r="G202" i="41"/>
  <c r="M200" i="41"/>
  <c r="L208" i="41"/>
  <c r="L204" i="41"/>
  <c r="L207" i="41"/>
  <c r="Y210" i="40"/>
  <c r="BK170" i="40"/>
  <c r="D208" i="41"/>
  <c r="E203" i="41"/>
  <c r="D205" i="41"/>
  <c r="L217" i="41"/>
  <c r="D217" i="41"/>
  <c r="M217" i="41"/>
  <c r="I217" i="41"/>
  <c r="J217" i="41"/>
  <c r="F217" i="41"/>
  <c r="E217" i="41"/>
  <c r="C217" i="41"/>
  <c r="G217" i="41"/>
  <c r="Z210" i="40"/>
  <c r="V210" i="40"/>
  <c r="D198" i="41"/>
  <c r="K208" i="41"/>
  <c r="C198" i="41"/>
  <c r="K210" i="40"/>
  <c r="E200" i="41"/>
  <c r="F210" i="40"/>
  <c r="E205" i="41"/>
  <c r="AA210" i="40"/>
  <c r="AO210" i="40"/>
  <c r="C210" i="40"/>
  <c r="D201" i="41"/>
  <c r="G209" i="41"/>
  <c r="O149" i="41"/>
  <c r="O5" i="41"/>
  <c r="G207" i="41"/>
  <c r="O20" i="41"/>
  <c r="J201" i="41"/>
  <c r="BF210" i="40"/>
  <c r="O140" i="41"/>
  <c r="I207" i="41"/>
  <c r="O24" i="41"/>
  <c r="AY210" i="40"/>
  <c r="O39" i="41"/>
  <c r="K203" i="41"/>
  <c r="F205" i="41"/>
  <c r="AP210" i="40"/>
  <c r="AJ210" i="40"/>
  <c r="C147" i="29"/>
  <c r="O166" i="39"/>
  <c r="F198" i="41"/>
  <c r="BI210" i="40"/>
  <c r="AC210" i="40"/>
  <c r="O94" i="41"/>
  <c r="G205" i="41"/>
  <c r="O158" i="39"/>
  <c r="O52" i="41"/>
  <c r="E218" i="41"/>
  <c r="C152" i="29"/>
  <c r="C171" i="29"/>
  <c r="M198" i="41"/>
  <c r="E206" i="41"/>
  <c r="J209" i="41"/>
  <c r="AN210" i="40"/>
  <c r="M208" i="41"/>
  <c r="O13" i="41"/>
  <c r="O160" i="39"/>
  <c r="E210" i="41"/>
  <c r="BE210" i="40"/>
  <c r="O163" i="39"/>
  <c r="E208" i="41"/>
  <c r="J206" i="41"/>
  <c r="J198" i="41"/>
  <c r="O157" i="41"/>
  <c r="AB210" i="40"/>
  <c r="N183" i="39"/>
  <c r="O164" i="39"/>
  <c r="S210" i="40"/>
  <c r="D203" i="41"/>
  <c r="O96" i="41"/>
  <c r="D202" i="41"/>
  <c r="O105" i="41"/>
  <c r="O74" i="41"/>
  <c r="BB210" i="40"/>
  <c r="L206" i="41"/>
  <c r="G206" i="41"/>
  <c r="L201" i="41"/>
  <c r="F209" i="41"/>
  <c r="BD210" i="40"/>
  <c r="AM210" i="40"/>
  <c r="G203" i="41"/>
  <c r="AS210" i="40"/>
  <c r="AQ210" i="40"/>
  <c r="L199" i="41"/>
  <c r="O153" i="41"/>
  <c r="U210" i="40"/>
  <c r="N182" i="39"/>
  <c r="M216" i="41"/>
  <c r="O79" i="41"/>
  <c r="BK165" i="40"/>
  <c r="M201" i="41"/>
  <c r="I204" i="41"/>
  <c r="O47" i="41"/>
  <c r="BG210" i="40"/>
  <c r="T210" i="40"/>
  <c r="D210" i="40"/>
  <c r="O72" i="41"/>
  <c r="F210" i="41"/>
  <c r="D209" i="41"/>
  <c r="H201" i="41"/>
  <c r="K206" i="41"/>
  <c r="I209" i="41"/>
  <c r="F202" i="41"/>
  <c r="AZ210" i="40"/>
  <c r="C218" i="41"/>
  <c r="J202" i="41"/>
  <c r="K207" i="41"/>
  <c r="N161" i="41"/>
  <c r="O148" i="41"/>
  <c r="K198" i="41"/>
  <c r="I210" i="41"/>
  <c r="C153" i="30"/>
  <c r="C147" i="31"/>
  <c r="C206" i="41"/>
  <c r="O167" i="39"/>
  <c r="O87" i="41"/>
  <c r="C203" i="41"/>
  <c r="G210" i="40"/>
  <c r="O103" i="41"/>
  <c r="F204" i="41"/>
  <c r="C172" i="30"/>
  <c r="O21" i="41"/>
  <c r="C211" i="41"/>
  <c r="C205" i="41"/>
  <c r="O143" i="41"/>
  <c r="L218" i="41"/>
  <c r="E204" i="41"/>
  <c r="K199" i="41"/>
  <c r="J208" i="41"/>
  <c r="K218" i="41"/>
  <c r="M205" i="41"/>
  <c r="D200" i="41"/>
  <c r="BA210" i="40"/>
  <c r="O90" i="41"/>
  <c r="BK168" i="40"/>
  <c r="F193" i="41"/>
  <c r="BC210" i="40"/>
  <c r="O36" i="41"/>
  <c r="O108" i="41"/>
  <c r="O107" i="41"/>
  <c r="O38" i="41"/>
  <c r="O6" i="41"/>
  <c r="O28" i="41"/>
  <c r="AK210" i="40"/>
  <c r="G204" i="41"/>
  <c r="O109" i="41"/>
  <c r="BH210" i="40"/>
  <c r="AR210" i="40"/>
  <c r="BK167" i="40"/>
  <c r="O155" i="41"/>
  <c r="G218" i="41"/>
  <c r="K200" i="41"/>
  <c r="J205" i="41"/>
  <c r="C193" i="41"/>
  <c r="I199" i="41"/>
  <c r="O168" i="39"/>
  <c r="L209" i="41"/>
  <c r="C216" i="41"/>
  <c r="I203" i="41"/>
  <c r="W210" i="40"/>
  <c r="I200" i="41"/>
  <c r="X210" i="40"/>
  <c r="J210" i="40"/>
  <c r="K209" i="41"/>
  <c r="I210" i="40"/>
  <c r="BK175" i="40"/>
  <c r="O158" i="41"/>
  <c r="O135" i="41"/>
  <c r="O53" i="41"/>
  <c r="M209" i="41"/>
  <c r="C73" i="33"/>
  <c r="C74" i="33" s="1"/>
  <c r="C23" i="28" s="1"/>
  <c r="G199" i="41"/>
  <c r="H210" i="41"/>
  <c r="O7" i="41"/>
  <c r="O152" i="41"/>
  <c r="E210" i="40"/>
  <c r="O136" i="41"/>
  <c r="O77" i="41"/>
  <c r="M199" i="41"/>
  <c r="I201" i="41"/>
  <c r="H207" i="41"/>
  <c r="C37" i="33"/>
  <c r="E202" i="41"/>
  <c r="O75" i="41"/>
  <c r="D210" i="41"/>
  <c r="C163" i="30"/>
  <c r="O104" i="41"/>
  <c r="O12" i="41"/>
  <c r="K202" i="41"/>
  <c r="AL210" i="40"/>
  <c r="O137" i="41"/>
  <c r="H206" i="41"/>
  <c r="I218" i="41"/>
  <c r="C177" i="41"/>
  <c r="K201" i="41"/>
  <c r="F201" i="41"/>
  <c r="I208" i="41"/>
  <c r="H200" i="41"/>
  <c r="H199" i="41"/>
  <c r="O37" i="41"/>
  <c r="L210" i="40"/>
  <c r="O70" i="41"/>
  <c r="O110" i="41"/>
  <c r="M207" i="41"/>
  <c r="O142" i="41"/>
  <c r="O102" i="41"/>
  <c r="I206" i="41"/>
  <c r="G200" i="41"/>
  <c r="O91" i="41"/>
  <c r="K210" i="41"/>
  <c r="C164" i="35"/>
  <c r="J207" i="41"/>
  <c r="I202" i="41"/>
  <c r="M203" i="41"/>
  <c r="O133" i="41"/>
  <c r="O59" i="41"/>
  <c r="O86" i="41"/>
  <c r="E209" i="41"/>
  <c r="G210" i="41"/>
  <c r="G201" i="41"/>
  <c r="H202" i="41"/>
  <c r="N180" i="39"/>
  <c r="N176" i="39"/>
  <c r="AE169" i="40"/>
  <c r="O27" i="41"/>
  <c r="F199" i="41"/>
  <c r="L216" i="41"/>
  <c r="D177" i="41"/>
  <c r="C73" i="10"/>
  <c r="C97" i="28" s="1"/>
  <c r="D216" i="41"/>
  <c r="N171" i="41"/>
  <c r="O171" i="41" s="1"/>
  <c r="M206" i="41"/>
  <c r="C146" i="36"/>
  <c r="C165" i="36"/>
  <c r="C37" i="10"/>
  <c r="K177" i="41"/>
  <c r="N169" i="39"/>
  <c r="O169" i="39" s="1"/>
  <c r="D10" i="47" s="1"/>
  <c r="O43" i="41"/>
  <c r="C24" i="34"/>
  <c r="C60" i="34"/>
  <c r="C170" i="29"/>
  <c r="C151" i="29"/>
  <c r="C174" i="35"/>
  <c r="C155" i="35"/>
  <c r="D207" i="41"/>
  <c r="C24" i="29"/>
  <c r="C60" i="29"/>
  <c r="C30" i="31"/>
  <c r="C66" i="31"/>
  <c r="C151" i="35"/>
  <c r="C170" i="35"/>
  <c r="C170" i="31"/>
  <c r="C151" i="31"/>
  <c r="C143" i="30"/>
  <c r="C162" i="30"/>
  <c r="C168" i="29"/>
  <c r="C149" i="29"/>
  <c r="C167" i="30"/>
  <c r="C148" i="30"/>
  <c r="C167" i="31"/>
  <c r="C148" i="31"/>
  <c r="C30" i="34"/>
  <c r="C66" i="34"/>
  <c r="N181" i="39"/>
  <c r="O112" i="41"/>
  <c r="O58" i="41"/>
  <c r="F207" i="41"/>
  <c r="D199" i="41"/>
  <c r="C152" i="34"/>
  <c r="C171" i="34"/>
  <c r="C165" i="34"/>
  <c r="C146" i="34"/>
  <c r="O154" i="41"/>
  <c r="C150" i="30"/>
  <c r="C35" i="30"/>
  <c r="C71" i="30"/>
  <c r="C172" i="35"/>
  <c r="C153" i="35"/>
  <c r="C164" i="34"/>
  <c r="C145" i="34"/>
  <c r="C148" i="36"/>
  <c r="C167" i="36"/>
  <c r="N168" i="41"/>
  <c r="N172" i="41"/>
  <c r="O172" i="41" s="1"/>
  <c r="O76" i="41"/>
  <c r="G198" i="41"/>
  <c r="C169" i="30"/>
  <c r="C171" i="35"/>
  <c r="C152" i="35"/>
  <c r="C167" i="35"/>
  <c r="N97" i="41"/>
  <c r="O89" i="41"/>
  <c r="C26" i="32"/>
  <c r="C56" i="32"/>
  <c r="C37" i="36"/>
  <c r="C170" i="36"/>
  <c r="C151" i="36"/>
  <c r="C172" i="34"/>
  <c r="C153" i="34"/>
  <c r="O156" i="41"/>
  <c r="J199" i="41"/>
  <c r="C27" i="30"/>
  <c r="C63" i="30"/>
  <c r="C27" i="35"/>
  <c r="C63" i="35"/>
  <c r="C73" i="35" s="1"/>
  <c r="C172" i="29"/>
  <c r="C153" i="29"/>
  <c r="F216" i="41"/>
  <c r="L177" i="41"/>
  <c r="P177" i="41"/>
  <c r="O160" i="41"/>
  <c r="N173" i="41"/>
  <c r="O173" i="41" s="1"/>
  <c r="J216" i="41"/>
  <c r="N17" i="41"/>
  <c r="O63" i="41"/>
  <c r="O101" i="41"/>
  <c r="G193" i="41"/>
  <c r="C19" i="30"/>
  <c r="C71" i="28" s="1"/>
  <c r="C19" i="34"/>
  <c r="C78" i="28" s="1"/>
  <c r="O68" i="41"/>
  <c r="O73" i="41"/>
  <c r="G216" i="41"/>
  <c r="O26" i="41"/>
  <c r="O48" i="41"/>
  <c r="C199" i="41"/>
  <c r="N176" i="41"/>
  <c r="P113" i="41"/>
  <c r="N113" i="41"/>
  <c r="O113" i="41" s="1"/>
  <c r="J177" i="41"/>
  <c r="M211" i="41"/>
  <c r="K204" i="41"/>
  <c r="M210" i="41"/>
  <c r="D206" i="41"/>
  <c r="G208" i="41"/>
  <c r="O150" i="41"/>
  <c r="L211" i="41"/>
  <c r="E207" i="41"/>
  <c r="F177" i="41"/>
  <c r="N174" i="41"/>
  <c r="O174" i="41" s="1"/>
  <c r="F211" i="41"/>
  <c r="M193" i="41"/>
  <c r="M218" i="41"/>
  <c r="M177" i="41"/>
  <c r="N170" i="41"/>
  <c r="O170" i="41" s="1"/>
  <c r="J200" i="41"/>
  <c r="D211" i="41"/>
  <c r="K205" i="41"/>
  <c r="K216" i="41"/>
  <c r="K217" i="41"/>
  <c r="O31" i="41"/>
  <c r="N33" i="41"/>
  <c r="O33" i="41" s="1"/>
  <c r="U19" i="48" s="1"/>
  <c r="K211" i="41"/>
  <c r="BK174" i="40"/>
  <c r="O92" i="41"/>
  <c r="O78" i="41"/>
  <c r="F200" i="41"/>
  <c r="N81" i="41"/>
  <c r="O165" i="39"/>
  <c r="O4" i="41"/>
  <c r="O62" i="41"/>
  <c r="M204" i="41"/>
  <c r="N165" i="41"/>
  <c r="O165" i="41" s="1"/>
  <c r="O42" i="41"/>
  <c r="I205" i="41"/>
  <c r="L203" i="41"/>
  <c r="N175" i="41"/>
  <c r="O71" i="41"/>
  <c r="O23" i="41"/>
  <c r="J218" i="41"/>
  <c r="H203" i="41"/>
  <c r="N167" i="41"/>
  <c r="N179" i="39"/>
  <c r="F218" i="41"/>
  <c r="L205" i="41"/>
  <c r="AI210" i="40"/>
  <c r="BJ177" i="40"/>
  <c r="BK177" i="40" s="1"/>
  <c r="D24" i="47" s="1"/>
  <c r="N49" i="41"/>
  <c r="N164" i="41"/>
  <c r="O164" i="41" s="1"/>
  <c r="M202" i="41"/>
  <c r="C162" i="36"/>
  <c r="C73" i="36"/>
  <c r="C74" i="36" s="1"/>
  <c r="C143" i="36"/>
  <c r="J193" i="41"/>
  <c r="O60" i="41"/>
  <c r="H210" i="40"/>
  <c r="F203" i="41"/>
  <c r="J211" i="41"/>
  <c r="O30" i="41"/>
  <c r="L210" i="41"/>
  <c r="D193" i="41"/>
  <c r="I198" i="41"/>
  <c r="I193" i="41"/>
  <c r="N65" i="41"/>
  <c r="N169" i="41"/>
  <c r="G211" i="41"/>
  <c r="O46" i="41"/>
  <c r="O141" i="41"/>
  <c r="O159" i="41"/>
  <c r="O84" i="41"/>
  <c r="H218" i="41"/>
  <c r="L193" i="41"/>
  <c r="O57" i="41"/>
  <c r="J203" i="41"/>
  <c r="D218" i="41"/>
  <c r="D204" i="41"/>
  <c r="I177" i="41"/>
  <c r="I216" i="41"/>
  <c r="O139" i="41"/>
  <c r="I211" i="41"/>
  <c r="O54" i="41"/>
  <c r="N145" i="41"/>
  <c r="O145" i="41" s="1"/>
  <c r="U27" i="48" s="1"/>
  <c r="N166" i="41"/>
  <c r="O166" i="41" s="1"/>
  <c r="L202" i="41"/>
  <c r="E193" i="41"/>
  <c r="M184" i="39"/>
  <c r="K193" i="41"/>
  <c r="O111" i="41"/>
  <c r="H211" i="41"/>
  <c r="H216" i="41"/>
  <c r="H177" i="41"/>
  <c r="H209" i="41"/>
  <c r="H208" i="41"/>
  <c r="H193" i="41"/>
  <c r="AU171" i="40"/>
  <c r="O173" i="40"/>
  <c r="O165" i="40"/>
  <c r="O138" i="41"/>
  <c r="AD213" i="40"/>
  <c r="AE17" i="40"/>
  <c r="O134" i="41"/>
  <c r="O22" i="41"/>
  <c r="O168" i="40"/>
  <c r="AU165" i="40"/>
  <c r="O144" i="41"/>
  <c r="O41" i="41"/>
  <c r="AE171" i="40"/>
  <c r="AU17" i="40"/>
  <c r="AT213" i="40"/>
  <c r="AE167" i="40"/>
  <c r="AU175" i="40"/>
  <c r="AE172" i="40"/>
  <c r="AE165" i="40"/>
  <c r="N213" i="40"/>
  <c r="O17" i="40"/>
  <c r="BL18" i="40" s="1"/>
  <c r="AE166" i="40"/>
  <c r="AU170" i="40"/>
  <c r="AE175" i="40"/>
  <c r="N214" i="40"/>
  <c r="O113" i="40"/>
  <c r="BK169" i="40"/>
  <c r="H198" i="41"/>
  <c r="AU167" i="40"/>
  <c r="AE174" i="40"/>
  <c r="N177" i="40"/>
  <c r="O176" i="40"/>
  <c r="AE173" i="40"/>
  <c r="E199" i="41"/>
  <c r="AE176" i="40"/>
  <c r="AE168" i="40"/>
  <c r="AU176" i="40"/>
  <c r="AE170" i="40"/>
  <c r="O170" i="40"/>
  <c r="BJ214" i="40"/>
  <c r="BK113" i="40"/>
  <c r="O167" i="40"/>
  <c r="AU173" i="40"/>
  <c r="BJ213" i="40"/>
  <c r="BK65" i="40"/>
  <c r="AD177" i="40"/>
  <c r="AE177" i="40" s="1"/>
  <c r="D16" i="47" s="1"/>
  <c r="AU164" i="40"/>
  <c r="AT177" i="40"/>
  <c r="O11" i="41"/>
  <c r="AU172" i="40"/>
  <c r="O169" i="40"/>
  <c r="AD214" i="40"/>
  <c r="AE113" i="40"/>
  <c r="O171" i="40"/>
  <c r="AT214" i="40"/>
  <c r="AU113" i="40"/>
  <c r="AU168" i="40"/>
  <c r="O175" i="40"/>
  <c r="AU169" i="40"/>
  <c r="AU174" i="40"/>
  <c r="O56" i="41"/>
  <c r="AU166" i="40"/>
  <c r="O32" i="41"/>
  <c r="G177" i="41"/>
  <c r="C22" i="32"/>
  <c r="C16" i="32"/>
  <c r="C76" i="28" s="1"/>
  <c r="N177" i="39"/>
  <c r="N178" i="39"/>
  <c r="N175" i="39"/>
  <c r="N174" i="39"/>
  <c r="N173" i="39"/>
  <c r="N155" i="39"/>
  <c r="E211" i="41"/>
  <c r="E216" i="41"/>
  <c r="E177" i="41"/>
  <c r="E198" i="41"/>
  <c r="C145" i="29"/>
  <c r="C164" i="29"/>
  <c r="C61" i="28"/>
  <c r="C72" i="28"/>
  <c r="C64" i="28" s="1"/>
  <c r="C70" i="28"/>
  <c r="C173" i="34"/>
  <c r="C154" i="34"/>
  <c r="C173" i="31"/>
  <c r="C154" i="31"/>
  <c r="O161" i="41"/>
  <c r="C165" i="30"/>
  <c r="C146" i="30"/>
  <c r="C79" i="28"/>
  <c r="C168" i="35"/>
  <c r="C149" i="35"/>
  <c r="BL66" i="40" l="1"/>
  <c r="BL114" i="40"/>
  <c r="V25" i="48"/>
  <c r="K181" i="39"/>
  <c r="J173" i="39"/>
  <c r="J155" i="39"/>
  <c r="J184" i="39" s="1"/>
  <c r="K183" i="39"/>
  <c r="G150" i="39"/>
  <c r="G152" i="39"/>
  <c r="G148" i="39"/>
  <c r="G146" i="39"/>
  <c r="G153" i="39"/>
  <c r="G151" i="39"/>
  <c r="G149" i="39"/>
  <c r="G147" i="39"/>
  <c r="G145" i="39"/>
  <c r="G154" i="39"/>
  <c r="K176" i="39"/>
  <c r="K180" i="39"/>
  <c r="K182" i="39"/>
  <c r="K15" i="39"/>
  <c r="K144" i="39"/>
  <c r="K175" i="39"/>
  <c r="K174" i="39"/>
  <c r="K177" i="39"/>
  <c r="K178" i="39"/>
  <c r="K179" i="39"/>
  <c r="H34" i="28"/>
  <c r="V19" i="48"/>
  <c r="V27" i="48"/>
  <c r="I219" i="41"/>
  <c r="M219" i="41"/>
  <c r="O49" i="41"/>
  <c r="D219" i="41"/>
  <c r="E219" i="41"/>
  <c r="C166" i="30"/>
  <c r="C105" i="28"/>
  <c r="C89" i="28" s="1"/>
  <c r="O97" i="41"/>
  <c r="U23" i="48" s="1"/>
  <c r="V23" i="48" s="1"/>
  <c r="C219" i="41"/>
  <c r="L219" i="41"/>
  <c r="G219" i="41"/>
  <c r="C37" i="35"/>
  <c r="C144" i="34"/>
  <c r="C37" i="34"/>
  <c r="C163" i="34"/>
  <c r="C150" i="34"/>
  <c r="C169" i="34"/>
  <c r="N217" i="41"/>
  <c r="C37" i="29"/>
  <c r="O175" i="41"/>
  <c r="C37" i="30"/>
  <c r="J219" i="41"/>
  <c r="C155" i="30"/>
  <c r="C174" i="30"/>
  <c r="F219" i="41"/>
  <c r="C147" i="30"/>
  <c r="C144" i="29"/>
  <c r="C157" i="29" s="1"/>
  <c r="C158" i="29" s="1"/>
  <c r="C163" i="29"/>
  <c r="C176" i="29" s="1"/>
  <c r="C183" i="29" s="1"/>
  <c r="O17" i="41"/>
  <c r="U18" i="48" s="1"/>
  <c r="V18" i="48" s="1"/>
  <c r="C157" i="36"/>
  <c r="C158" i="36" s="1"/>
  <c r="N184" i="39"/>
  <c r="C74" i="10"/>
  <c r="C15" i="28" s="1"/>
  <c r="C7" i="28" s="1"/>
  <c r="C108" i="28"/>
  <c r="C37" i="31"/>
  <c r="C169" i="31"/>
  <c r="C176" i="31" s="1"/>
  <c r="C176" i="36"/>
  <c r="C183" i="36" s="1"/>
  <c r="C185" i="36" s="1"/>
  <c r="C147" i="35"/>
  <c r="C157" i="35" s="1"/>
  <c r="C166" i="35"/>
  <c r="C176" i="35" s="1"/>
  <c r="C183" i="35" s="1"/>
  <c r="C185" i="35" s="1"/>
  <c r="O81" i="41"/>
  <c r="U22" i="48" s="1"/>
  <c r="V22" i="48" s="1"/>
  <c r="O168" i="41"/>
  <c r="N216" i="41"/>
  <c r="O176" i="41"/>
  <c r="C150" i="31"/>
  <c r="C157" i="31" s="1"/>
  <c r="K219" i="41"/>
  <c r="C73" i="30"/>
  <c r="C99" i="28" s="1"/>
  <c r="N177" i="41"/>
  <c r="O177" i="41" s="1"/>
  <c r="O169" i="41"/>
  <c r="C73" i="31"/>
  <c r="C74" i="31" s="1"/>
  <c r="C73" i="29"/>
  <c r="C98" i="28" s="1"/>
  <c r="C73" i="34"/>
  <c r="C106" i="28" s="1"/>
  <c r="O167" i="41"/>
  <c r="H219" i="41"/>
  <c r="BK213" i="40"/>
  <c r="O65" i="41"/>
  <c r="U21" i="48" s="1"/>
  <c r="V21" i="48" s="1"/>
  <c r="O213" i="40"/>
  <c r="AU214" i="40"/>
  <c r="D22" i="47"/>
  <c r="AE214" i="40"/>
  <c r="D18" i="47"/>
  <c r="AE213" i="40"/>
  <c r="AU213" i="40"/>
  <c r="D14" i="47"/>
  <c r="O214" i="40"/>
  <c r="AU177" i="40"/>
  <c r="BK214" i="40"/>
  <c r="D26" i="47"/>
  <c r="O177" i="40"/>
  <c r="C62" i="28"/>
  <c r="C61" i="32"/>
  <c r="C31" i="32"/>
  <c r="C26" i="28"/>
  <c r="C74" i="35"/>
  <c r="C107" i="28"/>
  <c r="O217" i="41"/>
  <c r="E30" i="47"/>
  <c r="D30" i="47"/>
  <c r="C81" i="28"/>
  <c r="C63" i="28"/>
  <c r="G178" i="39" l="1"/>
  <c r="G180" i="39"/>
  <c r="G182" i="39"/>
  <c r="G175" i="39"/>
  <c r="K173" i="39"/>
  <c r="K155" i="39"/>
  <c r="K184" i="39" s="1"/>
  <c r="G144" i="39"/>
  <c r="G15" i="39"/>
  <c r="G177" i="39"/>
  <c r="H153" i="39"/>
  <c r="H151" i="39"/>
  <c r="H149" i="39"/>
  <c r="H147" i="39"/>
  <c r="H145" i="39"/>
  <c r="H154" i="39"/>
  <c r="H152" i="39"/>
  <c r="H150" i="39"/>
  <c r="H148" i="39"/>
  <c r="H146" i="39"/>
  <c r="G183" i="39"/>
  <c r="G181" i="39"/>
  <c r="G174" i="39"/>
  <c r="G179" i="39"/>
  <c r="G176" i="39"/>
  <c r="I34" i="28"/>
  <c r="C176" i="30"/>
  <c r="C183" i="30" s="1"/>
  <c r="C185" i="30" s="1"/>
  <c r="C189" i="36"/>
  <c r="C191" i="36" s="1"/>
  <c r="C176" i="34"/>
  <c r="C177" i="34" s="1"/>
  <c r="C157" i="34"/>
  <c r="C182" i="34" s="1"/>
  <c r="C157" i="30"/>
  <c r="C189" i="30" s="1"/>
  <c r="C191" i="30" s="1"/>
  <c r="C182" i="29"/>
  <c r="C196" i="29" s="1"/>
  <c r="C189" i="29"/>
  <c r="C191" i="29" s="1"/>
  <c r="O216" i="41"/>
  <c r="C182" i="36"/>
  <c r="C184" i="36" s="1"/>
  <c r="C186" i="36" s="1"/>
  <c r="C100" i="28"/>
  <c r="D28" i="47"/>
  <c r="C74" i="30"/>
  <c r="C17" i="28" s="1"/>
  <c r="C190" i="35"/>
  <c r="C192" i="35" s="1"/>
  <c r="C177" i="35"/>
  <c r="C189" i="31"/>
  <c r="C191" i="31" s="1"/>
  <c r="C158" i="31"/>
  <c r="C178" i="31"/>
  <c r="C179" i="31" s="1"/>
  <c r="C182" i="31"/>
  <c r="C184" i="31" s="1"/>
  <c r="C177" i="31"/>
  <c r="C190" i="31"/>
  <c r="C192" i="31" s="1"/>
  <c r="C183" i="31"/>
  <c r="C185" i="31" s="1"/>
  <c r="C182" i="35"/>
  <c r="C184" i="35" s="1"/>
  <c r="C186" i="35" s="1"/>
  <c r="C158" i="35"/>
  <c r="C189" i="35"/>
  <c r="C178" i="35"/>
  <c r="C179" i="35" s="1"/>
  <c r="C178" i="36"/>
  <c r="C179" i="36" s="1"/>
  <c r="C190" i="36"/>
  <c r="C192" i="36" s="1"/>
  <c r="C177" i="36"/>
  <c r="C185" i="29"/>
  <c r="C74" i="29"/>
  <c r="C16" i="28" s="1"/>
  <c r="C74" i="34"/>
  <c r="C24" i="28" s="1"/>
  <c r="C178" i="29"/>
  <c r="C179" i="29" s="1"/>
  <c r="C190" i="29"/>
  <c r="C192" i="29" s="1"/>
  <c r="C177" i="29"/>
  <c r="D12" i="47"/>
  <c r="D20" i="47"/>
  <c r="C91" i="28"/>
  <c r="C104" i="28"/>
  <c r="C109" i="28" s="1"/>
  <c r="C62" i="32"/>
  <c r="C22" i="28" s="1"/>
  <c r="C25" i="28"/>
  <c r="C90" i="28"/>
  <c r="C18" i="28"/>
  <c r="C10" i="28" s="1"/>
  <c r="C92" i="28" l="1"/>
  <c r="H181" i="39"/>
  <c r="H183" i="39"/>
  <c r="H15" i="39"/>
  <c r="H144" i="39"/>
  <c r="D154" i="39"/>
  <c r="D152" i="39"/>
  <c r="D150" i="39"/>
  <c r="D148" i="39"/>
  <c r="D146" i="39"/>
  <c r="D153" i="39"/>
  <c r="D151" i="39"/>
  <c r="D149" i="39"/>
  <c r="D147" i="39"/>
  <c r="D145" i="39"/>
  <c r="H174" i="39"/>
  <c r="G173" i="39"/>
  <c r="G155" i="39"/>
  <c r="G184" i="39" s="1"/>
  <c r="H176" i="39"/>
  <c r="H175" i="39"/>
  <c r="H178" i="39"/>
  <c r="H177" i="39"/>
  <c r="H180" i="39"/>
  <c r="H179" i="39"/>
  <c r="H182" i="39"/>
  <c r="J34" i="28"/>
  <c r="C193" i="36"/>
  <c r="C194" i="36" s="1"/>
  <c r="C183" i="34"/>
  <c r="C185" i="34" s="1"/>
  <c r="C190" i="30"/>
  <c r="C192" i="30" s="1"/>
  <c r="C193" i="30" s="1"/>
  <c r="C158" i="34"/>
  <c r="C189" i="34"/>
  <c r="C191" i="34" s="1"/>
  <c r="C177" i="30"/>
  <c r="C178" i="30"/>
  <c r="C158" i="30"/>
  <c r="C182" i="30"/>
  <c r="C196" i="30" s="1"/>
  <c r="C190" i="34"/>
  <c r="C192" i="34" s="1"/>
  <c r="C178" i="34"/>
  <c r="C179" i="34" s="1"/>
  <c r="C196" i="36"/>
  <c r="C184" i="29"/>
  <c r="C186" i="29" s="1"/>
  <c r="C197" i="35"/>
  <c r="C191" i="35"/>
  <c r="C193" i="35" s="1"/>
  <c r="C194" i="35" s="1"/>
  <c r="C186" i="31"/>
  <c r="C196" i="31"/>
  <c r="C193" i="31"/>
  <c r="C197" i="31"/>
  <c r="C197" i="36"/>
  <c r="C196" i="35"/>
  <c r="C197" i="29"/>
  <c r="C198" i="29" s="1"/>
  <c r="C200" i="29" s="1"/>
  <c r="C193" i="29"/>
  <c r="C184" i="34"/>
  <c r="C8" i="28"/>
  <c r="C9" i="28"/>
  <c r="C27" i="28"/>
  <c r="D176" i="39" l="1"/>
  <c r="D183" i="39"/>
  <c r="D178" i="39"/>
  <c r="D15" i="39"/>
  <c r="D144" i="39"/>
  <c r="D180" i="39"/>
  <c r="H173" i="39"/>
  <c r="H155" i="39"/>
  <c r="H184" i="39" s="1"/>
  <c r="D182" i="39"/>
  <c r="E154" i="39"/>
  <c r="E152" i="39"/>
  <c r="E150" i="39"/>
  <c r="E148" i="39"/>
  <c r="E146" i="39"/>
  <c r="E153" i="39"/>
  <c r="E151" i="39"/>
  <c r="E149" i="39"/>
  <c r="E147" i="39"/>
  <c r="E145" i="39"/>
  <c r="D175" i="39"/>
  <c r="D177" i="39"/>
  <c r="D179" i="39"/>
  <c r="D174" i="39"/>
  <c r="D181" i="39"/>
  <c r="K34" i="28"/>
  <c r="C196" i="34"/>
  <c r="C186" i="34"/>
  <c r="C197" i="30"/>
  <c r="C198" i="30" s="1"/>
  <c r="C200" i="30" s="1"/>
  <c r="C197" i="34"/>
  <c r="C193" i="34"/>
  <c r="C184" i="30"/>
  <c r="C186" i="30" s="1"/>
  <c r="C194" i="30" s="1"/>
  <c r="C198" i="35"/>
  <c r="C200" i="35" s="1"/>
  <c r="C198" i="36"/>
  <c r="C200" i="36" s="1"/>
  <c r="C194" i="31"/>
  <c r="C198" i="31"/>
  <c r="C200" i="31" s="1"/>
  <c r="C194" i="29"/>
  <c r="E178" i="39" l="1"/>
  <c r="E15" i="39"/>
  <c r="E144" i="39"/>
  <c r="D173" i="39"/>
  <c r="D155" i="39"/>
  <c r="D184" i="39" s="1"/>
  <c r="E180" i="39"/>
  <c r="E182" i="39"/>
  <c r="E175" i="39"/>
  <c r="E177" i="39"/>
  <c r="E179" i="39"/>
  <c r="E174" i="39"/>
  <c r="E181" i="39"/>
  <c r="E176" i="39"/>
  <c r="E183" i="39"/>
  <c r="L34" i="28"/>
  <c r="C194" i="34"/>
  <c r="C198" i="34"/>
  <c r="C200" i="34" s="1"/>
  <c r="E155" i="39" l="1"/>
  <c r="E184" i="39" s="1"/>
  <c r="E173" i="39"/>
  <c r="M34" i="28"/>
  <c r="N34" i="28" l="1"/>
  <c r="O34" i="28" l="1"/>
  <c r="P34" i="28" l="1"/>
  <c r="Q34" i="28" l="1"/>
  <c r="R34" i="28" l="1"/>
  <c r="S34" i="28" l="1"/>
  <c r="T34" i="28" l="1"/>
  <c r="U34" i="28" l="1"/>
  <c r="V34" i="28" l="1"/>
  <c r="M28" i="48" l="1"/>
  <c r="M29" i="48" s="1"/>
  <c r="O28" i="48" l="1"/>
  <c r="O29" i="48" s="1"/>
  <c r="N28" i="48"/>
  <c r="N29" i="48" s="1"/>
  <c r="AD187" i="40" l="1"/>
  <c r="AE123" i="40"/>
  <c r="AT185" i="40"/>
  <c r="AU121" i="40"/>
  <c r="AE128" i="40"/>
  <c r="AD192" i="40"/>
  <c r="AT181" i="40"/>
  <c r="AU117" i="40"/>
  <c r="AU120" i="40"/>
  <c r="AT184" i="40"/>
  <c r="N119" i="41"/>
  <c r="N183" i="40"/>
  <c r="O119" i="40"/>
  <c r="AU116" i="40"/>
  <c r="AT129" i="40"/>
  <c r="AT180" i="40"/>
  <c r="AV193" i="40"/>
  <c r="AV194" i="40" s="1"/>
  <c r="BJ129" i="40"/>
  <c r="BL193" i="40"/>
  <c r="BL194" i="40" s="1"/>
  <c r="BJ180" i="40"/>
  <c r="BK116" i="40"/>
  <c r="AT183" i="40"/>
  <c r="AU119" i="40"/>
  <c r="O118" i="40"/>
  <c r="N182" i="40"/>
  <c r="N118" i="41"/>
  <c r="AU124" i="40"/>
  <c r="AT188" i="40"/>
  <c r="N187" i="40"/>
  <c r="N123" i="41"/>
  <c r="O123" i="40"/>
  <c r="AU125" i="40"/>
  <c r="AT189" i="40"/>
  <c r="AT182" i="40"/>
  <c r="AU118" i="40"/>
  <c r="O117" i="40"/>
  <c r="N117" i="41"/>
  <c r="N181" i="40"/>
  <c r="AU123" i="40"/>
  <c r="AT187" i="40"/>
  <c r="O122" i="40"/>
  <c r="N186" i="40"/>
  <c r="N122" i="41"/>
  <c r="AT192" i="40"/>
  <c r="AU128" i="40"/>
  <c r="N191" i="40"/>
  <c r="N127" i="41"/>
  <c r="O127" i="40"/>
  <c r="AE119" i="40"/>
  <c r="AD183" i="40"/>
  <c r="O213" i="41"/>
  <c r="O116" i="40"/>
  <c r="N180" i="40"/>
  <c r="P193" i="40"/>
  <c r="N116" i="41"/>
  <c r="N129" i="40"/>
  <c r="AU122" i="40"/>
  <c r="AT186" i="40"/>
  <c r="N121" i="41"/>
  <c r="N185" i="40"/>
  <c r="O121" i="40"/>
  <c r="AT191" i="40"/>
  <c r="AU127" i="40"/>
  <c r="O126" i="40"/>
  <c r="N126" i="41"/>
  <c r="N190" i="40"/>
  <c r="BK119" i="40"/>
  <c r="BJ183" i="40"/>
  <c r="AD182" i="40"/>
  <c r="AE118" i="40"/>
  <c r="AE124" i="40"/>
  <c r="AD188" i="40"/>
  <c r="N184" i="40"/>
  <c r="O120" i="40"/>
  <c r="N120" i="41"/>
  <c r="AT190" i="40"/>
  <c r="AU126" i="40"/>
  <c r="N125" i="41"/>
  <c r="O125" i="40"/>
  <c r="N189" i="40"/>
  <c r="BK118" i="40"/>
  <c r="BJ182" i="40"/>
  <c r="AE117" i="40"/>
  <c r="AD181" i="40"/>
  <c r="BK123" i="40"/>
  <c r="BJ187" i="40"/>
  <c r="AD186" i="40"/>
  <c r="AE122" i="40"/>
  <c r="BK125" i="40"/>
  <c r="BJ189" i="40"/>
  <c r="O124" i="40"/>
  <c r="N124" i="41"/>
  <c r="N188" i="40"/>
  <c r="BJ181" i="40"/>
  <c r="BK117" i="40"/>
  <c r="AF193" i="40"/>
  <c r="AF194" i="40" s="1"/>
  <c r="AD180" i="40"/>
  <c r="AD129" i="40"/>
  <c r="AE116" i="40"/>
  <c r="BJ186" i="40"/>
  <c r="BK122" i="40"/>
  <c r="AE121" i="40"/>
  <c r="AD185" i="40"/>
  <c r="BJ191" i="40"/>
  <c r="BK127" i="40"/>
  <c r="AE126" i="40"/>
  <c r="AD190" i="40"/>
  <c r="BK128" i="40"/>
  <c r="BJ192" i="40"/>
  <c r="AD191" i="40"/>
  <c r="AE127" i="40"/>
  <c r="O128" i="40"/>
  <c r="N128" i="41"/>
  <c r="N192" i="40"/>
  <c r="BK121" i="40"/>
  <c r="BJ185" i="40"/>
  <c r="AD184" i="40"/>
  <c r="AE120" i="40"/>
  <c r="BK126" i="40"/>
  <c r="BJ190" i="40"/>
  <c r="AD189" i="40"/>
  <c r="AE125" i="40"/>
  <c r="BK120" i="40"/>
  <c r="BJ184" i="40"/>
  <c r="BK124" i="40"/>
  <c r="BJ188" i="40"/>
  <c r="N209" i="40" l="1"/>
  <c r="O192" i="40"/>
  <c r="O209" i="40" s="1"/>
  <c r="N184" i="41"/>
  <c r="O120" i="41"/>
  <c r="O202" i="41" s="1"/>
  <c r="AT203" i="40"/>
  <c r="AU186" i="40"/>
  <c r="AU203" i="40" s="1"/>
  <c r="O191" i="40"/>
  <c r="O208" i="40" s="1"/>
  <c r="N208" i="40"/>
  <c r="AT204" i="40"/>
  <c r="AU187" i="40"/>
  <c r="AU204" i="40" s="1"/>
  <c r="BK184" i="40"/>
  <c r="BK201" i="40" s="1"/>
  <c r="BJ201" i="40"/>
  <c r="AE185" i="40"/>
  <c r="AE202" i="40" s="1"/>
  <c r="AD202" i="40"/>
  <c r="N206" i="40"/>
  <c r="O189" i="40"/>
  <c r="O206" i="40" s="1"/>
  <c r="AE182" i="40"/>
  <c r="AE199" i="40" s="1"/>
  <c r="AD199" i="40"/>
  <c r="AU182" i="40"/>
  <c r="AU199" i="40" s="1"/>
  <c r="AT199" i="40"/>
  <c r="AU188" i="40"/>
  <c r="AU205" i="40" s="1"/>
  <c r="AT205" i="40"/>
  <c r="AT197" i="40"/>
  <c r="AT193" i="40"/>
  <c r="AU180" i="40"/>
  <c r="AU197" i="40" s="1"/>
  <c r="AU184" i="40"/>
  <c r="AU201" i="40" s="1"/>
  <c r="AT201" i="40"/>
  <c r="O124" i="41"/>
  <c r="O206" i="41" s="1"/>
  <c r="N188" i="41"/>
  <c r="N192" i="41"/>
  <c r="O128" i="41"/>
  <c r="O210" i="41" s="1"/>
  <c r="AE190" i="40"/>
  <c r="AE207" i="40" s="1"/>
  <c r="AD207" i="40"/>
  <c r="BJ206" i="40"/>
  <c r="BK189" i="40"/>
  <c r="BK206" i="40" s="1"/>
  <c r="BJ200" i="40"/>
  <c r="BK183" i="40"/>
  <c r="BK200" i="40" s="1"/>
  <c r="AU191" i="40"/>
  <c r="AU208" i="40" s="1"/>
  <c r="AT208" i="40"/>
  <c r="AE183" i="40"/>
  <c r="AE200" i="40" s="1"/>
  <c r="AD200" i="40"/>
  <c r="AT206" i="40"/>
  <c r="AU189" i="40"/>
  <c r="AU206" i="40" s="1"/>
  <c r="AT200" i="40"/>
  <c r="AU183" i="40"/>
  <c r="AU200" i="40" s="1"/>
  <c r="AU129" i="40"/>
  <c r="AT215" i="40"/>
  <c r="BK187" i="40"/>
  <c r="BK204" i="40" s="1"/>
  <c r="BJ204" i="40"/>
  <c r="N204" i="40"/>
  <c r="O187" i="40"/>
  <c r="O204" i="40" s="1"/>
  <c r="AD198" i="40"/>
  <c r="AE181" i="40"/>
  <c r="AE198" i="40" s="1"/>
  <c r="N201" i="40"/>
  <c r="O184" i="40"/>
  <c r="O201" i="40" s="1"/>
  <c r="O129" i="40"/>
  <c r="N215" i="40"/>
  <c r="AT209" i="40"/>
  <c r="AU192" i="40"/>
  <c r="AU209" i="40" s="1"/>
  <c r="N198" i="40"/>
  <c r="O181" i="40"/>
  <c r="O198" i="40" s="1"/>
  <c r="AD201" i="40"/>
  <c r="AE184" i="40"/>
  <c r="AE201" i="40" s="1"/>
  <c r="O125" i="41"/>
  <c r="O207" i="41" s="1"/>
  <c r="N189" i="41"/>
  <c r="AE188" i="40"/>
  <c r="AE205" i="40" s="1"/>
  <c r="AD205" i="40"/>
  <c r="N129" i="41"/>
  <c r="P193" i="41"/>
  <c r="P194" i="41" s="1"/>
  <c r="N180" i="41"/>
  <c r="O116" i="41"/>
  <c r="O198" i="41" s="1"/>
  <c r="O122" i="41"/>
  <c r="O204" i="41" s="1"/>
  <c r="N186" i="41"/>
  <c r="N181" i="41"/>
  <c r="O117" i="41"/>
  <c r="O199" i="41" s="1"/>
  <c r="O118" i="41"/>
  <c r="O200" i="41" s="1"/>
  <c r="N182" i="41"/>
  <c r="AU185" i="40"/>
  <c r="AU202" i="40" s="1"/>
  <c r="AT202" i="40"/>
  <c r="BK185" i="40"/>
  <c r="BK202" i="40" s="1"/>
  <c r="BJ202" i="40"/>
  <c r="AE191" i="40"/>
  <c r="AE208" i="40" s="1"/>
  <c r="AD208" i="40"/>
  <c r="BJ203" i="40"/>
  <c r="BK186" i="40"/>
  <c r="BK203" i="40" s="1"/>
  <c r="BJ198" i="40"/>
  <c r="BK181" i="40"/>
  <c r="BK198" i="40" s="1"/>
  <c r="O190" i="40"/>
  <c r="O207" i="40" s="1"/>
  <c r="N207" i="40"/>
  <c r="N202" i="40"/>
  <c r="O185" i="40"/>
  <c r="O202" i="40" s="1"/>
  <c r="P194" i="40"/>
  <c r="O186" i="40"/>
  <c r="O203" i="40" s="1"/>
  <c r="N203" i="40"/>
  <c r="N199" i="40"/>
  <c r="O182" i="40"/>
  <c r="O199" i="40" s="1"/>
  <c r="BJ193" i="40"/>
  <c r="BK180" i="40"/>
  <c r="BK197" i="40" s="1"/>
  <c r="BJ197" i="40"/>
  <c r="AD193" i="40"/>
  <c r="AD197" i="40"/>
  <c r="AE180" i="40"/>
  <c r="AE197" i="40" s="1"/>
  <c r="BJ205" i="40"/>
  <c r="BK188" i="40"/>
  <c r="BK205" i="40" s="1"/>
  <c r="N205" i="40"/>
  <c r="O188" i="40"/>
  <c r="O205" i="40" s="1"/>
  <c r="BJ199" i="40"/>
  <c r="BK182" i="40"/>
  <c r="BK199" i="40" s="1"/>
  <c r="O126" i="41"/>
  <c r="O208" i="41" s="1"/>
  <c r="N190" i="41"/>
  <c r="O121" i="41"/>
  <c r="O203" i="41" s="1"/>
  <c r="N185" i="41"/>
  <c r="O180" i="40"/>
  <c r="O197" i="40" s="1"/>
  <c r="N193" i="40"/>
  <c r="N197" i="40"/>
  <c r="N187" i="41"/>
  <c r="O123" i="41"/>
  <c r="O205" i="41" s="1"/>
  <c r="O183" i="40"/>
  <c r="O200" i="40" s="1"/>
  <c r="N200" i="40"/>
  <c r="AT198" i="40"/>
  <c r="AU181" i="40"/>
  <c r="AU198" i="40" s="1"/>
  <c r="AE189" i="40"/>
  <c r="AE206" i="40" s="1"/>
  <c r="AD206" i="40"/>
  <c r="BK190" i="40"/>
  <c r="BK207" i="40" s="1"/>
  <c r="BJ207" i="40"/>
  <c r="BJ209" i="40"/>
  <c r="BK192" i="40"/>
  <c r="BK209" i="40" s="1"/>
  <c r="BJ208" i="40"/>
  <c r="BK191" i="40"/>
  <c r="BK208" i="40" s="1"/>
  <c r="AE129" i="40"/>
  <c r="AD215" i="40"/>
  <c r="AE186" i="40"/>
  <c r="AE203" i="40" s="1"/>
  <c r="AD203" i="40"/>
  <c r="AU190" i="40"/>
  <c r="AU207" i="40" s="1"/>
  <c r="AT207" i="40"/>
  <c r="O127" i="41"/>
  <c r="O209" i="41" s="1"/>
  <c r="N191" i="41"/>
  <c r="BK129" i="40"/>
  <c r="BJ215" i="40"/>
  <c r="N183" i="41"/>
  <c r="O119" i="41"/>
  <c r="O201" i="41" s="1"/>
  <c r="AE192" i="40"/>
  <c r="AE209" i="40" s="1"/>
  <c r="AD209" i="40"/>
  <c r="AD204" i="40"/>
  <c r="AE187" i="40"/>
  <c r="AE204" i="40" s="1"/>
  <c r="BL130" i="40" l="1"/>
  <c r="O190" i="41"/>
  <c r="N208" i="41"/>
  <c r="AU193" i="40"/>
  <c r="AT210" i="40"/>
  <c r="O183" i="41"/>
  <c r="N201" i="41"/>
  <c r="O193" i="40"/>
  <c r="N210" i="40"/>
  <c r="AE193" i="40"/>
  <c r="AD210" i="40"/>
  <c r="O181" i="41"/>
  <c r="N199" i="41"/>
  <c r="O188" i="41"/>
  <c r="N206" i="41"/>
  <c r="O184" i="41"/>
  <c r="N202" i="41"/>
  <c r="AE215" i="40"/>
  <c r="O182" i="41"/>
  <c r="N200" i="41"/>
  <c r="O180" i="41"/>
  <c r="N193" i="41"/>
  <c r="O193" i="41" s="1"/>
  <c r="N198" i="41"/>
  <c r="BK215" i="40"/>
  <c r="O187" i="41"/>
  <c r="N205" i="41"/>
  <c r="AU215" i="40"/>
  <c r="O185" i="41"/>
  <c r="N203" i="41"/>
  <c r="BK193" i="40"/>
  <c r="BJ210" i="40"/>
  <c r="O186" i="41"/>
  <c r="N204" i="41"/>
  <c r="O129" i="41"/>
  <c r="U26" i="48" s="1"/>
  <c r="N211" i="41"/>
  <c r="N218" i="41"/>
  <c r="N219" i="41" s="1"/>
  <c r="O189" i="41"/>
  <c r="N207" i="41"/>
  <c r="O215" i="40"/>
  <c r="O192" i="41"/>
  <c r="N210" i="41"/>
  <c r="O191" i="41"/>
  <c r="N209" i="41"/>
  <c r="U28" i="48" l="1"/>
  <c r="V26" i="48"/>
  <c r="O218" i="41"/>
  <c r="O219" i="41" s="1"/>
  <c r="O211" i="41"/>
  <c r="D29" i="47"/>
  <c r="O194" i="41"/>
  <c r="D13" i="47"/>
  <c r="O210" i="40"/>
  <c r="O194" i="40"/>
  <c r="D15" i="47" s="1"/>
  <c r="D25" i="47"/>
  <c r="BK210" i="40"/>
  <c r="BK194" i="40"/>
  <c r="D27" i="47" s="1"/>
  <c r="D17" i="47"/>
  <c r="AE194" i="40"/>
  <c r="D19" i="47" s="1"/>
  <c r="AE210" i="40"/>
  <c r="D21" i="47"/>
  <c r="AU194" i="40"/>
  <c r="D23" i="47" s="1"/>
  <c r="AU210" i="40"/>
  <c r="V28" i="48" l="1"/>
  <c r="O214" i="41"/>
  <c r="D31" i="47"/>
  <c r="O11" i="39" l="1"/>
  <c r="O13" i="39"/>
  <c r="O5" i="39"/>
  <c r="O8" i="39"/>
  <c r="O14" i="39"/>
  <c r="O4" i="39"/>
  <c r="O186" i="39"/>
  <c r="O9" i="39"/>
  <c r="O10" i="39"/>
  <c r="O6" i="39"/>
  <c r="O12" i="39"/>
  <c r="O7" i="39"/>
  <c r="F154" i="39"/>
  <c r="F183" i="39" s="1"/>
  <c r="C145" i="39"/>
  <c r="C174" i="39" s="1"/>
  <c r="C6" i="2"/>
  <c r="C21" i="2" s="1"/>
  <c r="I154" i="39"/>
  <c r="I183" i="39" s="1"/>
  <c r="L154" i="39"/>
  <c r="L183" i="39" s="1"/>
  <c r="C148" i="39"/>
  <c r="C177" i="39" s="1"/>
  <c r="P156" i="39"/>
  <c r="P170" i="39" s="1"/>
  <c r="C152" i="39"/>
  <c r="C13" i="2" s="1"/>
  <c r="C149" i="39"/>
  <c r="C178" i="39" s="1"/>
  <c r="C150" i="39"/>
  <c r="C11" i="2" s="1"/>
  <c r="F147" i="39"/>
  <c r="F176" i="39" s="1"/>
  <c r="F149" i="39"/>
  <c r="F178" i="39" s="1"/>
  <c r="F145" i="39"/>
  <c r="F174" i="39" s="1"/>
  <c r="F151" i="39"/>
  <c r="F180" i="39" s="1"/>
  <c r="F150" i="39"/>
  <c r="F179" i="39" s="1"/>
  <c r="F146" i="39"/>
  <c r="F175" i="39" s="1"/>
  <c r="F152" i="39"/>
  <c r="F181" i="39" s="1"/>
  <c r="F153" i="39"/>
  <c r="I145" i="39"/>
  <c r="I153" i="39"/>
  <c r="I182" i="39" s="1"/>
  <c r="I148" i="39"/>
  <c r="I177" i="39" s="1"/>
  <c r="I149" i="39"/>
  <c r="I147" i="39"/>
  <c r="I176" i="39" s="1"/>
  <c r="I151" i="39"/>
  <c r="I152" i="39"/>
  <c r="I181" i="39" s="1"/>
  <c r="I150" i="39"/>
  <c r="I146" i="39"/>
  <c r="I175" i="39" s="1"/>
  <c r="L150" i="39"/>
  <c r="L148" i="39"/>
  <c r="L177" i="39" s="1"/>
  <c r="L153" i="39"/>
  <c r="L182" i="39" s="1"/>
  <c r="L147" i="39"/>
  <c r="L176" i="39" s="1"/>
  <c r="L152" i="39"/>
  <c r="L149" i="39"/>
  <c r="L178" i="39" s="1"/>
  <c r="L146" i="39"/>
  <c r="L175" i="39" s="1"/>
  <c r="L151" i="39"/>
  <c r="L180" i="39" s="1"/>
  <c r="C154" i="39"/>
  <c r="C146" i="39"/>
  <c r="C153" i="39"/>
  <c r="F148" i="39"/>
  <c r="F177" i="39" s="1"/>
  <c r="C151" i="39"/>
  <c r="C180" i="39" s="1"/>
  <c r="C147" i="39"/>
  <c r="L145" i="39"/>
  <c r="L174" i="39" s="1"/>
  <c r="F144" i="39"/>
  <c r="I144" i="39"/>
  <c r="L144" i="39"/>
  <c r="C15" i="39"/>
  <c r="L15" i="39"/>
  <c r="I15" i="39"/>
  <c r="F15" i="39"/>
  <c r="C144" i="39"/>
  <c r="C5" i="2" s="1"/>
  <c r="C50" i="2" s="1"/>
  <c r="O15" i="39" l="1"/>
  <c r="U6" i="48" s="1"/>
  <c r="O154" i="39"/>
  <c r="O183" i="39" s="1"/>
  <c r="C51" i="2"/>
  <c r="C10" i="2"/>
  <c r="C25" i="2" s="1"/>
  <c r="O153" i="39"/>
  <c r="O182" i="39" s="1"/>
  <c r="C179" i="39"/>
  <c r="O146" i="39"/>
  <c r="O175" i="39" s="1"/>
  <c r="F155" i="39"/>
  <c r="F184" i="39" s="1"/>
  <c r="F173" i="39"/>
  <c r="C20" i="2"/>
  <c r="O144" i="39"/>
  <c r="O173" i="39" s="1"/>
  <c r="C173" i="39"/>
  <c r="C155" i="39"/>
  <c r="L155" i="39"/>
  <c r="L184" i="39" s="1"/>
  <c r="L173" i="39"/>
  <c r="I173" i="39"/>
  <c r="I155" i="39"/>
  <c r="I184" i="39" s="1"/>
  <c r="C176" i="39"/>
  <c r="O147" i="39"/>
  <c r="O176" i="39" s="1"/>
  <c r="C15" i="2"/>
  <c r="C30" i="2" s="1"/>
  <c r="C183" i="39"/>
  <c r="C12" i="2"/>
  <c r="C14" i="2"/>
  <c r="C182" i="39"/>
  <c r="O151" i="39"/>
  <c r="O180" i="39" s="1"/>
  <c r="C8" i="2"/>
  <c r="C175" i="39"/>
  <c r="C7" i="2"/>
  <c r="C26" i="2"/>
  <c r="C56" i="2"/>
  <c r="C28" i="2"/>
  <c r="C58" i="2"/>
  <c r="O145" i="39"/>
  <c r="O174" i="39" s="1"/>
  <c r="O149" i="39"/>
  <c r="O178" i="39" s="1"/>
  <c r="L179" i="39"/>
  <c r="C9" i="2"/>
  <c r="I179" i="39"/>
  <c r="C181" i="39"/>
  <c r="L181" i="39"/>
  <c r="I180" i="39"/>
  <c r="I178" i="39"/>
  <c r="O152" i="39"/>
  <c r="O181" i="39" s="1"/>
  <c r="F182" i="39"/>
  <c r="I174" i="39"/>
  <c r="O150" i="39"/>
  <c r="O179" i="39" s="1"/>
  <c r="O148" i="39"/>
  <c r="O177" i="39" s="1"/>
  <c r="C55" i="2" l="1"/>
  <c r="V6" i="48"/>
  <c r="U17" i="48"/>
  <c r="D66" i="28"/>
  <c r="C57" i="2"/>
  <c r="C27" i="2"/>
  <c r="C52" i="2"/>
  <c r="C22" i="2"/>
  <c r="C24" i="2"/>
  <c r="C54" i="2"/>
  <c r="C53" i="2"/>
  <c r="C23" i="2"/>
  <c r="C16" i="2"/>
  <c r="C29" i="2"/>
  <c r="C59" i="2"/>
  <c r="C184" i="39"/>
  <c r="O155" i="39"/>
  <c r="D9" i="47" s="1"/>
  <c r="V17" i="48" l="1"/>
  <c r="U29" i="48"/>
  <c r="C61" i="2"/>
  <c r="C31" i="2"/>
  <c r="O184" i="39"/>
  <c r="O170" i="39"/>
  <c r="C68" i="28"/>
  <c r="C73" i="28" l="1"/>
  <c r="C60" i="28"/>
  <c r="C65" i="28" s="1"/>
  <c r="D65" i="28" s="1"/>
  <c r="D67" i="28"/>
  <c r="D11" i="47"/>
  <c r="O187" i="39"/>
  <c r="C62" i="2"/>
  <c r="C96" i="28"/>
  <c r="C101" i="28" l="1"/>
  <c r="C88" i="28"/>
  <c r="C93" i="28" s="1"/>
  <c r="C12" i="28"/>
  <c r="C14" i="28"/>
  <c r="C19" i="28" l="1"/>
  <c r="C6" i="28"/>
  <c r="C11" i="28" s="1"/>
  <c r="D5" i="47" l="1"/>
  <c r="E5" i="47"/>
  <c r="F5" i="47" l="1"/>
  <c r="G5" i="47" l="1"/>
  <c r="H5" i="47" l="1"/>
  <c r="I5" i="47" l="1"/>
  <c r="J5" i="47" l="1"/>
  <c r="K5" i="47" l="1"/>
  <c r="L5" i="47" l="1"/>
  <c r="M5" i="47" l="1"/>
  <c r="N5" i="47" l="1"/>
  <c r="D93" i="28" l="1"/>
  <c r="D11" i="28" s="1"/>
  <c r="O5" i="47"/>
</calcChain>
</file>

<file path=xl/sharedStrings.xml><?xml version="1.0" encoding="utf-8"?>
<sst xmlns="http://schemas.openxmlformats.org/spreadsheetml/2006/main" count="4004" uniqueCount="278">
  <si>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</si>
  <si>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</si>
  <si>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</si>
  <si>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</si>
  <si>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</si>
  <si>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</si>
  <si>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</si>
  <si>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</si>
  <si>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</si>
  <si>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</si>
  <si>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</si>
  <si>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</si>
  <si>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</si>
  <si>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</si>
  <si>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Deemed Savings</t>
  </si>
  <si>
    <t>Cumulative Savings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</si>
  <si>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</si>
  <si>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</si>
  <si>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</si>
  <si>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</si>
  <si>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</si>
  <si>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</si>
  <si>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</si>
  <si>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</si>
  <si>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</si>
  <si>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</si>
  <si>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</si>
  <si>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</si>
  <si>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</si>
  <si>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</si>
  <si>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</si>
  <si>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</si>
  <si>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</si>
  <si>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</si>
  <si>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</si>
  <si>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</si>
  <si>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</si>
  <si>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</si>
  <si>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</si>
  <si>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</si>
  <si>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</si>
  <si>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</si>
  <si>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Motors(uses bus. load shape)</t>
  </si>
  <si>
    <t>Monthly Total</t>
  </si>
  <si>
    <t>May</t>
  </si>
  <si>
    <t>Single Family Income Eligible</t>
  </si>
  <si>
    <t>Multifamily Market Rate</t>
  </si>
  <si>
    <t>Multifamily Income Eligible</t>
  </si>
  <si>
    <t>HVAC                        (Heating and Cooling)</t>
  </si>
  <si>
    <t>Efficient Products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</si>
  <si>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</si>
  <si>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</si>
  <si>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</si>
  <si>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</si>
  <si>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</si>
  <si>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</si>
  <si>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</si>
  <si>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</si>
  <si>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</si>
  <si>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</si>
  <si>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</si>
  <si>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</si>
  <si>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</si>
  <si>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BIZ Place Holder 1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</si>
  <si>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</si>
  <si>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</si>
  <si>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</si>
  <si>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</si>
  <si>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</si>
  <si>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</si>
  <si>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</si>
  <si>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</si>
  <si>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t>TD = MS * NMR * NTGF</t>
  </si>
  <si>
    <t>Throughput disincentive</t>
  </si>
  <si>
    <t xml:space="preserve">MS </t>
  </si>
  <si>
    <t>NMR</t>
  </si>
  <si>
    <t>Net Margin Revenue</t>
  </si>
  <si>
    <t>NTGF</t>
  </si>
  <si>
    <t>Net to gross factor</t>
  </si>
  <si>
    <t>MS = ((MAS cm/2)+CAS pm - RB )* LS</t>
  </si>
  <si>
    <t>MAS</t>
  </si>
  <si>
    <t xml:space="preserve">CM </t>
  </si>
  <si>
    <t>Current Month</t>
  </si>
  <si>
    <t>CAS</t>
  </si>
  <si>
    <t>PM</t>
  </si>
  <si>
    <t>Prior Month</t>
  </si>
  <si>
    <t>RB</t>
  </si>
  <si>
    <t>Rebasing Adjustment</t>
  </si>
  <si>
    <t xml:space="preserve">LS </t>
  </si>
  <si>
    <t>Load Shape</t>
  </si>
  <si>
    <t>MAS cm = (MC * ME)</t>
  </si>
  <si>
    <t>MC</t>
  </si>
  <si>
    <t>Measure Count</t>
  </si>
  <si>
    <t>ME</t>
  </si>
  <si>
    <t>Measure Energy</t>
  </si>
  <si>
    <t>DRENE = (ES * NMR* NTGF)</t>
  </si>
  <si>
    <t xml:space="preserve">ES </t>
  </si>
  <si>
    <t xml:space="preserve">Monthly TD </t>
  </si>
  <si>
    <t>Energy Savings</t>
  </si>
  <si>
    <t>Monthly Savings</t>
  </si>
  <si>
    <t>Cumulative MAS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</si>
  <si>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</si>
  <si>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</si>
  <si>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</si>
  <si>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</si>
  <si>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</si>
  <si>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</si>
  <si>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Review Date</t>
  </si>
  <si>
    <t>Reporting Month</t>
  </si>
  <si>
    <t>SOX Audit Completed</t>
  </si>
  <si>
    <t>Reviewer Remarks</t>
  </si>
  <si>
    <t>Reviewer Name</t>
  </si>
  <si>
    <t>June</t>
  </si>
  <si>
    <t>July</t>
  </si>
  <si>
    <t>August</t>
  </si>
  <si>
    <t>September</t>
  </si>
  <si>
    <t>October</t>
  </si>
  <si>
    <t>November</t>
  </si>
  <si>
    <t>December</t>
  </si>
  <si>
    <t>Margin                                    Rates</t>
  </si>
  <si>
    <t>Audit Notes</t>
  </si>
  <si>
    <t>Energy Margin Rate</t>
  </si>
  <si>
    <t>Margin Loss per kWh of EE @ Present Rates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</si>
  <si>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</si>
  <si>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</si>
  <si>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</si>
  <si>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</si>
  <si>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</si>
  <si>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</si>
  <si>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</si>
  <si>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</si>
  <si>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</si>
  <si>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</si>
  <si>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</si>
  <si>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</si>
  <si>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</si>
  <si>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</si>
  <si>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</si>
  <si>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</si>
  <si>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</si>
  <si>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</si>
  <si>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</si>
  <si>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</si>
  <si>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</si>
  <si>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January</t>
  </si>
  <si>
    <t>Februrary</t>
  </si>
  <si>
    <t>March</t>
  </si>
  <si>
    <t xml:space="preserve">2M TOTAL = </t>
  </si>
  <si>
    <t xml:space="preserve">3M TOTAL = </t>
  </si>
  <si>
    <t xml:space="preserve">4M TOTAL = </t>
  </si>
  <si>
    <t xml:space="preserve">11M TOTAL = </t>
  </si>
  <si>
    <r>
      <t xml:space="preserve">1M - RES </t>
    </r>
    <r>
      <rPr>
        <sz val="16"/>
        <color theme="1"/>
        <rFont val="Calibri"/>
        <family val="2"/>
        <scheme val="minor"/>
      </rPr>
      <t>(Gross kWh Values)</t>
    </r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</si>
  <si>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</si>
  <si>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</si>
  <si>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</si>
  <si>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</si>
  <si>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 xml:space="preserve">BIZ TOTAL = </t>
  </si>
  <si>
    <t xml:space="preserve">RESIDENTIAL TOTAL = </t>
  </si>
  <si>
    <t>Income Eliglible</t>
  </si>
  <si>
    <t>Non-Income Eligible</t>
  </si>
  <si>
    <r>
      <t>SUM (2M+3M+4M+11M)</t>
    </r>
    <r>
      <rPr>
        <sz val="16"/>
        <color theme="1"/>
        <rFont val="Calibri"/>
        <family val="2"/>
        <scheme val="minor"/>
      </rPr>
      <t xml:space="preserve"> - Gross Monthly Values - All Rate Classes</t>
    </r>
  </si>
  <si>
    <t>Horiz. Chk.</t>
  </si>
  <si>
    <t>2M End Use</t>
  </si>
  <si>
    <t>2M Load Shapes</t>
  </si>
  <si>
    <t>1M Load Shapes</t>
  </si>
  <si>
    <t>1M End Use</t>
  </si>
  <si>
    <t>1M Margin Rates</t>
  </si>
  <si>
    <t>2M Margin Rates</t>
  </si>
  <si>
    <t>Non- Income Eligible</t>
  </si>
  <si>
    <t>Income Eligible</t>
  </si>
  <si>
    <t>TOTAL                                                                             W/O INCOME ELIGIBLE</t>
  </si>
  <si>
    <t>Res Demand Response (efficiency savings; not EVENT savings)</t>
  </si>
  <si>
    <t>TOTAL                                                            INCOME ELIGIBLE</t>
  </si>
  <si>
    <t>Biz Demand Response (from Enel X Report for EVENT savings)</t>
  </si>
  <si>
    <t>TOTAL                                                             W/O INCOME ELIGIBLE</t>
  </si>
  <si>
    <t xml:space="preserve">TOTAL                                                           INCOME ELIGIBLE </t>
  </si>
  <si>
    <t>from TRC file</t>
  </si>
  <si>
    <t>unclassified</t>
  </si>
  <si>
    <t>Incremental</t>
  </si>
  <si>
    <t>TOTAL</t>
  </si>
  <si>
    <t>check</t>
  </si>
  <si>
    <t>TD = ((Monthly Deemed Savings for current month / 2) + Cumulative Savings for all prior months - Rebasing) * Load Shape * Margin Rate * Net to Gross factor</t>
  </si>
  <si>
    <t>difference</t>
  </si>
  <si>
    <t>April</t>
  </si>
  <si>
    <t>LM/TRC</t>
  </si>
  <si>
    <t>Enel X</t>
  </si>
  <si>
    <t>Franklin - MFIE/MFMR</t>
  </si>
  <si>
    <t>meeia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</si>
  <si>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</si>
  <si>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</si>
  <si>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</si>
  <si>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</si>
  <si>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</si>
  <si>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</si>
  <si>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</si>
  <si>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</si>
  <si>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</si>
  <si>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</si>
  <si>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</si>
  <si>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Biz Demand Response</t>
  </si>
  <si>
    <t>cumulative check</t>
  </si>
  <si>
    <t>cumulative</t>
  </si>
  <si>
    <t>Error Checks</t>
  </si>
  <si>
    <t xml:space="preserve">RES kWh ENTRY </t>
  </si>
  <si>
    <t>kWh sum - non-IE</t>
  </si>
  <si>
    <t>kWh sum - IE</t>
  </si>
  <si>
    <t>kWh sum - total</t>
  </si>
  <si>
    <t>BIZ kWh ENTRY</t>
  </si>
  <si>
    <t>kWh sum - DR</t>
  </si>
  <si>
    <t>BIZ SUM</t>
  </si>
  <si>
    <t>1M - RES</t>
  </si>
  <si>
    <t>11M - LPS</t>
  </si>
  <si>
    <t>4M - SPS</t>
  </si>
  <si>
    <t>3M - LGS</t>
  </si>
  <si>
    <t>2M - SGS</t>
  </si>
  <si>
    <t>LI 1M - RES</t>
  </si>
  <si>
    <t>LI 2M - SGS</t>
  </si>
  <si>
    <t>LI 3M - LGS</t>
  </si>
  <si>
    <t>LI 4M - SPS</t>
  </si>
  <si>
    <t>LI 11M - LPS</t>
  </si>
  <si>
    <t>DRENE</t>
  </si>
  <si>
    <t>cumulative kWh</t>
  </si>
  <si>
    <t>YTD PROGRAM SUMMARY</t>
  </si>
  <si>
    <t>TD Cumulative</t>
  </si>
  <si>
    <t>Total Checks for each Month</t>
  </si>
  <si>
    <t xml:space="preserve">Cumulative Monthly Checks </t>
  </si>
  <si>
    <t>Dec-21 +</t>
  </si>
  <si>
    <t>Pay As You Save</t>
  </si>
  <si>
    <t>Load Error Check</t>
  </si>
  <si>
    <t>C/I input</t>
  </si>
  <si>
    <t>Targeted Community Lighting</t>
  </si>
  <si>
    <t>cumulative % for Dec2022+</t>
  </si>
  <si>
    <t>Incremental (per month) proportions (Dec is weighted avg of Dec-22 through 2023+)</t>
  </si>
  <si>
    <r>
      <t xml:space="preserve">ENERGY MARGIN RATES </t>
    </r>
    <r>
      <rPr>
        <b/>
        <strike/>
        <sz val="11"/>
        <color theme="1"/>
        <rFont val="Calibri"/>
        <family val="2"/>
        <scheme val="minor"/>
      </rPr>
      <t>(Adjusted to include negative demand margin amounts &amp; adjusted for rounding of final rates as filed)</t>
    </r>
  </si>
  <si>
    <t>Difference</t>
  </si>
  <si>
    <t>Differences are minor and are caused because total margin rate is rounded but energy/demand are not adjusted to total out to rounded value; difference is not material for purpose of this data</t>
  </si>
  <si>
    <t>Single Family Income Eligible - Grants</t>
  </si>
  <si>
    <t>HVAC Extension</t>
  </si>
  <si>
    <t>x</t>
  </si>
  <si>
    <t>new base rates effective 7/1/23</t>
  </si>
  <si>
    <t>Forecast Overview - check totals, split MF between RES/BIZ</t>
  </si>
  <si>
    <t>ACTUALS + CONTRACTOR FORECAST</t>
  </si>
  <si>
    <t>Appliance Recycling</t>
  </si>
  <si>
    <t>Energy Efficient Kits</t>
  </si>
  <si>
    <t xml:space="preserve">Home Energy Report </t>
  </si>
  <si>
    <t>Community Lighting</t>
  </si>
  <si>
    <t>total forecast</t>
  </si>
  <si>
    <t>MFIE total</t>
  </si>
  <si>
    <t>MFMR total</t>
  </si>
  <si>
    <r>
      <t xml:space="preserve">Res Demand Response </t>
    </r>
    <r>
      <rPr>
        <b/>
        <sz val="11"/>
        <rFont val="Calibri"/>
        <family val="2"/>
        <scheme val="minor"/>
      </rPr>
      <t>(no manual add)</t>
    </r>
  </si>
  <si>
    <t>PAYS</t>
  </si>
  <si>
    <t>Residential Total</t>
  </si>
  <si>
    <r>
      <t xml:space="preserve">Strategic Energy Management </t>
    </r>
    <r>
      <rPr>
        <b/>
        <sz val="11"/>
        <color rgb="FFFF0000"/>
        <rFont val="Calibri"/>
        <family val="2"/>
        <scheme val="minor"/>
      </rPr>
      <t>- N/A</t>
    </r>
  </si>
  <si>
    <t>Residential Multifamily Income Eligible</t>
  </si>
  <si>
    <t>Residential Multifamily Market Rate</t>
  </si>
  <si>
    <t>Business Total</t>
  </si>
  <si>
    <t>Portfolio Total</t>
  </si>
  <si>
    <t>no forecast - immaterial</t>
  </si>
  <si>
    <r>
      <t xml:space="preserve">1M - RES </t>
    </r>
    <r>
      <rPr>
        <sz val="16"/>
        <color theme="1"/>
        <rFont val="Calibri"/>
        <family val="2"/>
        <scheme val="minor"/>
      </rPr>
      <t>(Gross Values)</t>
    </r>
  </si>
  <si>
    <t>HVAC                                               and HVAC Extension                       (Heating and Cooling)</t>
  </si>
  <si>
    <t>Res Demand Response - Optimization</t>
  </si>
  <si>
    <t>Res Demand Response - Event Savings</t>
  </si>
  <si>
    <t>ICF PY24 forecast</t>
  </si>
  <si>
    <t>TRC PY24 forecast</t>
  </si>
  <si>
    <t>PY24 forecast</t>
  </si>
  <si>
    <t>Updated 11/10/23 with PY24 forecast data</t>
  </si>
  <si>
    <t>check ---&gt;</t>
  </si>
  <si>
    <t>Total Check</t>
  </si>
  <si>
    <t>Used 2024 file with current margin rates</t>
  </si>
  <si>
    <t>updated tdates to 2025+</t>
  </si>
  <si>
    <t>kWh Gross Savings - 2025 - Use for TD</t>
  </si>
  <si>
    <t>MEEIA 3 Program Year 2025 - TD Summary</t>
  </si>
  <si>
    <t>Dec-25 +</t>
  </si>
  <si>
    <t>leave savings same as PY24</t>
  </si>
  <si>
    <t>leave splits same as PY24</t>
  </si>
  <si>
    <t>updated NTG to 79% NTG</t>
  </si>
  <si>
    <t>Reviewed checks</t>
  </si>
  <si>
    <t>79.9% used in MEEIA 4 filed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</si>
</sst>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0.0%"/>
    <numFmt numFmtId="169" formatCode="0.000000"/>
    <numFmt numFmtId="170" formatCode="0.000000_);[Red]\(0.000000\)"/>
    <numFmt numFmtId="171" formatCode="_(&quot;$&quot;* #,##0.00_);_(&quot;$&quot;* \(#,##0.00\);_(&quot;$&quot;* &quot;-&quot;?_);_(@_)"/>
    <numFmt numFmtId="172" formatCode="_(&quot;$&quot;* #,##0.00_);_(&quot;$&quot;* \(#,##0.00\);_(&quot;$&quot;* &quot;-&quot;_);_(@_)"/>
    <numFmt numFmtId="173" formatCode="0.00_);[Red]\(0.00\)"/>
    <numFmt numFmtId="174" formatCode="_(* #,##0.000000_);_(* \(#,##0.000000\);_(* &quot;-&quot;??????_);_(@_)"/>
    <numFmt numFmtId="175" formatCode="_(* #,##0.00000000_);_(* \(#,##0.00000000\);_(* &quot;-&quot;??????_);_(@_)"/>
    <numFmt numFmtId="176" formatCode="mmm\ 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2"/>
      <color rgb="FF0070C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AD5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13" borderId="0" applyNumberFormat="0" applyBorder="0" applyAlignment="0" applyProtection="0"/>
  </cellStyleXfs>
  <cellXfs count="606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164" fontId="0" fillId="0" borderId="0" xfId="0" applyNumberFormat="1"/>
    <xf numFmtId="43" fontId="0" fillId="0" borderId="0" xfId="1" applyFont="1"/>
    <xf numFmtId="0" fontId="0" fillId="2" borderId="0" xfId="0" applyFill="1"/>
    <xf numFmtId="0" fontId="2" fillId="2" borderId="0" xfId="0" applyFont="1" applyFill="1" applyAlignment="1">
      <alignment wrapText="1"/>
    </xf>
    <xf numFmtId="164" fontId="0" fillId="0" borderId="0" xfId="1" applyNumberFormat="1" applyFont="1" applyBorder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0" fillId="0" borderId="18" xfId="0" applyBorder="1"/>
    <xf numFmtId="0" fontId="9" fillId="2" borderId="0" xfId="0" applyFont="1" applyFill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0" xfId="0" applyAlignment="1">
      <alignment vertical="center"/>
    </xf>
    <xf numFmtId="167" fontId="5" fillId="0" borderId="1" xfId="3" applyNumberFormat="1" applyFont="1" applyBorder="1"/>
    <xf numFmtId="167" fontId="5" fillId="0" borderId="16" xfId="3" applyNumberFormat="1" applyFont="1" applyBorder="1"/>
    <xf numFmtId="0" fontId="0" fillId="0" borderId="21" xfId="0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2" fillId="2" borderId="24" xfId="0" applyFont="1" applyFill="1" applyBorder="1"/>
    <xf numFmtId="0" fontId="2" fillId="0" borderId="28" xfId="0" applyFont="1" applyBorder="1"/>
    <xf numFmtId="0" fontId="4" fillId="2" borderId="30" xfId="0" applyFont="1" applyFill="1" applyBorder="1"/>
    <xf numFmtId="0" fontId="8" fillId="2" borderId="3" xfId="0" applyFont="1" applyFill="1" applyBorder="1"/>
    <xf numFmtId="0" fontId="5" fillId="0" borderId="34" xfId="0" applyFont="1" applyBorder="1"/>
    <xf numFmtId="0" fontId="4" fillId="2" borderId="22" xfId="0" applyFont="1" applyFill="1" applyBorder="1"/>
    <xf numFmtId="164" fontId="0" fillId="0" borderId="42" xfId="1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7" xfId="0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0" xfId="0" applyNumberFormat="1"/>
    <xf numFmtId="165" fontId="0" fillId="0" borderId="40" xfId="0" applyNumberFormat="1" applyBorder="1" applyAlignment="1">
      <alignment horizontal="center"/>
    </xf>
    <xf numFmtId="44" fontId="0" fillId="0" borderId="33" xfId="0" applyNumberFormat="1" applyBorder="1"/>
    <xf numFmtId="44" fontId="0" fillId="0" borderId="3" xfId="0" applyNumberFormat="1" applyBorder="1"/>
    <xf numFmtId="44" fontId="0" fillId="0" borderId="34" xfId="0" applyNumberFormat="1" applyBorder="1"/>
    <xf numFmtId="44" fontId="2" fillId="0" borderId="41" xfId="2" applyFont="1" applyBorder="1"/>
    <xf numFmtId="0" fontId="2" fillId="0" borderId="36" xfId="0" applyFont="1" applyBorder="1"/>
    <xf numFmtId="0" fontId="2" fillId="0" borderId="35" xfId="0" applyFont="1" applyBorder="1"/>
    <xf numFmtId="0" fontId="2" fillId="0" borderId="27" xfId="0" applyFont="1" applyBorder="1"/>
    <xf numFmtId="0" fontId="2" fillId="0" borderId="5" xfId="0" applyFont="1" applyBorder="1"/>
    <xf numFmtId="44" fontId="2" fillId="0" borderId="41" xfId="0" applyNumberFormat="1" applyFont="1" applyBorder="1"/>
    <xf numFmtId="165" fontId="0" fillId="0" borderId="43" xfId="0" applyNumberFormat="1" applyBorder="1" applyAlignment="1">
      <alignment horizontal="center"/>
    </xf>
    <xf numFmtId="44" fontId="0" fillId="0" borderId="9" xfId="0" applyNumberFormat="1" applyBorder="1"/>
    <xf numFmtId="44" fontId="0" fillId="0" borderId="34" xfId="2" applyFont="1" applyBorder="1"/>
    <xf numFmtId="0" fontId="2" fillId="0" borderId="2" xfId="0" applyFont="1" applyBorder="1"/>
    <xf numFmtId="0" fontId="2" fillId="0" borderId="10" xfId="0" applyFont="1" applyBorder="1"/>
    <xf numFmtId="1" fontId="0" fillId="0" borderId="0" xfId="0" applyNumberFormat="1"/>
    <xf numFmtId="164" fontId="0" fillId="0" borderId="33" xfId="1" applyNumberFormat="1" applyFont="1" applyBorder="1"/>
    <xf numFmtId="0" fontId="2" fillId="0" borderId="1" xfId="0" applyFont="1" applyBorder="1"/>
    <xf numFmtId="0" fontId="2" fillId="0" borderId="12" xfId="0" applyFont="1" applyBorder="1"/>
    <xf numFmtId="44" fontId="2" fillId="0" borderId="0" xfId="2" applyFont="1" applyBorder="1"/>
    <xf numFmtId="0" fontId="2" fillId="0" borderId="19" xfId="0" applyFont="1" applyBorder="1"/>
    <xf numFmtId="0" fontId="0" fillId="8" borderId="0" xfId="0" applyFill="1"/>
    <xf numFmtId="164" fontId="0" fillId="0" borderId="20" xfId="1" applyNumberFormat="1" applyFont="1" applyBorder="1"/>
    <xf numFmtId="164" fontId="2" fillId="0" borderId="24" xfId="1" applyNumberFormat="1" applyFont="1" applyBorder="1"/>
    <xf numFmtId="0" fontId="0" fillId="2" borderId="47" xfId="0" applyFill="1" applyBorder="1"/>
    <xf numFmtId="0" fontId="5" fillId="2" borderId="48" xfId="0" applyFont="1" applyFill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2" fillId="0" borderId="0" xfId="0" applyFont="1" applyAlignment="1">
      <alignment horizontal="center"/>
    </xf>
    <xf numFmtId="164" fontId="2" fillId="0" borderId="17" xfId="1" applyNumberFormat="1" applyFont="1" applyBorder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5" fillId="0" borderId="14" xfId="0" applyFont="1" applyBorder="1"/>
    <xf numFmtId="0" fontId="5" fillId="2" borderId="14" xfId="0" applyFont="1" applyFill="1" applyBorder="1"/>
    <xf numFmtId="0" fontId="5" fillId="0" borderId="18" xfId="0" applyFont="1" applyBorder="1"/>
    <xf numFmtId="0" fontId="15" fillId="0" borderId="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8" fillId="0" borderId="0" xfId="0" applyFont="1"/>
    <xf numFmtId="0" fontId="17" fillId="0" borderId="0" xfId="0" applyFont="1"/>
    <xf numFmtId="0" fontId="16" fillId="0" borderId="0" xfId="0" applyFont="1"/>
    <xf numFmtId="0" fontId="19" fillId="0" borderId="0" xfId="0" applyFont="1"/>
    <xf numFmtId="0" fontId="16" fillId="0" borderId="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0" fillId="0" borderId="3" xfId="0" applyBorder="1"/>
    <xf numFmtId="164" fontId="0" fillId="0" borderId="1" xfId="1" applyNumberFormat="1" applyFont="1" applyFill="1" applyBorder="1"/>
    <xf numFmtId="164" fontId="0" fillId="0" borderId="1" xfId="1" applyNumberFormat="1" applyFont="1" applyBorder="1" applyProtection="1"/>
    <xf numFmtId="0" fontId="0" fillId="0" borderId="33" xfId="0" applyBorder="1"/>
    <xf numFmtId="0" fontId="5" fillId="0" borderId="0" xfId="0" applyFont="1"/>
    <xf numFmtId="169" fontId="5" fillId="0" borderId="0" xfId="4" applyNumberFormat="1" applyFont="1" applyFill="1" applyBorder="1" applyAlignment="1">
      <alignment horizontal="center"/>
    </xf>
    <xf numFmtId="170" fontId="5" fillId="0" borderId="0" xfId="4" applyNumberFormat="1" applyFont="1" applyFill="1" applyBorder="1" applyAlignment="1">
      <alignment horizontal="center"/>
    </xf>
    <xf numFmtId="44" fontId="0" fillId="0" borderId="1" xfId="2" applyFont="1" applyFill="1" applyBorder="1"/>
    <xf numFmtId="43" fontId="5" fillId="0" borderId="0" xfId="4" applyNumberFormat="1" applyFont="1" applyFill="1" applyBorder="1" applyAlignment="1">
      <alignment horizontal="center"/>
    </xf>
    <xf numFmtId="171" fontId="5" fillId="0" borderId="16" xfId="4" applyNumberFormat="1" applyFont="1" applyFill="1" applyBorder="1" applyAlignment="1">
      <alignment horizontal="center"/>
    </xf>
    <xf numFmtId="168" fontId="5" fillId="0" borderId="12" xfId="4" applyNumberFormat="1" applyFont="1" applyFill="1" applyBorder="1" applyAlignment="1">
      <alignment horizontal="center"/>
    </xf>
    <xf numFmtId="168" fontId="5" fillId="0" borderId="16" xfId="4" applyNumberFormat="1" applyFont="1" applyFill="1" applyBorder="1" applyAlignment="1">
      <alignment horizontal="center"/>
    </xf>
    <xf numFmtId="0" fontId="24" fillId="0" borderId="0" xfId="0" applyFont="1"/>
    <xf numFmtId="168" fontId="25" fillId="0" borderId="25" xfId="4" applyNumberFormat="1" applyFont="1" applyFill="1" applyBorder="1" applyAlignment="1">
      <alignment horizontal="center"/>
    </xf>
    <xf numFmtId="171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172" fontId="5" fillId="0" borderId="0" xfId="4" applyNumberFormat="1" applyFont="1" applyFill="1" applyBorder="1" applyAlignment="1">
      <alignment horizontal="center"/>
    </xf>
    <xf numFmtId="0" fontId="23" fillId="15" borderId="54" xfId="0" applyFont="1" applyFill="1" applyBorder="1" applyAlignment="1">
      <alignment horizontal="center"/>
    </xf>
    <xf numFmtId="0" fontId="23" fillId="15" borderId="55" xfId="0" applyFont="1" applyFill="1" applyBorder="1" applyAlignment="1">
      <alignment horizontal="center"/>
    </xf>
    <xf numFmtId="164" fontId="2" fillId="0" borderId="26" xfId="0" applyNumberFormat="1" applyFont="1" applyBorder="1"/>
    <xf numFmtId="164" fontId="0" fillId="0" borderId="59" xfId="1" applyNumberFormat="1" applyFont="1" applyBorder="1"/>
    <xf numFmtId="44" fontId="0" fillId="0" borderId="12" xfId="2" applyFont="1" applyBorder="1"/>
    <xf numFmtId="0" fontId="4" fillId="2" borderId="51" xfId="0" applyFont="1" applyFill="1" applyBorder="1"/>
    <xf numFmtId="0" fontId="0" fillId="0" borderId="29" xfId="0" applyBorder="1"/>
    <xf numFmtId="164" fontId="0" fillId="0" borderId="51" xfId="1" applyNumberFormat="1" applyFont="1" applyBorder="1"/>
    <xf numFmtId="164" fontId="2" fillId="6" borderId="26" xfId="0" applyNumberFormat="1" applyFont="1" applyFill="1" applyBorder="1"/>
    <xf numFmtId="164" fontId="0" fillId="0" borderId="19" xfId="1" applyNumberFormat="1" applyFont="1" applyBorder="1"/>
    <xf numFmtId="165" fontId="2" fillId="0" borderId="24" xfId="0" applyNumberFormat="1" applyFont="1" applyBorder="1" applyAlignment="1">
      <alignment horizontal="center"/>
    </xf>
    <xf numFmtId="0" fontId="5" fillId="0" borderId="33" xfId="0" applyFont="1" applyBorder="1"/>
    <xf numFmtId="167" fontId="5" fillId="0" borderId="19" xfId="3" applyNumberFormat="1" applyFont="1" applyBorder="1"/>
    <xf numFmtId="164" fontId="0" fillId="0" borderId="25" xfId="0" applyNumberFormat="1" applyBorder="1"/>
    <xf numFmtId="0" fontId="6" fillId="2" borderId="18" xfId="0" applyFont="1" applyFill="1" applyBorder="1"/>
    <xf numFmtId="0" fontId="6" fillId="2" borderId="34" xfId="0" applyFont="1" applyFill="1" applyBorder="1"/>
    <xf numFmtId="0" fontId="0" fillId="0" borderId="46" xfId="0" applyBorder="1"/>
    <xf numFmtId="44" fontId="0" fillId="0" borderId="59" xfId="0" applyNumberFormat="1" applyBorder="1"/>
    <xf numFmtId="44" fontId="2" fillId="0" borderId="24" xfId="2" applyFont="1" applyBorder="1"/>
    <xf numFmtId="165" fontId="0" fillId="0" borderId="24" xfId="0" applyNumberFormat="1" applyBorder="1" applyAlignment="1">
      <alignment horizontal="center"/>
    </xf>
    <xf numFmtId="165" fontId="24" fillId="2" borderId="25" xfId="0" applyNumberFormat="1" applyFont="1" applyFill="1" applyBorder="1" applyAlignment="1">
      <alignment horizontal="center"/>
    </xf>
    <xf numFmtId="0" fontId="2" fillId="17" borderId="2" xfId="0" applyFont="1" applyFill="1" applyBorder="1"/>
    <xf numFmtId="0" fontId="2" fillId="18" borderId="36" xfId="0" applyFont="1" applyFill="1" applyBorder="1"/>
    <xf numFmtId="0" fontId="2" fillId="19" borderId="36" xfId="0" applyFont="1" applyFill="1" applyBorder="1"/>
    <xf numFmtId="0" fontId="0" fillId="12" borderId="0" xfId="0" applyFill="1" applyAlignment="1" applyProtection="1">
      <alignment horizontal="center"/>
      <protection locked="0"/>
    </xf>
    <xf numFmtId="0" fontId="2" fillId="2" borderId="49" xfId="0" applyFont="1" applyFill="1" applyBorder="1"/>
    <xf numFmtId="164" fontId="0" fillId="20" borderId="52" xfId="1" applyNumberFormat="1" applyFont="1" applyFill="1" applyBorder="1"/>
    <xf numFmtId="164" fontId="0" fillId="20" borderId="1" xfId="1" applyNumberFormat="1" applyFont="1" applyFill="1" applyBorder="1"/>
    <xf numFmtId="0" fontId="6" fillId="2" borderId="46" xfId="0" applyFont="1" applyFill="1" applyBorder="1"/>
    <xf numFmtId="0" fontId="0" fillId="2" borderId="3" xfId="0" applyFill="1" applyBorder="1"/>
    <xf numFmtId="0" fontId="13" fillId="20" borderId="59" xfId="0" applyFont="1" applyFill="1" applyBorder="1"/>
    <xf numFmtId="0" fontId="2" fillId="0" borderId="40" xfId="0" applyFont="1" applyBorder="1"/>
    <xf numFmtId="0" fontId="6" fillId="2" borderId="46" xfId="0" applyFont="1" applyFill="1" applyBorder="1" applyAlignment="1">
      <alignment horizontal="center"/>
    </xf>
    <xf numFmtId="0" fontId="6" fillId="2" borderId="9" xfId="0" applyFont="1" applyFill="1" applyBorder="1"/>
    <xf numFmtId="0" fontId="14" fillId="20" borderId="59" xfId="0" applyFont="1" applyFill="1" applyBorder="1"/>
    <xf numFmtId="164" fontId="2" fillId="22" borderId="26" xfId="0" applyNumberFormat="1" applyFont="1" applyFill="1" applyBorder="1"/>
    <xf numFmtId="9" fontId="0" fillId="16" borderId="16" xfId="3" applyFont="1" applyFill="1" applyBorder="1"/>
    <xf numFmtId="164" fontId="0" fillId="16" borderId="1" xfId="1" applyNumberFormat="1" applyFont="1" applyFill="1" applyBorder="1"/>
    <xf numFmtId="164" fontId="28" fillId="0" borderId="51" xfId="1" applyNumberFormat="1" applyFont="1" applyBorder="1"/>
    <xf numFmtId="0" fontId="7" fillId="0" borderId="0" xfId="0" applyFont="1"/>
    <xf numFmtId="9" fontId="0" fillId="20" borderId="1" xfId="3" applyFont="1" applyFill="1" applyBorder="1"/>
    <xf numFmtId="9" fontId="0" fillId="16" borderId="12" xfId="3" applyFont="1" applyFill="1" applyBorder="1"/>
    <xf numFmtId="9" fontId="0" fillId="16" borderId="1" xfId="3" applyFont="1" applyFill="1" applyBorder="1"/>
    <xf numFmtId="9" fontId="0" fillId="16" borderId="52" xfId="3" applyFont="1" applyFill="1" applyBorder="1"/>
    <xf numFmtId="41" fontId="0" fillId="0" borderId="0" xfId="0" applyNumberFormat="1"/>
    <xf numFmtId="41" fontId="0" fillId="8" borderId="0" xfId="0" applyNumberFormat="1" applyFill="1"/>
    <xf numFmtId="41" fontId="0" fillId="8" borderId="7" xfId="0" applyNumberFormat="1" applyFill="1" applyBorder="1"/>
    <xf numFmtId="0" fontId="2" fillId="0" borderId="16" xfId="0" applyFont="1" applyBorder="1"/>
    <xf numFmtId="0" fontId="2" fillId="16" borderId="52" xfId="0" applyFont="1" applyFill="1" applyBorder="1"/>
    <xf numFmtId="41" fontId="0" fillId="0" borderId="7" xfId="0" applyNumberFormat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3" fillId="0" borderId="14" xfId="0" applyFont="1" applyBorder="1"/>
    <xf numFmtId="0" fontId="2" fillId="0" borderId="18" xfId="0" applyFont="1" applyBorder="1"/>
    <xf numFmtId="164" fontId="2" fillId="0" borderId="16" xfId="1" applyNumberFormat="1" applyFont="1" applyBorder="1"/>
    <xf numFmtId="164" fontId="2" fillId="0" borderId="16" xfId="1" applyNumberFormat="1" applyFont="1" applyBorder="1" applyProtection="1"/>
    <xf numFmtId="0" fontId="7" fillId="0" borderId="0" xfId="0" applyFont="1" applyAlignment="1">
      <alignment horizontal="center"/>
    </xf>
    <xf numFmtId="165" fontId="2" fillId="20" borderId="12" xfId="0" applyNumberFormat="1" applyFont="1" applyFill="1" applyBorder="1" applyAlignment="1">
      <alignment horizontal="center"/>
    </xf>
    <xf numFmtId="0" fontId="28" fillId="0" borderId="0" xfId="0" applyFont="1"/>
    <xf numFmtId="0" fontId="30" fillId="0" borderId="0" xfId="0" applyFont="1" applyAlignment="1">
      <alignment horizontal="center"/>
    </xf>
    <xf numFmtId="0" fontId="30" fillId="0" borderId="0" xfId="0" applyFont="1"/>
    <xf numFmtId="164" fontId="0" fillId="0" borderId="14" xfId="1" applyNumberFormat="1" applyFont="1" applyBorder="1"/>
    <xf numFmtId="164" fontId="2" fillId="0" borderId="18" xfId="1" applyNumberFormat="1" applyFont="1" applyBorder="1"/>
    <xf numFmtId="0" fontId="0" fillId="0" borderId="11" xfId="0" applyBorder="1" applyAlignment="1">
      <alignment horizontal="center"/>
    </xf>
    <xf numFmtId="164" fontId="2" fillId="9" borderId="17" xfId="1" applyNumberFormat="1" applyFont="1" applyFill="1" applyBorder="1"/>
    <xf numFmtId="0" fontId="5" fillId="18" borderId="5" xfId="0" applyFont="1" applyFill="1" applyBorder="1"/>
    <xf numFmtId="0" fontId="5" fillId="18" borderId="29" xfId="0" applyFont="1" applyFill="1" applyBorder="1"/>
    <xf numFmtId="2" fontId="5" fillId="2" borderId="30" xfId="0" applyNumberFormat="1" applyFont="1" applyFill="1" applyBorder="1"/>
    <xf numFmtId="2" fontId="24" fillId="2" borderId="30" xfId="0" applyNumberFormat="1" applyFont="1" applyFill="1" applyBorder="1"/>
    <xf numFmtId="173" fontId="5" fillId="0" borderId="0" xfId="4" applyNumberFormat="1" applyFont="1" applyFill="1" applyBorder="1" applyAlignment="1">
      <alignment horizontal="right"/>
    </xf>
    <xf numFmtId="0" fontId="5" fillId="0" borderId="51" xfId="0" applyFont="1" applyBorder="1" applyAlignment="1">
      <alignment wrapText="1"/>
    </xf>
    <xf numFmtId="0" fontId="5" fillId="0" borderId="0" xfId="0" applyFont="1" applyAlignment="1">
      <alignment wrapText="1"/>
    </xf>
    <xf numFmtId="164" fontId="0" fillId="0" borderId="16" xfId="0" applyNumberFormat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/>
    <xf numFmtId="0" fontId="26" fillId="0" borderId="11" xfId="0" applyFont="1" applyBorder="1"/>
    <xf numFmtId="0" fontId="26" fillId="16" borderId="11" xfId="0" applyFont="1" applyFill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6" fillId="16" borderId="11" xfId="0" applyFont="1" applyFill="1" applyBorder="1" applyAlignment="1">
      <alignment horizontal="center"/>
    </xf>
    <xf numFmtId="0" fontId="24" fillId="16" borderId="37" xfId="0" applyFont="1" applyFill="1" applyBorder="1"/>
    <xf numFmtId="0" fontId="25" fillId="0" borderId="32" xfId="0" applyFont="1" applyBorder="1"/>
    <xf numFmtId="168" fontId="25" fillId="0" borderId="31" xfId="4" applyNumberFormat="1" applyFont="1" applyFill="1" applyBorder="1" applyAlignment="1">
      <alignment horizontal="center"/>
    </xf>
    <xf numFmtId="0" fontId="5" fillId="0" borderId="11" xfId="0" applyFont="1" applyBorder="1"/>
    <xf numFmtId="0" fontId="0" fillId="2" borderId="51" xfId="0" applyFill="1" applyBorder="1" applyAlignment="1">
      <alignment horizontal="center" vertical="center" textRotation="90" wrapText="1" readingOrder="1"/>
    </xf>
    <xf numFmtId="0" fontId="2" fillId="2" borderId="51" xfId="0" applyFont="1" applyFill="1" applyBorder="1" applyAlignment="1">
      <alignment wrapText="1"/>
    </xf>
    <xf numFmtId="0" fontId="0" fillId="2" borderId="0" xfId="0" applyFill="1" applyAlignment="1">
      <alignment horizontal="center" vertical="center" textRotation="90" wrapText="1" readingOrder="1"/>
    </xf>
    <xf numFmtId="0" fontId="4" fillId="2" borderId="0" xfId="0" applyFont="1" applyFill="1"/>
    <xf numFmtId="0" fontId="0" fillId="0" borderId="62" xfId="0" applyBorder="1"/>
    <xf numFmtId="0" fontId="24" fillId="16" borderId="24" xfId="0" applyFont="1" applyFill="1" applyBorder="1"/>
    <xf numFmtId="0" fontId="25" fillId="0" borderId="24" xfId="0" applyFont="1" applyBorder="1"/>
    <xf numFmtId="0" fontId="26" fillId="0" borderId="11" xfId="0" applyFont="1" applyBorder="1" applyAlignment="1">
      <alignment horizontal="left"/>
    </xf>
    <xf numFmtId="0" fontId="14" fillId="2" borderId="14" xfId="0" applyFont="1" applyFill="1" applyBorder="1"/>
    <xf numFmtId="0" fontId="2" fillId="0" borderId="11" xfId="0" applyFont="1" applyBorder="1"/>
    <xf numFmtId="0" fontId="2" fillId="16" borderId="11" xfId="0" applyFont="1" applyFill="1" applyBorder="1" applyAlignment="1">
      <alignment horizontal="center"/>
    </xf>
    <xf numFmtId="0" fontId="6" fillId="16" borderId="11" xfId="0" applyFont="1" applyFill="1" applyBorder="1"/>
    <xf numFmtId="0" fontId="9" fillId="0" borderId="0" xfId="0" applyFont="1"/>
    <xf numFmtId="164" fontId="2" fillId="6" borderId="17" xfId="1" applyNumberFormat="1" applyFont="1" applyFill="1" applyBorder="1"/>
    <xf numFmtId="0" fontId="31" fillId="0" borderId="0" xfId="0" applyFont="1"/>
    <xf numFmtId="41" fontId="31" fillId="0" borderId="0" xfId="0" applyNumberFormat="1" applyFont="1"/>
    <xf numFmtId="0" fontId="32" fillId="0" borderId="0" xfId="0" applyFont="1"/>
    <xf numFmtId="41" fontId="32" fillId="0" borderId="0" xfId="0" applyNumberFormat="1" applyFont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2" fillId="0" borderId="53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64" fontId="5" fillId="0" borderId="25" xfId="0" applyNumberFormat="1" applyFont="1" applyBorder="1"/>
    <xf numFmtId="0" fontId="0" fillId="0" borderId="0" xfId="0" applyAlignment="1">
      <alignment vertical="top" wrapText="1"/>
    </xf>
    <xf numFmtId="164" fontId="33" fillId="0" borderId="0" xfId="0" applyNumberFormat="1" applyFont="1"/>
    <xf numFmtId="41" fontId="33" fillId="0" borderId="0" xfId="0" applyNumberFormat="1" applyFont="1"/>
    <xf numFmtId="164" fontId="34" fillId="0" borderId="0" xfId="0" applyNumberFormat="1" applyFont="1"/>
    <xf numFmtId="0" fontId="35" fillId="0" borderId="0" xfId="0" applyFont="1"/>
    <xf numFmtId="0" fontId="33" fillId="0" borderId="0" xfId="0" applyFont="1"/>
    <xf numFmtId="0" fontId="34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0" fillId="0" borderId="49" xfId="0" applyBorder="1" applyAlignment="1">
      <alignment horizontal="center"/>
    </xf>
    <xf numFmtId="164" fontId="0" fillId="12" borderId="1" xfId="1" applyNumberFormat="1" applyFont="1" applyFill="1" applyBorder="1"/>
    <xf numFmtId="164" fontId="0" fillId="16" borderId="12" xfId="1" applyNumberFormat="1" applyFont="1" applyFill="1" applyBorder="1"/>
    <xf numFmtId="0" fontId="0" fillId="16" borderId="0" xfId="0" applyFill="1" applyAlignment="1">
      <alignment horizontal="center" vertical="center"/>
    </xf>
    <xf numFmtId="41" fontId="0" fillId="12" borderId="0" xfId="0" applyNumberFormat="1" applyFill="1"/>
    <xf numFmtId="174" fontId="0" fillId="0" borderId="0" xfId="0" applyNumberFormat="1"/>
    <xf numFmtId="43" fontId="7" fillId="0" borderId="0" xfId="0" applyNumberFormat="1" applyFont="1"/>
    <xf numFmtId="43" fontId="7" fillId="0" borderId="29" xfId="0" applyNumberFormat="1" applyFont="1" applyBorder="1"/>
    <xf numFmtId="167" fontId="5" fillId="12" borderId="1" xfId="3" applyNumberFormat="1" applyFont="1" applyFill="1" applyBorder="1"/>
    <xf numFmtId="167" fontId="5" fillId="9" borderId="1" xfId="3" applyNumberFormat="1" applyFont="1" applyFill="1" applyBorder="1"/>
    <xf numFmtId="167" fontId="5" fillId="9" borderId="16" xfId="3" applyNumberFormat="1" applyFont="1" applyFill="1" applyBorder="1"/>
    <xf numFmtId="167" fontId="5" fillId="0" borderId="1" xfId="3" applyNumberFormat="1" applyFont="1" applyFill="1" applyBorder="1"/>
    <xf numFmtId="167" fontId="5" fillId="0" borderId="16" xfId="3" applyNumberFormat="1" applyFont="1" applyFill="1" applyBorder="1"/>
    <xf numFmtId="167" fontId="5" fillId="12" borderId="16" xfId="3" applyNumberFormat="1" applyFont="1" applyFill="1" applyBorder="1"/>
    <xf numFmtId="175" fontId="0" fillId="0" borderId="0" xfId="0" applyNumberFormat="1"/>
    <xf numFmtId="0" fontId="29" fillId="0" borderId="0" xfId="0" applyFont="1"/>
    <xf numFmtId="41" fontId="29" fillId="0" borderId="0" xfId="0" applyNumberFormat="1" applyFont="1"/>
    <xf numFmtId="44" fontId="29" fillId="0" borderId="0" xfId="0" applyNumberFormat="1" applyFont="1"/>
    <xf numFmtId="44" fontId="7" fillId="0" borderId="29" xfId="2" applyFont="1" applyBorder="1"/>
    <xf numFmtId="41" fontId="7" fillId="0" borderId="0" xfId="0" applyNumberFormat="1" applyFont="1"/>
    <xf numFmtId="164" fontId="29" fillId="0" borderId="0" xfId="0" applyNumberFormat="1" applyFont="1"/>
    <xf numFmtId="0" fontId="29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57" xfId="0" applyFont="1" applyBorder="1" applyAlignment="1">
      <alignment horizontal="left" vertical="top"/>
    </xf>
    <xf numFmtId="0" fontId="2" fillId="0" borderId="61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29" xfId="0" applyFont="1" applyBorder="1" applyAlignment="1">
      <alignment horizontal="right" vertical="top"/>
    </xf>
    <xf numFmtId="0" fontId="2" fillId="0" borderId="41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14" fontId="2" fillId="0" borderId="51" xfId="0" applyNumberFormat="1" applyFont="1" applyBorder="1" applyAlignment="1">
      <alignment horizontal="right" vertical="top"/>
    </xf>
    <xf numFmtId="0" fontId="2" fillId="0" borderId="51" xfId="0" applyFont="1" applyBorder="1" applyAlignment="1">
      <alignment horizontal="right" vertical="top"/>
    </xf>
    <xf numFmtId="0" fontId="2" fillId="0" borderId="43" xfId="0" applyFont="1" applyBorder="1" applyAlignment="1">
      <alignment horizontal="left" vertical="top"/>
    </xf>
    <xf numFmtId="0" fontId="2" fillId="0" borderId="39" xfId="0" applyFont="1" applyBorder="1"/>
    <xf numFmtId="0" fontId="2" fillId="0" borderId="46" xfId="0" applyFont="1" applyBorder="1"/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right" vertical="top"/>
    </xf>
    <xf numFmtId="0" fontId="24" fillId="0" borderId="2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8" fillId="0" borderId="0" xfId="0" applyFont="1"/>
    <xf numFmtId="43" fontId="0" fillId="0" borderId="0" xfId="0" applyNumberFormat="1"/>
    <xf numFmtId="14" fontId="0" fillId="0" borderId="0" xfId="0" applyNumberFormat="1" applyAlignment="1">
      <alignment horizontal="right" vertical="top"/>
    </xf>
    <xf numFmtId="14" fontId="24" fillId="0" borderId="0" xfId="0" applyNumberFormat="1" applyFont="1" applyAlignment="1">
      <alignment horizontal="right" vertical="top"/>
    </xf>
    <xf numFmtId="14" fontId="2" fillId="0" borderId="29" xfId="0" applyNumberFormat="1" applyFont="1" applyBorder="1" applyAlignment="1">
      <alignment horizontal="right" vertical="top"/>
    </xf>
    <xf numFmtId="0" fontId="0" fillId="0" borderId="51" xfId="0" applyBorder="1" applyAlignment="1">
      <alignment horizontal="left" vertical="top"/>
    </xf>
    <xf numFmtId="14" fontId="0" fillId="0" borderId="51" xfId="0" applyNumberFormat="1" applyBorder="1" applyAlignment="1">
      <alignment horizontal="right" vertical="top"/>
    </xf>
    <xf numFmtId="0" fontId="0" fillId="0" borderId="51" xfId="0" applyBorder="1" applyAlignment="1">
      <alignment horizontal="right" vertical="top"/>
    </xf>
    <xf numFmtId="0" fontId="0" fillId="0" borderId="4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20" xfId="0" applyBorder="1" applyAlignment="1">
      <alignment horizontal="left" vertical="top"/>
    </xf>
    <xf numFmtId="164" fontId="0" fillId="0" borderId="0" xfId="1" applyNumberFormat="1" applyFont="1"/>
    <xf numFmtId="168" fontId="24" fillId="17" borderId="25" xfId="3" applyNumberFormat="1" applyFont="1" applyFill="1" applyBorder="1" applyAlignment="1">
      <alignment horizontal="center"/>
    </xf>
    <xf numFmtId="164" fontId="5" fillId="0" borderId="0" xfId="0" applyNumberFormat="1" applyFont="1"/>
    <xf numFmtId="164" fontId="28" fillId="0" borderId="51" xfId="1" applyNumberFormat="1" applyFont="1" applyFill="1" applyBorder="1"/>
    <xf numFmtId="164" fontId="0" fillId="0" borderId="51" xfId="1" applyNumberFormat="1" applyFont="1" applyFill="1" applyBorder="1"/>
    <xf numFmtId="164" fontId="5" fillId="0" borderId="1" xfId="1" applyNumberFormat="1" applyFont="1" applyFill="1" applyBorder="1"/>
    <xf numFmtId="168" fontId="0" fillId="2" borderId="25" xfId="3" applyNumberFormat="1" applyFont="1" applyFill="1" applyBorder="1" applyAlignment="1">
      <alignment horizontal="center"/>
    </xf>
    <xf numFmtId="41" fontId="29" fillId="0" borderId="0" xfId="0" applyNumberFormat="1" applyFont="1" applyAlignment="1">
      <alignment horizontal="center"/>
    </xf>
    <xf numFmtId="0" fontId="12" fillId="16" borderId="0" xfId="0" applyFont="1" applyFill="1"/>
    <xf numFmtId="165" fontId="2" fillId="16" borderId="12" xfId="0" applyNumberFormat="1" applyFont="1" applyFill="1" applyBorder="1" applyAlignment="1">
      <alignment horizontal="center"/>
    </xf>
    <xf numFmtId="0" fontId="2" fillId="16" borderId="13" xfId="0" applyFont="1" applyFill="1" applyBorder="1" applyAlignment="1">
      <alignment horizontal="center"/>
    </xf>
    <xf numFmtId="0" fontId="0" fillId="16" borderId="0" xfId="0" applyFill="1"/>
    <xf numFmtId="165" fontId="0" fillId="16" borderId="0" xfId="0" applyNumberFormat="1" applyFill="1"/>
    <xf numFmtId="0" fontId="7" fillId="16" borderId="0" xfId="0" applyFont="1" applyFill="1"/>
    <xf numFmtId="0" fontId="0" fillId="16" borderId="14" xfId="0" applyFill="1" applyBorder="1"/>
    <xf numFmtId="164" fontId="2" fillId="16" borderId="15" xfId="1" applyNumberFormat="1" applyFont="1" applyFill="1" applyBorder="1"/>
    <xf numFmtId="41" fontId="0" fillId="16" borderId="0" xfId="0" applyNumberFormat="1" applyFill="1"/>
    <xf numFmtId="41" fontId="7" fillId="16" borderId="0" xfId="0" applyNumberFormat="1" applyFont="1" applyFill="1"/>
    <xf numFmtId="0" fontId="2" fillId="16" borderId="18" xfId="0" applyFont="1" applyFill="1" applyBorder="1"/>
    <xf numFmtId="164" fontId="2" fillId="16" borderId="16" xfId="1" applyNumberFormat="1" applyFont="1" applyFill="1" applyBorder="1"/>
    <xf numFmtId="164" fontId="2" fillId="16" borderId="17" xfId="1" applyNumberFormat="1" applyFont="1" applyFill="1" applyBorder="1"/>
    <xf numFmtId="174" fontId="7" fillId="0" borderId="0" xfId="0" applyNumberFormat="1" applyFont="1"/>
    <xf numFmtId="0" fontId="2" fillId="0" borderId="0" xfId="0" applyFont="1" applyAlignment="1">
      <alignment horizontal="right" vertical="top"/>
    </xf>
    <xf numFmtId="0" fontId="2" fillId="0" borderId="20" xfId="0" applyFont="1" applyBorder="1" applyAlignment="1">
      <alignment horizontal="left" vertical="top"/>
    </xf>
    <xf numFmtId="0" fontId="2" fillId="0" borderId="51" xfId="0" applyFont="1" applyBorder="1" applyAlignment="1">
      <alignment vertical="top" wrapText="1"/>
    </xf>
    <xf numFmtId="14" fontId="2" fillId="0" borderId="0" xfId="0" applyNumberFormat="1" applyFont="1" applyAlignment="1">
      <alignment horizontal="right" vertical="top"/>
    </xf>
    <xf numFmtId="0" fontId="0" fillId="0" borderId="29" xfId="0" applyBorder="1" applyAlignment="1">
      <alignment horizontal="left" vertical="top"/>
    </xf>
    <xf numFmtId="14" fontId="0" fillId="0" borderId="29" xfId="0" applyNumberFormat="1" applyBorder="1" applyAlignment="1">
      <alignment horizontal="right" vertical="top"/>
    </xf>
    <xf numFmtId="0" fontId="0" fillId="0" borderId="29" xfId="0" applyBorder="1" applyAlignment="1">
      <alignment horizontal="right" vertical="top"/>
    </xf>
    <xf numFmtId="0" fontId="0" fillId="0" borderId="41" xfId="0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4" fillId="0" borderId="51" xfId="0" applyFont="1" applyBorder="1" applyAlignment="1">
      <alignment horizontal="left" vertical="top"/>
    </xf>
    <xf numFmtId="14" fontId="24" fillId="0" borderId="51" xfId="0" applyNumberFormat="1" applyFont="1" applyBorder="1" applyAlignment="1">
      <alignment horizontal="right" vertical="top"/>
    </xf>
    <xf numFmtId="0" fontId="24" fillId="0" borderId="51" xfId="0" applyFont="1" applyBorder="1" applyAlignment="1">
      <alignment horizontal="right" vertical="top"/>
    </xf>
    <xf numFmtId="0" fontId="24" fillId="0" borderId="43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 wrapText="1"/>
    </xf>
    <xf numFmtId="166" fontId="0" fillId="9" borderId="31" xfId="2" applyNumberFormat="1" applyFont="1" applyFill="1" applyBorder="1"/>
    <xf numFmtId="166" fontId="0" fillId="9" borderId="16" xfId="2" applyNumberFormat="1" applyFont="1" applyFill="1" applyBorder="1"/>
    <xf numFmtId="0" fontId="28" fillId="9" borderId="0" xfId="0" applyFont="1" applyFill="1"/>
    <xf numFmtId="166" fontId="0" fillId="9" borderId="1" xfId="2" applyNumberFormat="1" applyFont="1" applyFill="1" applyBorder="1"/>
    <xf numFmtId="169" fontId="5" fillId="9" borderId="1" xfId="4" applyNumberFormat="1" applyFont="1" applyFill="1" applyBorder="1" applyAlignment="1">
      <alignment horizontal="center"/>
    </xf>
    <xf numFmtId="170" fontId="5" fillId="9" borderId="1" xfId="4" applyNumberFormat="1" applyFont="1" applyFill="1" applyBorder="1" applyAlignment="1">
      <alignment horizontal="center"/>
    </xf>
    <xf numFmtId="170" fontId="5" fillId="9" borderId="16" xfId="4" applyNumberFormat="1" applyFont="1" applyFill="1" applyBorder="1" applyAlignment="1">
      <alignment horizontal="center"/>
    </xf>
    <xf numFmtId="169" fontId="37" fillId="26" borderId="1" xfId="4" applyNumberFormat="1" applyFont="1" applyFill="1" applyBorder="1" applyAlignment="1">
      <alignment horizontal="center"/>
    </xf>
    <xf numFmtId="3" fontId="0" fillId="0" borderId="0" xfId="0" applyNumberFormat="1"/>
    <xf numFmtId="176" fontId="40" fillId="20" borderId="46" xfId="0" applyNumberFormat="1" applyFont="1" applyFill="1" applyBorder="1" applyAlignment="1">
      <alignment horizontal="center" vertical="center"/>
    </xf>
    <xf numFmtId="176" fontId="40" fillId="20" borderId="63" xfId="0" applyNumberFormat="1" applyFont="1" applyFill="1" applyBorder="1" applyAlignment="1">
      <alignment horizontal="center" vertical="center" wrapText="1"/>
    </xf>
    <xf numFmtId="0" fontId="40" fillId="27" borderId="36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5" fillId="0" borderId="29" xfId="0" applyFont="1" applyBorder="1"/>
    <xf numFmtId="164" fontId="2" fillId="20" borderId="16" xfId="1" applyNumberFormat="1" applyFont="1" applyFill="1" applyBorder="1"/>
    <xf numFmtId="176" fontId="40" fillId="27" borderId="36" xfId="0" applyNumberFormat="1" applyFont="1" applyFill="1" applyBorder="1" applyAlignment="1">
      <alignment horizontal="center" vertical="center" wrapText="1"/>
    </xf>
    <xf numFmtId="0" fontId="0" fillId="12" borderId="0" xfId="0" applyFill="1"/>
    <xf numFmtId="0" fontId="0" fillId="0" borderId="2" xfId="0" applyBorder="1"/>
    <xf numFmtId="164" fontId="0" fillId="20" borderId="64" xfId="0" applyNumberFormat="1" applyFill="1" applyBorder="1"/>
    <xf numFmtId="164" fontId="0" fillId="20" borderId="51" xfId="0" applyNumberFormat="1" applyFill="1" applyBorder="1"/>
    <xf numFmtId="164" fontId="0" fillId="0" borderId="2" xfId="0" applyNumberFormat="1" applyBorder="1"/>
    <xf numFmtId="164" fontId="0" fillId="20" borderId="0" xfId="0" applyNumberFormat="1" applyFill="1"/>
    <xf numFmtId="0" fontId="0" fillId="0" borderId="4" xfId="0" applyBorder="1"/>
    <xf numFmtId="164" fontId="0" fillId="20" borderId="65" xfId="0" applyNumberFormat="1" applyFill="1" applyBorder="1"/>
    <xf numFmtId="164" fontId="0" fillId="28" borderId="0" xfId="0" applyNumberFormat="1" applyFill="1"/>
    <xf numFmtId="164" fontId="5" fillId="28" borderId="0" xfId="0" applyNumberFormat="1" applyFont="1" applyFill="1" applyAlignment="1">
      <alignment horizontal="right"/>
    </xf>
    <xf numFmtId="164" fontId="0" fillId="0" borderId="4" xfId="0" applyNumberFormat="1" applyBorder="1"/>
    <xf numFmtId="164" fontId="0" fillId="12" borderId="0" xfId="0" applyNumberFormat="1" applyFill="1"/>
    <xf numFmtId="164" fontId="5" fillId="20" borderId="0" xfId="0" applyNumberFormat="1" applyFont="1" applyFill="1"/>
    <xf numFmtId="41" fontId="5" fillId="20" borderId="0" xfId="0" applyNumberFormat="1" applyFont="1" applyFill="1"/>
    <xf numFmtId="164" fontId="41" fillId="20" borderId="0" xfId="0" applyNumberFormat="1" applyFont="1" applyFill="1"/>
    <xf numFmtId="0" fontId="5" fillId="0" borderId="4" xfId="0" applyFont="1" applyBorder="1"/>
    <xf numFmtId="164" fontId="5" fillId="0" borderId="4" xfId="0" applyNumberFormat="1" applyFont="1" applyBorder="1"/>
    <xf numFmtId="0" fontId="0" fillId="29" borderId="0" xfId="0" applyFill="1"/>
    <xf numFmtId="0" fontId="5" fillId="29" borderId="4" xfId="0" applyFont="1" applyFill="1" applyBorder="1"/>
    <xf numFmtId="164" fontId="5" fillId="29" borderId="4" xfId="0" applyNumberFormat="1" applyFont="1" applyFill="1" applyBorder="1"/>
    <xf numFmtId="168" fontId="0" fillId="29" borderId="0" xfId="0" applyNumberFormat="1" applyFill="1"/>
    <xf numFmtId="0" fontId="2" fillId="9" borderId="28" xfId="0" applyFont="1" applyFill="1" applyBorder="1"/>
    <xf numFmtId="164" fontId="2" fillId="20" borderId="66" xfId="0" applyNumberFormat="1" applyFont="1" applyFill="1" applyBorder="1"/>
    <xf numFmtId="164" fontId="2" fillId="20" borderId="67" xfId="0" applyNumberFormat="1" applyFont="1" applyFill="1" applyBorder="1"/>
    <xf numFmtId="164" fontId="2" fillId="9" borderId="28" xfId="0" applyNumberFormat="1" applyFont="1" applyFill="1" applyBorder="1"/>
    <xf numFmtId="0" fontId="5" fillId="0" borderId="68" xfId="0" applyFont="1" applyBorder="1"/>
    <xf numFmtId="164" fontId="0" fillId="31" borderId="51" xfId="0" applyNumberFormat="1" applyFill="1" applyBorder="1"/>
    <xf numFmtId="164" fontId="0" fillId="31" borderId="51" xfId="0" applyNumberFormat="1" applyFill="1" applyBorder="1" applyAlignment="1">
      <alignment horizontal="right"/>
    </xf>
    <xf numFmtId="164" fontId="0" fillId="31" borderId="0" xfId="0" applyNumberFormat="1" applyFill="1"/>
    <xf numFmtId="164" fontId="0" fillId="31" borderId="0" xfId="0" applyNumberFormat="1" applyFill="1" applyAlignment="1">
      <alignment horizontal="right"/>
    </xf>
    <xf numFmtId="164" fontId="0" fillId="20" borderId="0" xfId="0" applyNumberFormat="1" applyFill="1" applyAlignment="1">
      <alignment horizontal="right"/>
    </xf>
    <xf numFmtId="0" fontId="0" fillId="32" borderId="4" xfId="0" applyFill="1" applyBorder="1"/>
    <xf numFmtId="164" fontId="0" fillId="20" borderId="65" xfId="0" applyNumberFormat="1" applyFill="1" applyBorder="1" applyAlignment="1">
      <alignment horizontal="center"/>
    </xf>
    <xf numFmtId="164" fontId="0" fillId="20" borderId="0" xfId="0" applyNumberFormat="1" applyFill="1" applyAlignment="1">
      <alignment horizontal="center"/>
    </xf>
    <xf numFmtId="164" fontId="0" fillId="32" borderId="4" xfId="0" applyNumberFormat="1" applyFill="1" applyBorder="1" applyAlignment="1">
      <alignment horizontal="center"/>
    </xf>
    <xf numFmtId="0" fontId="28" fillId="0" borderId="0" xfId="0" applyFont="1" applyAlignment="1">
      <alignment horizontal="left" wrapText="1"/>
    </xf>
    <xf numFmtId="0" fontId="28" fillId="33" borderId="7" xfId="0" applyFont="1" applyFill="1" applyBorder="1"/>
    <xf numFmtId="0" fontId="28" fillId="33" borderId="0" xfId="0" applyFont="1" applyFill="1" applyAlignment="1">
      <alignment wrapText="1"/>
    </xf>
    <xf numFmtId="0" fontId="0" fillId="29" borderId="4" xfId="0" applyFill="1" applyBorder="1"/>
    <xf numFmtId="164" fontId="0" fillId="20" borderId="69" xfId="0" applyNumberFormat="1" applyFill="1" applyBorder="1"/>
    <xf numFmtId="164" fontId="0" fillId="29" borderId="35" xfId="0" applyNumberFormat="1" applyFill="1" applyBorder="1"/>
    <xf numFmtId="164" fontId="2" fillId="20" borderId="66" xfId="1" applyNumberFormat="1" applyFont="1" applyFill="1" applyBorder="1"/>
    <xf numFmtId="164" fontId="2" fillId="20" borderId="67" xfId="1" applyNumberFormat="1" applyFont="1" applyFill="1" applyBorder="1"/>
    <xf numFmtId="164" fontId="2" fillId="9" borderId="28" xfId="1" applyNumberFormat="1" applyFont="1" applyFill="1" applyBorder="1"/>
    <xf numFmtId="0" fontId="2" fillId="9" borderId="36" xfId="0" applyFont="1" applyFill="1" applyBorder="1"/>
    <xf numFmtId="164" fontId="2" fillId="20" borderId="63" xfId="0" applyNumberFormat="1" applyFont="1" applyFill="1" applyBorder="1"/>
    <xf numFmtId="164" fontId="2" fillId="20" borderId="46" xfId="0" applyNumberFormat="1" applyFont="1" applyFill="1" applyBorder="1"/>
    <xf numFmtId="164" fontId="2" fillId="9" borderId="36" xfId="0" applyNumberFormat="1" applyFont="1" applyFill="1" applyBorder="1"/>
    <xf numFmtId="168" fontId="24" fillId="29" borderId="0" xfId="0" applyNumberFormat="1" applyFont="1" applyFill="1"/>
    <xf numFmtId="0" fontId="36" fillId="25" borderId="0" xfId="0" applyFont="1" applyFill="1" applyAlignment="1">
      <alignment vertical="center"/>
    </xf>
    <xf numFmtId="0" fontId="0" fillId="0" borderId="29" xfId="0" applyBorder="1" applyAlignment="1">
      <alignment vertical="center"/>
    </xf>
    <xf numFmtId="0" fontId="0" fillId="0" borderId="25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11" xfId="0" applyBorder="1"/>
    <xf numFmtId="9" fontId="2" fillId="0" borderId="13" xfId="3" applyFont="1" applyFill="1" applyBorder="1"/>
    <xf numFmtId="9" fontId="2" fillId="0" borderId="15" xfId="3" applyFont="1" applyFill="1" applyBorder="1"/>
    <xf numFmtId="0" fontId="13" fillId="0" borderId="18" xfId="0" applyFont="1" applyBorder="1"/>
    <xf numFmtId="0" fontId="2" fillId="0" borderId="32" xfId="0" applyFont="1" applyBorder="1"/>
    <xf numFmtId="9" fontId="2" fillId="0" borderId="31" xfId="3" applyFont="1" applyBorder="1"/>
    <xf numFmtId="9" fontId="2" fillId="0" borderId="26" xfId="3" applyFont="1" applyFill="1" applyBorder="1"/>
    <xf numFmtId="164" fontId="29" fillId="0" borderId="0" xfId="0" applyNumberFormat="1" applyFont="1" applyAlignment="1">
      <alignment horizontal="right"/>
    </xf>
    <xf numFmtId="0" fontId="0" fillId="0" borderId="60" xfId="0" applyBorder="1"/>
    <xf numFmtId="0" fontId="13" fillId="0" borderId="70" xfId="0" applyFont="1" applyBorder="1"/>
    <xf numFmtId="0" fontId="2" fillId="0" borderId="24" xfId="0" applyFont="1" applyBorder="1"/>
    <xf numFmtId="164" fontId="0" fillId="16" borderId="12" xfId="1" applyNumberFormat="1" applyFont="1" applyFill="1" applyBorder="1" applyProtection="1"/>
    <xf numFmtId="164" fontId="2" fillId="0" borderId="13" xfId="1" applyNumberFormat="1" applyFont="1" applyFill="1" applyBorder="1"/>
    <xf numFmtId="164" fontId="0" fillId="16" borderId="1" xfId="1" applyNumberFormat="1" applyFont="1" applyFill="1" applyBorder="1" applyProtection="1"/>
    <xf numFmtId="164" fontId="2" fillId="0" borderId="15" xfId="1" applyNumberFormat="1" applyFont="1" applyFill="1" applyBorder="1"/>
    <xf numFmtId="164" fontId="0" fillId="16" borderId="16" xfId="1" applyNumberFormat="1" applyFont="1" applyFill="1" applyBorder="1"/>
    <xf numFmtId="164" fontId="0" fillId="16" borderId="16" xfId="1" applyNumberFormat="1" applyFont="1" applyFill="1" applyBorder="1" applyProtection="1"/>
    <xf numFmtId="164" fontId="2" fillId="0" borderId="31" xfId="1" applyNumberFormat="1" applyFont="1" applyBorder="1"/>
    <xf numFmtId="164" fontId="2" fillId="0" borderId="26" xfId="1" applyNumberFormat="1" applyFont="1" applyFill="1" applyBorder="1"/>
    <xf numFmtId="164" fontId="2" fillId="0" borderId="71" xfId="1" applyNumberFormat="1" applyFont="1" applyBorder="1"/>
    <xf numFmtId="164" fontId="2" fillId="0" borderId="72" xfId="1" applyNumberFormat="1" applyFont="1" applyBorder="1"/>
    <xf numFmtId="164" fontId="0" fillId="6" borderId="0" xfId="0" applyNumberFormat="1" applyFill="1"/>
    <xf numFmtId="0" fontId="0" fillId="24" borderId="25" xfId="0" applyFill="1" applyBorder="1" applyAlignment="1">
      <alignment horizontal="center"/>
    </xf>
    <xf numFmtId="9" fontId="0" fillId="24" borderId="12" xfId="3" applyFont="1" applyFill="1" applyBorder="1" applyProtection="1"/>
    <xf numFmtId="9" fontId="0" fillId="24" borderId="1" xfId="3" applyFont="1" applyFill="1" applyBorder="1" applyProtection="1"/>
    <xf numFmtId="9" fontId="0" fillId="24" borderId="16" xfId="3" applyFont="1" applyFill="1" applyBorder="1" applyProtection="1"/>
    <xf numFmtId="0" fontId="0" fillId="20" borderId="25" xfId="0" applyFill="1" applyBorder="1" applyAlignment="1">
      <alignment horizontal="center"/>
    </xf>
    <xf numFmtId="164" fontId="2" fillId="24" borderId="53" xfId="1" applyNumberFormat="1" applyFont="1" applyFill="1" applyBorder="1"/>
    <xf numFmtId="0" fontId="2" fillId="24" borderId="7" xfId="0" applyFont="1" applyFill="1" applyBorder="1" applyAlignment="1">
      <alignment horizontal="center"/>
    </xf>
    <xf numFmtId="164" fontId="2" fillId="24" borderId="7" xfId="1" applyNumberFormat="1" applyFont="1" applyFill="1" applyBorder="1"/>
    <xf numFmtId="0" fontId="15" fillId="0" borderId="44" xfId="0" applyFont="1" applyBorder="1" applyAlignment="1">
      <alignment vertical="center"/>
    </xf>
    <xf numFmtId="9" fontId="2" fillId="0" borderId="15" xfId="3" applyFont="1" applyBorder="1"/>
    <xf numFmtId="9" fontId="2" fillId="0" borderId="16" xfId="3" applyFont="1" applyBorder="1"/>
    <xf numFmtId="9" fontId="2" fillId="0" borderId="16" xfId="3" applyFont="1" applyFill="1" applyBorder="1"/>
    <xf numFmtId="9" fontId="2" fillId="0" borderId="17" xfId="3" applyFont="1" applyBorder="1"/>
    <xf numFmtId="9" fontId="0" fillId="24" borderId="1" xfId="3" applyFont="1" applyFill="1" applyBorder="1"/>
    <xf numFmtId="0" fontId="12" fillId="20" borderId="0" xfId="0" applyFont="1" applyFill="1"/>
    <xf numFmtId="0" fontId="2" fillId="20" borderId="11" xfId="0" applyFont="1" applyFill="1" applyBorder="1" applyAlignment="1">
      <alignment horizontal="center"/>
    </xf>
    <xf numFmtId="0" fontId="2" fillId="20" borderId="13" xfId="0" applyFont="1" applyFill="1" applyBorder="1" applyAlignment="1">
      <alignment horizontal="center"/>
    </xf>
    <xf numFmtId="0" fontId="0" fillId="20" borderId="0" xfId="0" applyFill="1"/>
    <xf numFmtId="164" fontId="0" fillId="20" borderId="14" xfId="1" applyNumberFormat="1" applyFont="1" applyFill="1" applyBorder="1"/>
    <xf numFmtId="164" fontId="2" fillId="20" borderId="15" xfId="1" applyNumberFormat="1" applyFont="1" applyFill="1" applyBorder="1"/>
    <xf numFmtId="0" fontId="28" fillId="20" borderId="0" xfId="0" applyFont="1" applyFill="1"/>
    <xf numFmtId="9" fontId="2" fillId="20" borderId="15" xfId="3" applyFont="1" applyFill="1" applyBorder="1"/>
    <xf numFmtId="0" fontId="0" fillId="20" borderId="0" xfId="0" applyFill="1" applyAlignment="1">
      <alignment horizontal="center" vertical="center"/>
    </xf>
    <xf numFmtId="164" fontId="2" fillId="20" borderId="18" xfId="1" applyNumberFormat="1" applyFont="1" applyFill="1" applyBorder="1"/>
    <xf numFmtId="164" fontId="2" fillId="20" borderId="17" xfId="1" applyNumberFormat="1" applyFont="1" applyFill="1" applyBorder="1"/>
    <xf numFmtId="9" fontId="2" fillId="20" borderId="16" xfId="3" applyFont="1" applyFill="1" applyBorder="1"/>
    <xf numFmtId="9" fontId="2" fillId="20" borderId="17" xfId="3" applyFont="1" applyFill="1" applyBorder="1"/>
    <xf numFmtId="0" fontId="2" fillId="20" borderId="45" xfId="0" applyFont="1" applyFill="1" applyBorder="1" applyAlignment="1">
      <alignment horizontal="center"/>
    </xf>
    <xf numFmtId="9" fontId="0" fillId="24" borderId="19" xfId="3" applyFont="1" applyFill="1" applyBorder="1"/>
    <xf numFmtId="9" fontId="2" fillId="0" borderId="23" xfId="3" applyFont="1" applyBorder="1"/>
    <xf numFmtId="165" fontId="2" fillId="24" borderId="25" xfId="0" applyNumberFormat="1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9" fontId="0" fillId="30" borderId="0" xfId="0" applyNumberFormat="1" applyFill="1"/>
    <xf numFmtId="164" fontId="29" fillId="20" borderId="0" xfId="0" applyNumberFormat="1" applyFont="1" applyFill="1"/>
    <xf numFmtId="44" fontId="0" fillId="25" borderId="33" xfId="0" applyNumberFormat="1" applyFill="1" applyBorder="1"/>
    <xf numFmtId="44" fontId="0" fillId="25" borderId="3" xfId="0" applyNumberFormat="1" applyFill="1" applyBorder="1"/>
    <xf numFmtId="44" fontId="0" fillId="25" borderId="34" xfId="0" applyNumberFormat="1" applyFill="1" applyBorder="1"/>
    <xf numFmtId="41" fontId="24" fillId="25" borderId="0" xfId="0" applyNumberFormat="1" applyFont="1" applyFill="1"/>
    <xf numFmtId="0" fontId="0" fillId="25" borderId="0" xfId="0" applyFill="1" applyAlignment="1">
      <alignment vertical="center"/>
    </xf>
    <xf numFmtId="0" fontId="0" fillId="25" borderId="8" xfId="0" applyFill="1" applyBorder="1" applyAlignment="1">
      <alignment vertical="center"/>
    </xf>
    <xf numFmtId="0" fontId="0" fillId="25" borderId="29" xfId="0" applyFill="1" applyBorder="1" applyAlignment="1">
      <alignment vertical="center"/>
    </xf>
    <xf numFmtId="0" fontId="2" fillId="12" borderId="6" xfId="0" applyFont="1" applyFill="1" applyBorder="1" applyAlignment="1">
      <alignment horizontal="center"/>
    </xf>
    <xf numFmtId="0" fontId="23" fillId="15" borderId="56" xfId="0" applyFont="1" applyFill="1" applyBorder="1" applyAlignment="1">
      <alignment horizontal="center"/>
    </xf>
    <xf numFmtId="0" fontId="2" fillId="12" borderId="36" xfId="0" applyFont="1" applyFill="1" applyBorder="1" applyAlignment="1">
      <alignment horizontal="center"/>
    </xf>
    <xf numFmtId="9" fontId="3" fillId="2" borderId="29" xfId="3" applyFont="1" applyFill="1" applyBorder="1" applyAlignment="1">
      <alignment wrapText="1"/>
    </xf>
    <xf numFmtId="0" fontId="2" fillId="12" borderId="49" xfId="0" applyFont="1" applyFill="1" applyBorder="1" applyAlignment="1">
      <alignment horizontal="center"/>
    </xf>
    <xf numFmtId="44" fontId="2" fillId="25" borderId="24" xfId="2" applyFont="1" applyFill="1" applyBorder="1"/>
    <xf numFmtId="164" fontId="24" fillId="20" borderId="51" xfId="0" applyNumberFormat="1" applyFont="1" applyFill="1" applyBorder="1"/>
    <xf numFmtId="164" fontId="24" fillId="20" borderId="51" xfId="0" applyNumberFormat="1" applyFont="1" applyFill="1" applyBorder="1" applyAlignment="1">
      <alignment horizontal="right"/>
    </xf>
    <xf numFmtId="164" fontId="28" fillId="20" borderId="0" xfId="0" applyNumberFormat="1" applyFont="1" applyFill="1"/>
    <xf numFmtId="164" fontId="28" fillId="20" borderId="0" xfId="0" applyNumberFormat="1" applyFont="1" applyFill="1" applyAlignment="1">
      <alignment horizontal="right"/>
    </xf>
    <xf numFmtId="164" fontId="0" fillId="20" borderId="69" xfId="0" applyNumberFormat="1" applyFill="1" applyBorder="1" applyAlignment="1">
      <alignment horizontal="right"/>
    </xf>
    <xf numFmtId="164" fontId="0" fillId="25" borderId="4" xfId="0" applyNumberFormat="1" applyFill="1" applyBorder="1"/>
    <xf numFmtId="164" fontId="5" fillId="25" borderId="4" xfId="0" applyNumberFormat="1" applyFont="1" applyFill="1" applyBorder="1"/>
    <xf numFmtId="164" fontId="5" fillId="25" borderId="2" xfId="0" applyNumberFormat="1" applyFont="1" applyFill="1" applyBorder="1"/>
    <xf numFmtId="164" fontId="2" fillId="0" borderId="16" xfId="1" applyNumberFormat="1" applyFont="1" applyFill="1" applyBorder="1" applyProtection="1"/>
    <xf numFmtId="164" fontId="0" fillId="0" borderId="1" xfId="1" applyNumberFormat="1" applyFont="1" applyFill="1" applyBorder="1" applyProtection="1"/>
    <xf numFmtId="9" fontId="0" fillId="24" borderId="12" xfId="3" applyFont="1" applyFill="1" applyBorder="1"/>
    <xf numFmtId="9" fontId="0" fillId="24" borderId="16" xfId="3" applyFont="1" applyFill="1" applyBorder="1"/>
    <xf numFmtId="165" fontId="2" fillId="20" borderId="25" xfId="0" applyNumberFormat="1" applyFont="1" applyFill="1" applyBorder="1" applyAlignment="1">
      <alignment horizontal="center"/>
    </xf>
    <xf numFmtId="164" fontId="0" fillId="20" borderId="12" xfId="1" applyNumberFormat="1" applyFont="1" applyFill="1" applyBorder="1"/>
    <xf numFmtId="164" fontId="2" fillId="0" borderId="16" xfId="1" applyNumberFormat="1" applyFont="1" applyFill="1" applyBorder="1"/>
    <xf numFmtId="0" fontId="0" fillId="6" borderId="0" xfId="0" applyFill="1"/>
    <xf numFmtId="9" fontId="0" fillId="20" borderId="19" xfId="3" applyFont="1" applyFill="1" applyBorder="1"/>
    <xf numFmtId="43" fontId="0" fillId="20" borderId="0" xfId="1" applyFont="1" applyFill="1"/>
    <xf numFmtId="41" fontId="0" fillId="20" borderId="0" xfId="0" applyNumberFormat="1" applyFill="1"/>
    <xf numFmtId="9" fontId="42" fillId="2" borderId="46" xfId="3" applyFont="1" applyFill="1" applyBorder="1" applyAlignment="1">
      <alignment horizontal="left"/>
    </xf>
    <xf numFmtId="0" fontId="0" fillId="0" borderId="61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57" xfId="0" applyBorder="1" applyAlignment="1">
      <alignment horizontal="center" vertical="top"/>
    </xf>
    <xf numFmtId="0" fontId="0" fillId="0" borderId="51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57" xfId="0" applyBorder="1" applyAlignment="1">
      <alignment horizontal="left" vertical="top"/>
    </xf>
    <xf numFmtId="0" fontId="0" fillId="0" borderId="51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2" fillId="0" borderId="3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5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5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" fillId="11" borderId="0" xfId="0" applyFont="1" applyFill="1" applyAlignment="1">
      <alignment horizontal="center"/>
    </xf>
    <xf numFmtId="0" fontId="0" fillId="0" borderId="57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5" fillId="0" borderId="5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18" borderId="37" xfId="0" applyFont="1" applyFill="1" applyBorder="1" applyAlignment="1">
      <alignment horizontal="center" vertical="center"/>
    </xf>
    <xf numFmtId="0" fontId="12" fillId="18" borderId="38" xfId="0" applyFont="1" applyFill="1" applyBorder="1" applyAlignment="1">
      <alignment horizontal="center" vertical="center"/>
    </xf>
    <xf numFmtId="0" fontId="12" fillId="18" borderId="32" xfId="0" applyFont="1" applyFill="1" applyBorder="1" applyAlignment="1">
      <alignment horizontal="center" vertical="center"/>
    </xf>
    <xf numFmtId="0" fontId="12" fillId="9" borderId="49" xfId="0" applyFont="1" applyFill="1" applyBorder="1" applyAlignment="1">
      <alignment horizontal="center"/>
    </xf>
    <xf numFmtId="0" fontId="12" fillId="9" borderId="46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 textRotation="90" wrapText="1"/>
    </xf>
    <xf numFmtId="0" fontId="12" fillId="5" borderId="7" xfId="0" applyFont="1" applyFill="1" applyBorder="1" applyAlignment="1">
      <alignment horizontal="center" vertical="center" textRotation="90" wrapText="1"/>
    </xf>
    <xf numFmtId="0" fontId="12" fillId="5" borderId="8" xfId="0" applyFont="1" applyFill="1" applyBorder="1" applyAlignment="1">
      <alignment horizontal="center" vertical="center" textRotation="90" wrapText="1"/>
    </xf>
    <xf numFmtId="0" fontId="12" fillId="21" borderId="6" xfId="0" applyFont="1" applyFill="1" applyBorder="1" applyAlignment="1">
      <alignment horizontal="center" vertical="center" textRotation="90" wrapText="1"/>
    </xf>
    <xf numFmtId="0" fontId="12" fillId="21" borderId="7" xfId="0" applyFont="1" applyFill="1" applyBorder="1" applyAlignment="1">
      <alignment horizontal="center" vertical="center" textRotation="90" wrapText="1"/>
    </xf>
    <xf numFmtId="0" fontId="12" fillId="21" borderId="8" xfId="0" applyFont="1" applyFill="1" applyBorder="1" applyAlignment="1">
      <alignment horizontal="center" vertical="center" textRotation="90" wrapText="1"/>
    </xf>
    <xf numFmtId="0" fontId="12" fillId="17" borderId="6" xfId="0" applyFont="1" applyFill="1" applyBorder="1" applyAlignment="1">
      <alignment horizontal="center" vertical="center" textRotation="90" wrapText="1"/>
    </xf>
    <xf numFmtId="0" fontId="12" fillId="17" borderId="7" xfId="0" applyFont="1" applyFill="1" applyBorder="1" applyAlignment="1">
      <alignment horizontal="center" vertical="center" textRotation="90" wrapText="1"/>
    </xf>
    <xf numFmtId="0" fontId="12" fillId="17" borderId="8" xfId="0" applyFont="1" applyFill="1" applyBorder="1" applyAlignment="1">
      <alignment horizontal="center" vertical="center" textRotation="90" wrapText="1"/>
    </xf>
    <xf numFmtId="0" fontId="16" fillId="16" borderId="6" xfId="0" applyFont="1" applyFill="1" applyBorder="1" applyAlignment="1">
      <alignment horizontal="center" vertical="center"/>
    </xf>
    <xf numFmtId="0" fontId="16" fillId="16" borderId="51" xfId="0" applyFont="1" applyFill="1" applyBorder="1" applyAlignment="1">
      <alignment horizontal="center" vertical="center"/>
    </xf>
    <xf numFmtId="0" fontId="16" fillId="16" borderId="5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2" fillId="23" borderId="2" xfId="0" applyFont="1" applyFill="1" applyBorder="1" applyAlignment="1">
      <alignment horizontal="center" vertical="center" textRotation="90" wrapText="1"/>
    </xf>
    <xf numFmtId="0" fontId="12" fillId="23" borderId="4" xfId="0" applyFont="1" applyFill="1" applyBorder="1" applyAlignment="1">
      <alignment horizontal="center" vertical="center" textRotation="90" wrapText="1"/>
    </xf>
    <xf numFmtId="0" fontId="12" fillId="23" borderId="5" xfId="0" applyFont="1" applyFill="1" applyBorder="1" applyAlignment="1">
      <alignment horizontal="center" vertical="center" textRotation="90" wrapText="1"/>
    </xf>
    <xf numFmtId="0" fontId="12" fillId="17" borderId="2" xfId="0" applyFont="1" applyFill="1" applyBorder="1" applyAlignment="1">
      <alignment horizontal="center" vertical="center" textRotation="90" wrapText="1"/>
    </xf>
    <xf numFmtId="0" fontId="12" fillId="17" borderId="4" xfId="0" applyFont="1" applyFill="1" applyBorder="1" applyAlignment="1">
      <alignment horizontal="center" vertical="center" textRotation="90" wrapText="1"/>
    </xf>
    <xf numFmtId="0" fontId="12" fillId="17" borderId="5" xfId="0" applyFont="1" applyFill="1" applyBorder="1" applyAlignment="1">
      <alignment horizontal="center" vertical="center" textRotation="90" wrapText="1"/>
    </xf>
    <xf numFmtId="0" fontId="12" fillId="18" borderId="2" xfId="0" applyFont="1" applyFill="1" applyBorder="1" applyAlignment="1">
      <alignment horizontal="center" vertical="center" textRotation="90" wrapText="1"/>
    </xf>
    <xf numFmtId="0" fontId="12" fillId="18" borderId="4" xfId="0" applyFont="1" applyFill="1" applyBorder="1" applyAlignment="1">
      <alignment horizontal="center" vertical="center" textRotation="90" wrapText="1"/>
    </xf>
    <xf numFmtId="0" fontId="12" fillId="18" borderId="5" xfId="0" applyFont="1" applyFill="1" applyBorder="1" applyAlignment="1">
      <alignment horizontal="center" vertical="center" textRotation="90" wrapText="1"/>
    </xf>
    <xf numFmtId="0" fontId="12" fillId="23" borderId="2" xfId="0" applyFont="1" applyFill="1" applyBorder="1" applyAlignment="1">
      <alignment horizontal="center" textRotation="90" wrapText="1"/>
    </xf>
    <xf numFmtId="0" fontId="12" fillId="23" borderId="4" xfId="0" applyFont="1" applyFill="1" applyBorder="1" applyAlignment="1">
      <alignment horizontal="center" textRotation="90" wrapText="1"/>
    </xf>
    <xf numFmtId="0" fontId="12" fillId="23" borderId="5" xfId="0" applyFont="1" applyFill="1" applyBorder="1" applyAlignment="1">
      <alignment horizontal="center" textRotation="90" wrapText="1"/>
    </xf>
    <xf numFmtId="0" fontId="12" fillId="20" borderId="2" xfId="0" applyFont="1" applyFill="1" applyBorder="1" applyAlignment="1">
      <alignment horizontal="center" vertical="center" textRotation="90" wrapText="1"/>
    </xf>
    <xf numFmtId="0" fontId="12" fillId="20" borderId="4" xfId="0" applyFont="1" applyFill="1" applyBorder="1" applyAlignment="1">
      <alignment horizontal="center" vertical="center" textRotation="90" wrapText="1"/>
    </xf>
    <xf numFmtId="0" fontId="12" fillId="20" borderId="5" xfId="0" applyFont="1" applyFill="1" applyBorder="1" applyAlignment="1">
      <alignment horizontal="center" vertical="center" textRotation="90" wrapText="1"/>
    </xf>
    <xf numFmtId="0" fontId="15" fillId="16" borderId="6" xfId="0" applyFont="1" applyFill="1" applyBorder="1" applyAlignment="1">
      <alignment horizontal="center" vertical="center"/>
    </xf>
    <xf numFmtId="0" fontId="15" fillId="16" borderId="51" xfId="0" applyFont="1" applyFill="1" applyBorder="1" applyAlignment="1">
      <alignment horizontal="center" vertical="center"/>
    </xf>
    <xf numFmtId="0" fontId="15" fillId="16" borderId="50" xfId="0" applyFont="1" applyFill="1" applyBorder="1" applyAlignment="1">
      <alignment horizontal="center" vertical="center"/>
    </xf>
    <xf numFmtId="0" fontId="21" fillId="23" borderId="2" xfId="0" applyFont="1" applyFill="1" applyBorder="1" applyAlignment="1">
      <alignment horizontal="center" vertical="center" textRotation="90" wrapText="1"/>
    </xf>
    <xf numFmtId="0" fontId="21" fillId="23" borderId="4" xfId="0" applyFont="1" applyFill="1" applyBorder="1" applyAlignment="1">
      <alignment horizontal="center" vertical="center" textRotation="90" wrapText="1"/>
    </xf>
    <xf numFmtId="0" fontId="21" fillId="23" borderId="5" xfId="0" applyFont="1" applyFill="1" applyBorder="1" applyAlignment="1">
      <alignment horizontal="center" vertical="center" textRotation="90" wrapText="1"/>
    </xf>
    <xf numFmtId="0" fontId="12" fillId="16" borderId="2" xfId="0" applyFont="1" applyFill="1" applyBorder="1" applyAlignment="1">
      <alignment horizontal="center" vertical="center" textRotation="90" wrapText="1"/>
    </xf>
    <xf numFmtId="0" fontId="12" fillId="16" borderId="4" xfId="0" applyFont="1" applyFill="1" applyBorder="1" applyAlignment="1">
      <alignment horizontal="center" vertical="center" textRotation="90" wrapText="1"/>
    </xf>
    <xf numFmtId="0" fontId="12" fillId="16" borderId="5" xfId="0" applyFont="1" applyFill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5" borderId="2" xfId="0" applyFont="1" applyFill="1" applyBorder="1" applyAlignment="1">
      <alignment horizontal="center" vertical="center" textRotation="90" wrapText="1" readingOrder="1"/>
    </xf>
    <xf numFmtId="0" fontId="9" fillId="5" borderId="4" xfId="0" applyFont="1" applyFill="1" applyBorder="1" applyAlignment="1">
      <alignment horizontal="center" vertical="center" textRotation="90" wrapText="1" readingOrder="1"/>
    </xf>
    <xf numFmtId="0" fontId="9" fillId="5" borderId="5" xfId="0" applyFont="1" applyFill="1" applyBorder="1" applyAlignment="1">
      <alignment horizontal="center" vertical="center" textRotation="90" wrapText="1" readingOrder="1"/>
    </xf>
    <xf numFmtId="0" fontId="9" fillId="6" borderId="2" xfId="0" applyFont="1" applyFill="1" applyBorder="1" applyAlignment="1">
      <alignment horizontal="center" vertical="center" textRotation="90" wrapText="1" readingOrder="1"/>
    </xf>
    <xf numFmtId="0" fontId="9" fillId="6" borderId="4" xfId="0" applyFont="1" applyFill="1" applyBorder="1" applyAlignment="1">
      <alignment horizontal="center" vertical="center" textRotation="90" wrapText="1" readingOrder="1"/>
    </xf>
    <xf numFmtId="0" fontId="9" fillId="6" borderId="5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3" borderId="27" xfId="0" applyFont="1" applyFill="1" applyBorder="1" applyAlignment="1">
      <alignment horizontal="center" vertical="center" textRotation="90" wrapText="1"/>
    </xf>
    <xf numFmtId="0" fontId="9" fillId="3" borderId="28" xfId="0" applyFont="1" applyFill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9" fillId="14" borderId="37" xfId="0" applyFont="1" applyFill="1" applyBorder="1" applyAlignment="1">
      <alignment horizontal="center" vertical="center" textRotation="90" wrapText="1"/>
    </xf>
    <xf numFmtId="0" fontId="9" fillId="14" borderId="38" xfId="0" applyFont="1" applyFill="1" applyBorder="1" applyAlignment="1">
      <alignment horizontal="center" vertical="center" textRotation="90" wrapText="1"/>
    </xf>
    <xf numFmtId="0" fontId="9" fillId="14" borderId="7" xfId="0" applyFont="1" applyFill="1" applyBorder="1" applyAlignment="1">
      <alignment horizontal="center" vertical="center" textRotation="90" wrapText="1"/>
    </xf>
    <xf numFmtId="0" fontId="9" fillId="14" borderId="8" xfId="0" applyFont="1" applyFill="1" applyBorder="1" applyAlignment="1">
      <alignment horizontal="center" vertical="center" textRotation="90" wrapText="1"/>
    </xf>
    <xf numFmtId="0" fontId="23" fillId="15" borderId="54" xfId="0" applyFont="1" applyFill="1" applyBorder="1" applyAlignment="1">
      <alignment horizontal="center"/>
    </xf>
    <xf numFmtId="0" fontId="23" fillId="15" borderId="55" xfId="0" applyFont="1" applyFill="1" applyBorder="1" applyAlignment="1">
      <alignment horizontal="center"/>
    </xf>
    <xf numFmtId="0" fontId="2" fillId="5" borderId="58" xfId="0" applyFont="1" applyFill="1" applyBorder="1" applyAlignment="1">
      <alignment horizontal="center"/>
    </xf>
    <xf numFmtId="0" fontId="2" fillId="5" borderId="56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 vertical="center" textRotation="90" wrapText="1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 applyAlignment="1">
      <alignment horizontal="center" vertical="center" textRotation="90" wrapText="1"/>
    </xf>
    <xf numFmtId="0" fontId="9" fillId="3" borderId="8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9" fillId="10" borderId="6" xfId="0" applyFont="1" applyFill="1" applyBorder="1" applyAlignment="1">
      <alignment horizontal="center" vertical="center" textRotation="90" wrapText="1" readingOrder="1"/>
    </xf>
    <xf numFmtId="0" fontId="9" fillId="10" borderId="7" xfId="0" applyFont="1" applyFill="1" applyBorder="1" applyAlignment="1">
      <alignment horizontal="center" vertical="center" textRotation="90" wrapText="1" readingOrder="1"/>
    </xf>
    <xf numFmtId="0" fontId="9" fillId="10" borderId="8" xfId="0" applyFont="1" applyFill="1" applyBorder="1" applyAlignment="1">
      <alignment horizontal="center" vertical="center" textRotation="90" wrapText="1" readingOrder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5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  <color rgb="FFB0E098"/>
      <color rgb="FFFFFF66"/>
      <color rgb="FF0000FF"/>
      <color rgb="FF827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zoomScale="110" zoomScaleNormal="110" workbookViewId="0">
      <selection activeCell="A11" sqref="A11:XFD12"/>
    </sheetView>
  </sheetViews>
  <sheetFormatPr defaultColWidth="16.36328125" defaultRowHeight="14.5" x14ac:dyDescent="0.35"/>
  <cols>
    <col min="1" max="1" width="16.36328125" bestFit="1" customWidth="1"/>
    <col min="2" max="2" width="20.36328125" customWidth="1"/>
    <col min="3" max="3" width="12.36328125" bestFit="1" customWidth="1"/>
    <col min="4" max="4" width="20.453125" bestFit="1" customWidth="1"/>
    <col min="5" max="5" width="17.6328125" bestFit="1" customWidth="1"/>
  </cols>
  <sheetData>
    <row r="1" spans="1:16" ht="15" thickBot="1" x14ac:dyDescent="0.4"/>
    <row r="2" spans="1:16" ht="15" thickBot="1" x14ac:dyDescent="0.4">
      <c r="A2" s="252" t="s">
        <v>108</v>
      </c>
      <c r="B2" s="253" t="s">
        <v>111</v>
      </c>
      <c r="C2" s="253" t="s">
        <v>107</v>
      </c>
      <c r="D2" s="253" t="s">
        <v>109</v>
      </c>
      <c r="E2" s="134" t="s">
        <v>110</v>
      </c>
      <c r="F2" s="480" t="s">
        <v>120</v>
      </c>
      <c r="G2" s="481"/>
      <c r="H2" s="481"/>
      <c r="I2" s="481"/>
      <c r="J2" s="481"/>
      <c r="K2" s="481"/>
      <c r="L2" s="481"/>
      <c r="M2" s="482"/>
      <c r="N2" s="1"/>
      <c r="O2" s="1"/>
      <c r="P2" s="1"/>
    </row>
    <row r="3" spans="1:16" s="209" customFormat="1" x14ac:dyDescent="0.35">
      <c r="A3" s="243" t="s">
        <v>144</v>
      </c>
      <c r="B3" s="248"/>
      <c r="C3" s="249"/>
      <c r="D3" s="250"/>
      <c r="E3" s="251"/>
      <c r="F3" s="477"/>
      <c r="G3" s="478"/>
      <c r="H3" s="478"/>
      <c r="I3" s="478"/>
      <c r="J3" s="478"/>
      <c r="K3" s="478"/>
      <c r="L3" s="478"/>
      <c r="M3" s="479"/>
      <c r="N3" s="208"/>
      <c r="O3" s="208"/>
      <c r="P3" s="208"/>
    </row>
    <row r="4" spans="1:16" s="209" customFormat="1" x14ac:dyDescent="0.35">
      <c r="A4" s="207"/>
      <c r="B4" s="301"/>
      <c r="C4" s="296"/>
      <c r="D4" s="293"/>
      <c r="E4" s="294"/>
      <c r="F4" s="483"/>
      <c r="G4" s="484"/>
      <c r="H4" s="484"/>
      <c r="I4" s="484"/>
      <c r="J4" s="484"/>
      <c r="K4" s="484"/>
      <c r="L4" s="484"/>
      <c r="M4" s="485"/>
      <c r="N4" s="208"/>
      <c r="O4" s="208"/>
      <c r="P4" s="208"/>
    </row>
    <row r="5" spans="1:16" s="209" customFormat="1" x14ac:dyDescent="0.35">
      <c r="A5" s="207"/>
      <c r="B5" s="254"/>
      <c r="C5" s="262"/>
      <c r="D5" s="255"/>
      <c r="E5" s="256"/>
      <c r="F5" s="483"/>
      <c r="G5" s="484"/>
      <c r="H5" s="484"/>
      <c r="I5" s="484"/>
      <c r="J5" s="484"/>
      <c r="K5" s="484"/>
      <c r="L5" s="484"/>
      <c r="M5" s="485"/>
    </row>
    <row r="6" spans="1:16" s="209" customFormat="1" ht="15" thickBot="1" x14ac:dyDescent="0.4">
      <c r="A6" s="244"/>
      <c r="B6" s="245"/>
      <c r="C6" s="246"/>
      <c r="D6" s="246"/>
      <c r="E6" s="247"/>
      <c r="F6" s="468"/>
      <c r="G6" s="469"/>
      <c r="H6" s="469"/>
      <c r="I6" s="469"/>
      <c r="J6" s="469"/>
      <c r="K6" s="469"/>
      <c r="L6" s="469"/>
      <c r="M6" s="470"/>
      <c r="N6" s="208"/>
      <c r="O6" s="208"/>
      <c r="P6" s="208"/>
    </row>
    <row r="7" spans="1:16" s="209" customFormat="1" ht="14.75" customHeight="1" thickBot="1" x14ac:dyDescent="0.4">
      <c r="A7" s="243" t="s">
        <v>145</v>
      </c>
      <c r="B7" s="248"/>
      <c r="C7" s="249"/>
      <c r="D7" s="250"/>
      <c r="E7" s="251"/>
      <c r="F7" s="477"/>
      <c r="G7" s="478"/>
      <c r="H7" s="478"/>
      <c r="I7" s="478"/>
      <c r="J7" s="478"/>
      <c r="K7" s="478"/>
      <c r="L7" s="478"/>
      <c r="M7" s="479"/>
      <c r="N7" s="208"/>
      <c r="O7" s="208"/>
      <c r="P7" s="208"/>
    </row>
    <row r="8" spans="1:16" s="209" customFormat="1" ht="14.75" customHeight="1" thickBot="1" x14ac:dyDescent="0.4">
      <c r="A8" s="243" t="s">
        <v>146</v>
      </c>
      <c r="B8" s="248"/>
      <c r="C8" s="249"/>
      <c r="D8" s="250"/>
      <c r="E8" s="251"/>
      <c r="F8" s="477"/>
      <c r="G8" s="478"/>
      <c r="H8" s="478"/>
      <c r="I8" s="478"/>
      <c r="J8" s="478"/>
      <c r="K8" s="478"/>
      <c r="L8" s="478"/>
      <c r="M8" s="479"/>
      <c r="N8" s="208"/>
      <c r="O8" s="208"/>
      <c r="P8" s="208"/>
    </row>
    <row r="9" spans="1:16" s="209" customFormat="1" ht="15" thickBot="1" x14ac:dyDescent="0.4">
      <c r="A9" s="243" t="s">
        <v>183</v>
      </c>
      <c r="B9" s="248"/>
      <c r="C9" s="249"/>
      <c r="D9" s="250"/>
      <c r="E9" s="251"/>
      <c r="F9" s="477"/>
      <c r="G9" s="478"/>
      <c r="H9" s="478"/>
      <c r="I9" s="478"/>
      <c r="J9" s="478"/>
      <c r="K9" s="478"/>
      <c r="L9" s="478"/>
      <c r="M9" s="479"/>
      <c r="N9" s="208"/>
      <c r="O9" s="208"/>
      <c r="P9" s="208"/>
    </row>
    <row r="10" spans="1:16" s="209" customFormat="1" ht="14.75" customHeight="1" x14ac:dyDescent="0.35">
      <c r="A10" s="243" t="s">
        <v>44</v>
      </c>
      <c r="B10" s="309"/>
      <c r="C10" s="249"/>
      <c r="D10" s="250"/>
      <c r="E10" s="251"/>
      <c r="F10" s="477"/>
      <c r="G10" s="478"/>
      <c r="H10" s="478"/>
      <c r="I10" s="478"/>
      <c r="J10" s="478"/>
      <c r="K10" s="478"/>
      <c r="L10" s="478"/>
      <c r="M10" s="479"/>
    </row>
    <row r="11" spans="1:16" s="209" customFormat="1" ht="14.75" customHeight="1" x14ac:dyDescent="0.35">
      <c r="A11" s="207"/>
      <c r="B11" s="302"/>
      <c r="C11" s="296"/>
      <c r="D11" s="293"/>
      <c r="E11" s="294"/>
      <c r="F11" s="483"/>
      <c r="G11" s="484"/>
      <c r="H11" s="484"/>
      <c r="I11" s="484"/>
      <c r="J11" s="484"/>
      <c r="K11" s="484"/>
      <c r="L11" s="484"/>
      <c r="M11" s="485"/>
    </row>
    <row r="12" spans="1:16" s="209" customFormat="1" ht="15" thickBot="1" x14ac:dyDescent="0.4">
      <c r="A12" s="244"/>
      <c r="B12" s="245"/>
      <c r="C12" s="298"/>
      <c r="D12" s="246"/>
      <c r="E12" s="247"/>
      <c r="F12" s="468"/>
      <c r="G12" s="469"/>
      <c r="H12" s="469"/>
      <c r="I12" s="469"/>
      <c r="J12" s="469"/>
      <c r="K12" s="469"/>
      <c r="L12" s="469"/>
      <c r="M12" s="470"/>
    </row>
    <row r="13" spans="1:16" s="209" customFormat="1" ht="14.75" customHeight="1" thickBot="1" x14ac:dyDescent="0.4">
      <c r="A13" s="243" t="s">
        <v>112</v>
      </c>
      <c r="B13" s="309"/>
      <c r="C13" s="249"/>
      <c r="D13" s="250"/>
      <c r="E13" s="251"/>
      <c r="F13" s="477"/>
      <c r="G13" s="478"/>
      <c r="H13" s="478"/>
      <c r="I13" s="478"/>
      <c r="J13" s="478"/>
      <c r="K13" s="478"/>
      <c r="L13" s="478"/>
      <c r="M13" s="479"/>
    </row>
    <row r="14" spans="1:16" s="209" customFormat="1" ht="14.75" customHeight="1" x14ac:dyDescent="0.35">
      <c r="A14" s="243" t="s">
        <v>113</v>
      </c>
      <c r="B14" s="248"/>
      <c r="C14" s="249"/>
      <c r="D14" s="250"/>
      <c r="E14" s="251"/>
      <c r="F14" s="477"/>
      <c r="G14" s="478"/>
      <c r="H14" s="478"/>
      <c r="I14" s="478"/>
      <c r="J14" s="478"/>
      <c r="K14" s="478"/>
      <c r="L14" s="478"/>
      <c r="M14" s="479"/>
    </row>
    <row r="15" spans="1:16" s="209" customFormat="1" x14ac:dyDescent="0.35">
      <c r="A15" s="207"/>
      <c r="B15" s="301"/>
      <c r="C15" s="296"/>
      <c r="D15" s="293"/>
      <c r="E15" s="294"/>
      <c r="F15" s="486"/>
      <c r="G15" s="487"/>
      <c r="H15" s="487"/>
      <c r="I15" s="487"/>
      <c r="J15" s="487"/>
      <c r="K15" s="487"/>
      <c r="L15" s="487"/>
      <c r="M15" s="488"/>
    </row>
    <row r="16" spans="1:16" s="209" customFormat="1" ht="14.75" customHeight="1" thickBot="1" x14ac:dyDescent="0.4">
      <c r="A16" s="244"/>
      <c r="B16" s="245"/>
      <c r="C16" s="263"/>
      <c r="D16" s="246"/>
      <c r="E16" s="247"/>
      <c r="F16" s="468"/>
      <c r="G16" s="469"/>
      <c r="H16" s="469"/>
      <c r="I16" s="469"/>
      <c r="J16" s="469"/>
      <c r="K16" s="469"/>
      <c r="L16" s="469"/>
      <c r="M16" s="470"/>
    </row>
    <row r="17" spans="1:16" s="209" customFormat="1" ht="14.75" customHeight="1" thickBot="1" x14ac:dyDescent="0.4">
      <c r="A17" s="243" t="s">
        <v>114</v>
      </c>
      <c r="B17" s="305"/>
      <c r="C17" s="306"/>
      <c r="D17" s="307"/>
      <c r="E17" s="308"/>
      <c r="F17" s="477"/>
      <c r="G17" s="478"/>
      <c r="H17" s="478"/>
      <c r="I17" s="478"/>
      <c r="J17" s="478"/>
      <c r="K17" s="478"/>
      <c r="L17" s="478"/>
      <c r="M17" s="479"/>
    </row>
    <row r="18" spans="1:16" s="209" customFormat="1" x14ac:dyDescent="0.35">
      <c r="A18" s="243" t="s">
        <v>115</v>
      </c>
      <c r="B18" s="295"/>
      <c r="C18" s="249"/>
      <c r="D18" s="250"/>
      <c r="E18" s="251"/>
      <c r="F18" s="477"/>
      <c r="G18" s="478"/>
      <c r="H18" s="478"/>
      <c r="I18" s="478"/>
      <c r="J18" s="478"/>
      <c r="K18" s="478"/>
      <c r="L18" s="478"/>
      <c r="M18" s="479"/>
    </row>
    <row r="19" spans="1:16" s="209" customFormat="1" x14ac:dyDescent="0.35">
      <c r="A19" s="207"/>
      <c r="B19" s="303"/>
      <c r="C19" s="296"/>
      <c r="D19" s="293"/>
      <c r="E19" s="294"/>
      <c r="F19" s="483"/>
      <c r="G19" s="484"/>
      <c r="H19" s="484"/>
      <c r="I19" s="484"/>
      <c r="J19" s="484"/>
      <c r="K19" s="484"/>
      <c r="L19" s="484"/>
      <c r="M19" s="485"/>
    </row>
    <row r="20" spans="1:16" s="209" customFormat="1" ht="15" thickBot="1" x14ac:dyDescent="0.4">
      <c r="A20" s="207"/>
      <c r="B20" s="304"/>
      <c r="C20" s="296"/>
      <c r="D20" s="293"/>
      <c r="E20" s="294"/>
      <c r="F20" s="468"/>
      <c r="G20" s="469"/>
      <c r="H20" s="469"/>
      <c r="I20" s="469"/>
      <c r="J20" s="469"/>
      <c r="K20" s="469"/>
      <c r="L20" s="469"/>
      <c r="M20" s="470"/>
    </row>
    <row r="21" spans="1:16" s="209" customFormat="1" ht="14.75" customHeight="1" x14ac:dyDescent="0.35">
      <c r="A21" s="243" t="s">
        <v>116</v>
      </c>
      <c r="B21" s="295"/>
      <c r="C21" s="249"/>
      <c r="D21" s="250"/>
      <c r="E21" s="251"/>
      <c r="F21" s="477"/>
      <c r="G21" s="478"/>
      <c r="H21" s="478"/>
      <c r="I21" s="478"/>
      <c r="J21" s="478"/>
      <c r="K21" s="478"/>
      <c r="L21" s="478"/>
      <c r="M21" s="479"/>
      <c r="N21" s="211"/>
      <c r="O21" s="211"/>
      <c r="P21" s="211"/>
    </row>
    <row r="22" spans="1:16" s="209" customFormat="1" ht="14.75" customHeight="1" x14ac:dyDescent="0.35">
      <c r="A22" s="207"/>
      <c r="B22" s="303"/>
      <c r="C22" s="262"/>
      <c r="D22" s="255"/>
      <c r="E22" s="256"/>
      <c r="F22" s="483"/>
      <c r="G22" s="484"/>
      <c r="H22" s="484"/>
      <c r="I22" s="484"/>
      <c r="J22" s="484"/>
      <c r="K22" s="484"/>
      <c r="L22" s="484"/>
      <c r="M22" s="485"/>
    </row>
    <row r="23" spans="1:16" s="209" customFormat="1" ht="15" thickBot="1" x14ac:dyDescent="0.4">
      <c r="A23" s="258"/>
      <c r="B23" s="297"/>
      <c r="C23" s="298"/>
      <c r="D23" s="299"/>
      <c r="E23" s="300"/>
      <c r="F23" s="468"/>
      <c r="G23" s="469"/>
      <c r="H23" s="469"/>
      <c r="I23" s="469"/>
      <c r="J23" s="469"/>
      <c r="K23" s="469"/>
      <c r="L23" s="469"/>
      <c r="M23" s="470"/>
    </row>
    <row r="24" spans="1:16" s="209" customFormat="1" ht="14.75" customHeight="1" x14ac:dyDescent="0.35">
      <c r="A24" s="257" t="s">
        <v>117</v>
      </c>
      <c r="B24" s="248"/>
      <c r="C24" s="249"/>
      <c r="D24" s="250"/>
      <c r="E24" s="251"/>
      <c r="F24" s="477"/>
      <c r="G24" s="478"/>
      <c r="H24" s="478"/>
      <c r="I24" s="478"/>
      <c r="J24" s="478"/>
      <c r="K24" s="478"/>
      <c r="L24" s="478"/>
      <c r="M24" s="479"/>
    </row>
    <row r="25" spans="1:16" s="209" customFormat="1" ht="14.75" customHeight="1" x14ac:dyDescent="0.35">
      <c r="A25" s="301"/>
      <c r="B25" s="301"/>
      <c r="C25" s="296"/>
      <c r="D25" s="293"/>
      <c r="E25" s="294"/>
      <c r="F25" s="483"/>
      <c r="G25" s="484"/>
      <c r="H25" s="484"/>
      <c r="I25" s="484"/>
      <c r="J25" s="484"/>
      <c r="K25" s="484"/>
      <c r="L25" s="484"/>
      <c r="M25" s="485"/>
    </row>
    <row r="26" spans="1:16" s="209" customFormat="1" ht="15" thickBot="1" x14ac:dyDescent="0.4">
      <c r="A26" s="207"/>
      <c r="B26" s="254"/>
      <c r="C26" s="262"/>
      <c r="D26" s="255"/>
      <c r="E26" s="256"/>
      <c r="F26" s="468"/>
      <c r="G26" s="469"/>
      <c r="H26" s="469"/>
      <c r="I26" s="469"/>
      <c r="J26" s="469"/>
      <c r="K26" s="469"/>
      <c r="L26" s="469"/>
      <c r="M26" s="470"/>
    </row>
    <row r="27" spans="1:16" s="209" customFormat="1" x14ac:dyDescent="0.35">
      <c r="A27" s="243" t="s">
        <v>118</v>
      </c>
      <c r="B27" s="264"/>
      <c r="C27" s="265"/>
      <c r="D27" s="266"/>
      <c r="E27" s="267"/>
      <c r="F27" s="477"/>
      <c r="G27" s="478"/>
      <c r="H27" s="478"/>
      <c r="I27" s="478"/>
      <c r="J27" s="478"/>
      <c r="K27" s="478"/>
      <c r="L27" s="478"/>
      <c r="M27" s="479"/>
    </row>
    <row r="28" spans="1:16" s="209" customFormat="1" x14ac:dyDescent="0.35">
      <c r="A28" s="207"/>
      <c r="B28" s="268"/>
      <c r="C28" s="261"/>
      <c r="D28" s="269"/>
      <c r="E28" s="270"/>
      <c r="F28" s="483"/>
      <c r="G28" s="484"/>
      <c r="H28" s="484"/>
      <c r="I28" s="484"/>
      <c r="J28" s="484"/>
      <c r="K28" s="484"/>
      <c r="L28" s="484"/>
      <c r="M28" s="485"/>
    </row>
    <row r="29" spans="1:16" s="209" customFormat="1" x14ac:dyDescent="0.35">
      <c r="A29" s="244"/>
      <c r="B29" s="245"/>
      <c r="C29" s="263"/>
      <c r="D29" s="246"/>
      <c r="E29" s="247"/>
      <c r="F29" s="468"/>
      <c r="G29" s="469"/>
      <c r="H29" s="469"/>
      <c r="I29" s="469"/>
      <c r="J29" s="469"/>
      <c r="K29" s="469"/>
      <c r="L29" s="469"/>
      <c r="M29" s="470"/>
    </row>
    <row r="30" spans="1:16" s="209" customFormat="1" x14ac:dyDescent="0.35">
      <c r="A30" s="243" t="s">
        <v>144</v>
      </c>
      <c r="B30" s="264"/>
      <c r="C30" s="265"/>
      <c r="D30" s="266"/>
      <c r="E30" s="267"/>
      <c r="F30" s="471"/>
      <c r="G30" s="472"/>
      <c r="H30" s="472"/>
      <c r="I30" s="472"/>
      <c r="J30" s="472"/>
      <c r="K30" s="472"/>
      <c r="L30" s="472"/>
      <c r="M30" s="473"/>
    </row>
    <row r="31" spans="1:16" s="209" customFormat="1" x14ac:dyDescent="0.35">
      <c r="A31" s="207"/>
      <c r="B31" s="268"/>
      <c r="C31" s="261"/>
      <c r="D31" s="269"/>
      <c r="E31" s="270"/>
      <c r="F31" s="474"/>
      <c r="G31" s="475"/>
      <c r="H31" s="475"/>
      <c r="I31" s="475"/>
      <c r="J31" s="475"/>
      <c r="K31" s="475"/>
      <c r="L31" s="475"/>
      <c r="M31" s="476"/>
    </row>
    <row r="32" spans="1:16" s="209" customFormat="1" x14ac:dyDescent="0.35">
      <c r="A32" s="244"/>
      <c r="B32" s="245"/>
      <c r="C32" s="263"/>
      <c r="D32" s="246"/>
      <c r="E32" s="247"/>
      <c r="F32" s="468"/>
      <c r="G32" s="469"/>
      <c r="H32" s="469"/>
      <c r="I32" s="469"/>
      <c r="J32" s="469"/>
      <c r="K32" s="469"/>
      <c r="L32" s="469"/>
      <c r="M32" s="470"/>
    </row>
    <row r="33" spans="1:16" s="209" customFormat="1" x14ac:dyDescent="0.35">
      <c r="A33" s="243" t="s">
        <v>145</v>
      </c>
      <c r="B33" s="248"/>
      <c r="C33" s="249"/>
      <c r="D33" s="250"/>
      <c r="E33" s="251"/>
      <c r="F33" s="490"/>
      <c r="G33" s="491"/>
      <c r="H33" s="491"/>
      <c r="I33" s="491"/>
      <c r="J33" s="491"/>
      <c r="K33" s="491"/>
      <c r="L33" s="491"/>
      <c r="M33" s="492"/>
      <c r="N33" s="208"/>
      <c r="O33" s="208"/>
      <c r="P33" s="208"/>
    </row>
    <row r="34" spans="1:16" s="209" customFormat="1" x14ac:dyDescent="0.35">
      <c r="A34" s="207"/>
      <c r="B34" s="254"/>
      <c r="C34" s="262"/>
      <c r="D34" s="255"/>
      <c r="E34" s="256"/>
      <c r="F34" s="493"/>
      <c r="G34" s="494"/>
      <c r="H34" s="494"/>
      <c r="I34" s="494"/>
      <c r="J34" s="494"/>
      <c r="K34" s="494"/>
      <c r="L34" s="494"/>
      <c r="M34" s="495"/>
    </row>
    <row r="35" spans="1:16" s="209" customFormat="1" x14ac:dyDescent="0.35">
      <c r="A35" s="244"/>
      <c r="B35" s="245"/>
      <c r="C35" s="246"/>
      <c r="D35" s="246"/>
      <c r="E35" s="247"/>
      <c r="F35" s="496"/>
      <c r="G35" s="497"/>
      <c r="H35" s="497"/>
      <c r="I35" s="497"/>
      <c r="J35" s="497"/>
      <c r="K35" s="497"/>
      <c r="L35" s="497"/>
      <c r="M35" s="498"/>
      <c r="N35" s="208"/>
      <c r="O35" s="208"/>
      <c r="P35" s="208"/>
    </row>
    <row r="36" spans="1:16" s="209" customFormat="1" x14ac:dyDescent="0.35">
      <c r="A36" s="243" t="s">
        <v>146</v>
      </c>
      <c r="B36" s="248"/>
      <c r="C36" s="249"/>
      <c r="D36" s="250"/>
      <c r="E36" s="251"/>
      <c r="F36" s="490"/>
      <c r="G36" s="491"/>
      <c r="H36" s="491"/>
      <c r="I36" s="491"/>
      <c r="J36" s="491"/>
      <c r="K36" s="491"/>
      <c r="L36" s="491"/>
      <c r="M36" s="492"/>
      <c r="N36" s="208"/>
      <c r="O36" s="208"/>
      <c r="P36" s="208"/>
    </row>
    <row r="37" spans="1:16" s="209" customFormat="1" x14ac:dyDescent="0.35">
      <c r="A37" s="207"/>
      <c r="B37" s="254"/>
      <c r="C37" s="262"/>
      <c r="D37" s="255"/>
      <c r="E37" s="256"/>
      <c r="F37" s="493"/>
      <c r="G37" s="494"/>
      <c r="H37" s="494"/>
      <c r="I37" s="494"/>
      <c r="J37" s="494"/>
      <c r="K37" s="494"/>
      <c r="L37" s="494"/>
      <c r="M37" s="495"/>
    </row>
    <row r="38" spans="1:16" s="209" customFormat="1" x14ac:dyDescent="0.35">
      <c r="A38" s="244"/>
      <c r="B38" s="245"/>
      <c r="C38" s="246"/>
      <c r="D38" s="246"/>
      <c r="E38" s="247"/>
      <c r="F38" s="496"/>
      <c r="G38" s="497"/>
      <c r="H38" s="497"/>
      <c r="I38" s="497"/>
      <c r="J38" s="497"/>
      <c r="K38" s="497"/>
      <c r="L38" s="497"/>
      <c r="M38" s="498"/>
      <c r="N38" s="208"/>
      <c r="O38" s="208"/>
      <c r="P38" s="208"/>
    </row>
    <row r="39" spans="1:16" x14ac:dyDescent="0.35">
      <c r="A39" s="1"/>
    </row>
    <row r="40" spans="1:16" x14ac:dyDescent="0.35">
      <c r="A40" s="1"/>
    </row>
    <row r="41" spans="1:16" x14ac:dyDescent="0.35">
      <c r="A41" s="489" t="s">
        <v>187</v>
      </c>
      <c r="B41" s="489"/>
    </row>
  </sheetData>
  <mergeCells count="38">
    <mergeCell ref="F10:M10"/>
    <mergeCell ref="F11:M11"/>
    <mergeCell ref="F12:M12"/>
    <mergeCell ref="F13:M13"/>
    <mergeCell ref="F14:M14"/>
    <mergeCell ref="F21:M21"/>
    <mergeCell ref="F16:M16"/>
    <mergeCell ref="F20:M20"/>
    <mergeCell ref="F19:M19"/>
    <mergeCell ref="F18:M18"/>
    <mergeCell ref="A41:B41"/>
    <mergeCell ref="F36:M36"/>
    <mergeCell ref="F37:M37"/>
    <mergeCell ref="F33:M33"/>
    <mergeCell ref="F34:M34"/>
    <mergeCell ref="F35:M35"/>
    <mergeCell ref="F38:M38"/>
    <mergeCell ref="F2:M2"/>
    <mergeCell ref="F22:M22"/>
    <mergeCell ref="F28:M28"/>
    <mergeCell ref="F15:M15"/>
    <mergeCell ref="F23:M23"/>
    <mergeCell ref="F24:M24"/>
    <mergeCell ref="F25:M25"/>
    <mergeCell ref="F26:M26"/>
    <mergeCell ref="F3:M3"/>
    <mergeCell ref="F5:M5"/>
    <mergeCell ref="F6:M6"/>
    <mergeCell ref="F7:M7"/>
    <mergeCell ref="F9:M9"/>
    <mergeCell ref="F8:M8"/>
    <mergeCell ref="F4:M4"/>
    <mergeCell ref="F17:M17"/>
    <mergeCell ref="F32:M32"/>
    <mergeCell ref="F30:M30"/>
    <mergeCell ref="F29:M29"/>
    <mergeCell ref="F31:M31"/>
    <mergeCell ref="F27:M27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theme="0" tint="-0.34998626667073579"/>
  </sheetPr>
  <dimension ref="A1:C94"/>
  <sheetViews>
    <sheetView zoomScale="80" zoomScaleNormal="80" workbookViewId="0">
      <selection activeCell="S55" sqref="S55"/>
    </sheetView>
  </sheetViews>
  <sheetFormatPr defaultRowHeight="14.5" x14ac:dyDescent="0.35"/>
  <cols>
    <col min="1" max="1" width="10.54296875" customWidth="1"/>
    <col min="2" max="2" width="24.6328125" customWidth="1"/>
    <col min="3" max="3" width="14.453125" customWidth="1"/>
  </cols>
  <sheetData>
    <row r="1" spans="1:3" s="2" customFormat="1" ht="15" thickBot="1" x14ac:dyDescent="0.4">
      <c r="A1" s="17"/>
      <c r="B1" s="17"/>
      <c r="C1" s="17"/>
    </row>
    <row r="2" spans="1:3" ht="15" thickBot="1" x14ac:dyDescent="0.4">
      <c r="A2" s="17"/>
      <c r="B2" s="26" t="s">
        <v>13</v>
      </c>
      <c r="C2" s="277">
        <f>' 1M - RES'!C2</f>
        <v>0.79900000000000004</v>
      </c>
    </row>
    <row r="3" spans="1:3" s="6" customFormat="1" ht="15" thickBot="1" x14ac:dyDescent="0.4">
      <c r="B3" s="17"/>
      <c r="C3" s="17"/>
    </row>
    <row r="4" spans="1:3" ht="15.75" customHeight="1" thickBot="1" x14ac:dyDescent="0.4">
      <c r="A4" s="567" t="s">
        <v>14</v>
      </c>
      <c r="B4" s="16" t="s">
        <v>10</v>
      </c>
      <c r="C4" s="123">
        <f>' 1M - RES'!C4</f>
        <v>45658</v>
      </c>
    </row>
    <row r="5" spans="1:3" ht="15" customHeight="1" x14ac:dyDescent="0.35">
      <c r="A5" s="568"/>
      <c r="B5" s="10" t="s">
        <v>20</v>
      </c>
      <c r="C5" s="3">
        <f>'BIZ kWh ENTRY'!C164</f>
        <v>0</v>
      </c>
    </row>
    <row r="6" spans="1:3" x14ac:dyDescent="0.35">
      <c r="A6" s="568"/>
      <c r="B6" s="11" t="s">
        <v>0</v>
      </c>
      <c r="C6" s="3">
        <f>'BIZ kWh ENTRY'!C165</f>
        <v>0</v>
      </c>
    </row>
    <row r="7" spans="1:3" x14ac:dyDescent="0.35">
      <c r="A7" s="568"/>
      <c r="B7" s="10" t="s">
        <v>21</v>
      </c>
      <c r="C7" s="3">
        <f>'BIZ kWh ENTRY'!C166</f>
        <v>0</v>
      </c>
    </row>
    <row r="8" spans="1:3" x14ac:dyDescent="0.35">
      <c r="A8" s="568"/>
      <c r="B8" s="10" t="s">
        <v>1</v>
      </c>
      <c r="C8" s="3">
        <f>'BIZ kWh ENTRY'!C167</f>
        <v>0</v>
      </c>
    </row>
    <row r="9" spans="1:3" x14ac:dyDescent="0.35">
      <c r="A9" s="568"/>
      <c r="B9" s="11" t="s">
        <v>22</v>
      </c>
      <c r="C9" s="3">
        <f>'BIZ kWh ENTRY'!C168</f>
        <v>0</v>
      </c>
    </row>
    <row r="10" spans="1:3" x14ac:dyDescent="0.35">
      <c r="A10" s="568"/>
      <c r="B10" s="10" t="s">
        <v>9</v>
      </c>
      <c r="C10" s="3">
        <f>'BIZ kWh ENTRY'!C169</f>
        <v>0</v>
      </c>
    </row>
    <row r="11" spans="1:3" x14ac:dyDescent="0.35">
      <c r="A11" s="568"/>
      <c r="B11" s="10" t="s">
        <v>3</v>
      </c>
      <c r="C11" s="3">
        <f>'BIZ kWh ENTRY'!C170</f>
        <v>0</v>
      </c>
    </row>
    <row r="12" spans="1:3" x14ac:dyDescent="0.35">
      <c r="A12" s="568"/>
      <c r="B12" s="10" t="s">
        <v>4</v>
      </c>
      <c r="C12" s="3">
        <f>'BIZ kWh ENTRY'!C171</f>
        <v>0</v>
      </c>
    </row>
    <row r="13" spans="1:3" x14ac:dyDescent="0.35">
      <c r="A13" s="568"/>
      <c r="B13" s="10" t="s">
        <v>5</v>
      </c>
      <c r="C13" s="3">
        <f>'BIZ kWh ENTRY'!C172</f>
        <v>0</v>
      </c>
    </row>
    <row r="14" spans="1:3" x14ac:dyDescent="0.35">
      <c r="A14" s="568"/>
      <c r="B14" s="10" t="s">
        <v>23</v>
      </c>
      <c r="C14" s="3">
        <f>'BIZ kWh ENTRY'!C173</f>
        <v>0</v>
      </c>
    </row>
    <row r="15" spans="1:3" x14ac:dyDescent="0.35">
      <c r="A15" s="568"/>
      <c r="B15" s="10" t="s">
        <v>24</v>
      </c>
      <c r="C15" s="3">
        <f>'BIZ kWh ENTRY'!C174</f>
        <v>0</v>
      </c>
    </row>
    <row r="16" spans="1:3" x14ac:dyDescent="0.35">
      <c r="A16" s="568"/>
      <c r="B16" s="10" t="s">
        <v>7</v>
      </c>
      <c r="C16" s="3">
        <f>'BIZ kWh ENTRY'!C175</f>
        <v>0</v>
      </c>
    </row>
    <row r="17" spans="1:3" x14ac:dyDescent="0.35">
      <c r="A17" s="568"/>
      <c r="B17" s="10" t="s">
        <v>8</v>
      </c>
      <c r="C17" s="3">
        <f>'BIZ kWh ENTRY'!C176</f>
        <v>0</v>
      </c>
    </row>
    <row r="18" spans="1:3" x14ac:dyDescent="0.35">
      <c r="A18" s="568"/>
      <c r="B18" s="10" t="s">
        <v>11</v>
      </c>
      <c r="C18" s="3"/>
    </row>
    <row r="19" spans="1:3" ht="15" thickBot="1" x14ac:dyDescent="0.4">
      <c r="A19" s="569"/>
      <c r="B19" s="157" t="str">
        <f>' 1M - RES'!B16</f>
        <v>Monthly kWh</v>
      </c>
      <c r="C19" s="176">
        <f>SUM(C5:C18)</f>
        <v>0</v>
      </c>
    </row>
    <row r="20" spans="1:3" x14ac:dyDescent="0.35">
      <c r="A20" s="189"/>
      <c r="B20" s="190"/>
      <c r="C20" s="8"/>
    </row>
    <row r="21" spans="1:3" ht="15" thickBot="1" x14ac:dyDescent="0.4">
      <c r="C21" s="191"/>
    </row>
    <row r="22" spans="1:3" ht="16" thickBot="1" x14ac:dyDescent="0.4">
      <c r="A22" s="570" t="s">
        <v>15</v>
      </c>
      <c r="B22" s="16" t="s">
        <v>10</v>
      </c>
      <c r="C22" s="123">
        <f>C$4</f>
        <v>45658</v>
      </c>
    </row>
    <row r="23" spans="1:3" ht="15" customHeight="1" x14ac:dyDescent="0.35">
      <c r="A23" s="571"/>
      <c r="B23" s="10" t="str">
        <f t="shared" ref="B23:C37" si="0">B5</f>
        <v>Air Comp</v>
      </c>
      <c r="C23" s="3">
        <f>C5</f>
        <v>0</v>
      </c>
    </row>
    <row r="24" spans="1:3" x14ac:dyDescent="0.35">
      <c r="A24" s="571"/>
      <c r="B24" s="11" t="str">
        <f t="shared" si="0"/>
        <v>Building Shell</v>
      </c>
      <c r="C24" s="3">
        <f t="shared" si="0"/>
        <v>0</v>
      </c>
    </row>
    <row r="25" spans="1:3" x14ac:dyDescent="0.35">
      <c r="A25" s="571"/>
      <c r="B25" s="10" t="str">
        <f t="shared" si="0"/>
        <v>Cooking</v>
      </c>
      <c r="C25" s="3">
        <f t="shared" si="0"/>
        <v>0</v>
      </c>
    </row>
    <row r="26" spans="1:3" x14ac:dyDescent="0.35">
      <c r="A26" s="571"/>
      <c r="B26" s="10" t="str">
        <f t="shared" si="0"/>
        <v>Cooling</v>
      </c>
      <c r="C26" s="3">
        <f t="shared" si="0"/>
        <v>0</v>
      </c>
    </row>
    <row r="27" spans="1:3" x14ac:dyDescent="0.35">
      <c r="A27" s="571"/>
      <c r="B27" s="11" t="str">
        <f t="shared" si="0"/>
        <v>Ext Lighting</v>
      </c>
      <c r="C27" s="3">
        <f t="shared" si="0"/>
        <v>0</v>
      </c>
    </row>
    <row r="28" spans="1:3" x14ac:dyDescent="0.35">
      <c r="A28" s="571"/>
      <c r="B28" s="10" t="str">
        <f t="shared" si="0"/>
        <v>Heating</v>
      </c>
      <c r="C28" s="3">
        <f t="shared" si="0"/>
        <v>0</v>
      </c>
    </row>
    <row r="29" spans="1:3" x14ac:dyDescent="0.35">
      <c r="A29" s="571"/>
      <c r="B29" s="10" t="str">
        <f t="shared" si="0"/>
        <v>HVAC</v>
      </c>
      <c r="C29" s="3">
        <f t="shared" si="0"/>
        <v>0</v>
      </c>
    </row>
    <row r="30" spans="1:3" x14ac:dyDescent="0.35">
      <c r="A30" s="571"/>
      <c r="B30" s="10" t="str">
        <f t="shared" si="0"/>
        <v>Lighting</v>
      </c>
      <c r="C30" s="3">
        <f t="shared" si="0"/>
        <v>0</v>
      </c>
    </row>
    <row r="31" spans="1:3" x14ac:dyDescent="0.35">
      <c r="A31" s="571"/>
      <c r="B31" s="10" t="str">
        <f t="shared" si="0"/>
        <v>Miscellaneous</v>
      </c>
      <c r="C31" s="3">
        <f t="shared" si="0"/>
        <v>0</v>
      </c>
    </row>
    <row r="32" spans="1:3" ht="15" customHeight="1" x14ac:dyDescent="0.35">
      <c r="A32" s="571"/>
      <c r="B32" s="10" t="str">
        <f t="shared" si="0"/>
        <v>Motors</v>
      </c>
      <c r="C32" s="3">
        <f t="shared" si="0"/>
        <v>0</v>
      </c>
    </row>
    <row r="33" spans="1:3" x14ac:dyDescent="0.35">
      <c r="A33" s="571"/>
      <c r="B33" s="10" t="str">
        <f t="shared" si="0"/>
        <v>Process</v>
      </c>
      <c r="C33" s="3">
        <f t="shared" si="0"/>
        <v>0</v>
      </c>
    </row>
    <row r="34" spans="1:3" x14ac:dyDescent="0.35">
      <c r="A34" s="571"/>
      <c r="B34" s="10" t="str">
        <f t="shared" si="0"/>
        <v>Refrigeration</v>
      </c>
      <c r="C34" s="3">
        <f t="shared" si="0"/>
        <v>0</v>
      </c>
    </row>
    <row r="35" spans="1:3" x14ac:dyDescent="0.35">
      <c r="A35" s="571"/>
      <c r="B35" s="10" t="str">
        <f t="shared" si="0"/>
        <v>Water Heating</v>
      </c>
      <c r="C35" s="3">
        <f t="shared" si="0"/>
        <v>0</v>
      </c>
    </row>
    <row r="36" spans="1:3" ht="15" customHeight="1" x14ac:dyDescent="0.35">
      <c r="A36" s="571"/>
      <c r="B36" s="10" t="str">
        <f t="shared" si="0"/>
        <v xml:space="preserve"> </v>
      </c>
      <c r="C36" s="3"/>
    </row>
    <row r="37" spans="1:3" ht="15" customHeight="1" thickBot="1" x14ac:dyDescent="0.4">
      <c r="A37" s="572"/>
      <c r="B37" s="157" t="str">
        <f t="shared" si="0"/>
        <v>Monthly kWh</v>
      </c>
      <c r="C37" s="176">
        <f>SUM(C23:C36)</f>
        <v>0</v>
      </c>
    </row>
    <row r="38" spans="1:3" x14ac:dyDescent="0.35">
      <c r="A38" s="7"/>
      <c r="B38" s="190"/>
      <c r="C38" s="8"/>
    </row>
    <row r="39" spans="1:3" ht="15" thickBot="1" x14ac:dyDescent="0.4">
      <c r="C39" s="191"/>
    </row>
    <row r="40" spans="1:3" ht="16" thickBot="1" x14ac:dyDescent="0.4">
      <c r="A40" s="573" t="s">
        <v>16</v>
      </c>
      <c r="B40" s="16" t="s">
        <v>10</v>
      </c>
      <c r="C40" s="123">
        <f>C$4</f>
        <v>45658</v>
      </c>
    </row>
    <row r="41" spans="1:3" ht="15" customHeight="1" x14ac:dyDescent="0.35">
      <c r="A41" s="574"/>
      <c r="B41" s="10" t="str">
        <f t="shared" ref="B41:B55" si="1">B23</f>
        <v>Air Comp</v>
      </c>
      <c r="C41" s="3">
        <v>0</v>
      </c>
    </row>
    <row r="42" spans="1:3" x14ac:dyDescent="0.35">
      <c r="A42" s="574"/>
      <c r="B42" s="11" t="str">
        <f t="shared" si="1"/>
        <v>Building Shell</v>
      </c>
      <c r="C42" s="3">
        <v>0</v>
      </c>
    </row>
    <row r="43" spans="1:3" x14ac:dyDescent="0.35">
      <c r="A43" s="574"/>
      <c r="B43" s="10" t="str">
        <f t="shared" si="1"/>
        <v>Cooking</v>
      </c>
      <c r="C43" s="3">
        <v>0</v>
      </c>
    </row>
    <row r="44" spans="1:3" x14ac:dyDescent="0.35">
      <c r="A44" s="574"/>
      <c r="B44" s="10" t="str">
        <f t="shared" si="1"/>
        <v>Cooling</v>
      </c>
      <c r="C44" s="3">
        <v>0</v>
      </c>
    </row>
    <row r="45" spans="1:3" x14ac:dyDescent="0.35">
      <c r="A45" s="574"/>
      <c r="B45" s="11" t="str">
        <f t="shared" si="1"/>
        <v>Ext Lighting</v>
      </c>
      <c r="C45" s="3">
        <v>0</v>
      </c>
    </row>
    <row r="46" spans="1:3" x14ac:dyDescent="0.35">
      <c r="A46" s="574"/>
      <c r="B46" s="10" t="str">
        <f t="shared" si="1"/>
        <v>Heating</v>
      </c>
      <c r="C46" s="3">
        <v>0</v>
      </c>
    </row>
    <row r="47" spans="1:3" x14ac:dyDescent="0.35">
      <c r="A47" s="574"/>
      <c r="B47" s="10" t="str">
        <f t="shared" si="1"/>
        <v>HVAC</v>
      </c>
      <c r="C47" s="3">
        <v>0</v>
      </c>
    </row>
    <row r="48" spans="1:3" x14ac:dyDescent="0.35">
      <c r="A48" s="574"/>
      <c r="B48" s="10" t="str">
        <f t="shared" si="1"/>
        <v>Lighting</v>
      </c>
      <c r="C48" s="3">
        <v>0</v>
      </c>
    </row>
    <row r="49" spans="1:3" x14ac:dyDescent="0.35">
      <c r="A49" s="574"/>
      <c r="B49" s="10" t="str">
        <f t="shared" si="1"/>
        <v>Miscellaneous</v>
      </c>
      <c r="C49" s="3">
        <v>0</v>
      </c>
    </row>
    <row r="50" spans="1:3" ht="15" customHeight="1" x14ac:dyDescent="0.35">
      <c r="A50" s="574"/>
      <c r="B50" s="10" t="str">
        <f t="shared" si="1"/>
        <v>Motors</v>
      </c>
      <c r="C50" s="3">
        <v>0</v>
      </c>
    </row>
    <row r="51" spans="1:3" x14ac:dyDescent="0.35">
      <c r="A51" s="574"/>
      <c r="B51" s="10" t="str">
        <f t="shared" si="1"/>
        <v>Process</v>
      </c>
      <c r="C51" s="3">
        <v>0</v>
      </c>
    </row>
    <row r="52" spans="1:3" x14ac:dyDescent="0.35">
      <c r="A52" s="574"/>
      <c r="B52" s="10" t="str">
        <f t="shared" si="1"/>
        <v>Refrigeration</v>
      </c>
      <c r="C52" s="3">
        <v>0</v>
      </c>
    </row>
    <row r="53" spans="1:3" x14ac:dyDescent="0.35">
      <c r="A53" s="574"/>
      <c r="B53" s="10" t="str">
        <f t="shared" si="1"/>
        <v>Water Heating</v>
      </c>
      <c r="C53" s="3">
        <v>0</v>
      </c>
    </row>
    <row r="54" spans="1:3" ht="15" customHeight="1" x14ac:dyDescent="0.35">
      <c r="A54" s="574"/>
      <c r="B54" s="10" t="str">
        <f t="shared" si="1"/>
        <v xml:space="preserve"> </v>
      </c>
      <c r="C54" s="3"/>
    </row>
    <row r="55" spans="1:3" ht="15" customHeight="1" thickBot="1" x14ac:dyDescent="0.4">
      <c r="A55" s="575"/>
      <c r="B55" s="157" t="str">
        <f t="shared" si="1"/>
        <v>Monthly kWh</v>
      </c>
      <c r="C55" s="176">
        <f>SUM(C41:C54)</f>
        <v>0</v>
      </c>
    </row>
    <row r="56" spans="1:3" x14ac:dyDescent="0.35">
      <c r="A56" s="7"/>
      <c r="B56" s="190"/>
      <c r="C56" s="8"/>
    </row>
    <row r="57" spans="1:3" ht="15" thickBot="1" x14ac:dyDescent="0.4">
      <c r="A57" s="170" t="s">
        <v>181</v>
      </c>
      <c r="B57" s="170"/>
      <c r="C57" s="170"/>
    </row>
    <row r="58" spans="1:3" ht="16" thickBot="1" x14ac:dyDescent="0.4">
      <c r="A58" s="576" t="s">
        <v>17</v>
      </c>
      <c r="B58" s="177" t="s">
        <v>162</v>
      </c>
      <c r="C58" s="123">
        <f>C$4</f>
        <v>45658</v>
      </c>
    </row>
    <row r="59" spans="1:3" ht="15" customHeight="1" x14ac:dyDescent="0.35">
      <c r="A59" s="577"/>
      <c r="B59" s="12" t="str">
        <f t="shared" ref="B59:B71" si="2">B41</f>
        <v>Air Comp</v>
      </c>
      <c r="C59" s="24">
        <f>((C5*0.5)-C41)*C78*C$93*C$2</f>
        <v>0</v>
      </c>
    </row>
    <row r="60" spans="1:3" ht="15.5" x14ac:dyDescent="0.35">
      <c r="A60" s="577"/>
      <c r="B60" s="12" t="str">
        <f t="shared" si="2"/>
        <v>Building Shell</v>
      </c>
      <c r="C60" s="24">
        <f t="shared" ref="C60:C71" si="3">((C6*0.5)-C42)*C79*C$93*C$2</f>
        <v>0</v>
      </c>
    </row>
    <row r="61" spans="1:3" ht="15.5" x14ac:dyDescent="0.35">
      <c r="A61" s="577"/>
      <c r="B61" s="12" t="str">
        <f t="shared" si="2"/>
        <v>Cooking</v>
      </c>
      <c r="C61" s="24">
        <f t="shared" si="3"/>
        <v>0</v>
      </c>
    </row>
    <row r="62" spans="1:3" ht="15.5" x14ac:dyDescent="0.35">
      <c r="A62" s="577"/>
      <c r="B62" s="12" t="str">
        <f t="shared" si="2"/>
        <v>Cooling</v>
      </c>
      <c r="C62" s="24">
        <f t="shared" si="3"/>
        <v>0</v>
      </c>
    </row>
    <row r="63" spans="1:3" ht="15.5" x14ac:dyDescent="0.35">
      <c r="A63" s="577"/>
      <c r="B63" s="12" t="str">
        <f t="shared" si="2"/>
        <v>Ext Lighting</v>
      </c>
      <c r="C63" s="24">
        <f t="shared" si="3"/>
        <v>0</v>
      </c>
    </row>
    <row r="64" spans="1:3" ht="15.5" x14ac:dyDescent="0.35">
      <c r="A64" s="577"/>
      <c r="B64" s="12" t="str">
        <f t="shared" si="2"/>
        <v>Heating</v>
      </c>
      <c r="C64" s="24">
        <f t="shared" si="3"/>
        <v>0</v>
      </c>
    </row>
    <row r="65" spans="1:3" ht="15.5" x14ac:dyDescent="0.35">
      <c r="A65" s="577"/>
      <c r="B65" s="12" t="str">
        <f t="shared" si="2"/>
        <v>HVAC</v>
      </c>
      <c r="C65" s="24">
        <f t="shared" si="3"/>
        <v>0</v>
      </c>
    </row>
    <row r="66" spans="1:3" ht="15.5" x14ac:dyDescent="0.35">
      <c r="A66" s="577"/>
      <c r="B66" s="12" t="str">
        <f t="shared" si="2"/>
        <v>Lighting</v>
      </c>
      <c r="C66" s="24">
        <f t="shared" si="3"/>
        <v>0</v>
      </c>
    </row>
    <row r="67" spans="1:3" ht="15.5" x14ac:dyDescent="0.35">
      <c r="A67" s="577"/>
      <c r="B67" s="12" t="str">
        <f t="shared" si="2"/>
        <v>Miscellaneous</v>
      </c>
      <c r="C67" s="24">
        <f t="shared" si="3"/>
        <v>0</v>
      </c>
    </row>
    <row r="68" spans="1:3" ht="15.75" customHeight="1" x14ac:dyDescent="0.35">
      <c r="A68" s="577"/>
      <c r="B68" s="12" t="str">
        <f t="shared" si="2"/>
        <v>Motors</v>
      </c>
      <c r="C68" s="24">
        <f t="shared" si="3"/>
        <v>0</v>
      </c>
    </row>
    <row r="69" spans="1:3" ht="15.5" x14ac:dyDescent="0.35">
      <c r="A69" s="577"/>
      <c r="B69" s="12" t="str">
        <f t="shared" si="2"/>
        <v>Process</v>
      </c>
      <c r="C69" s="24">
        <f t="shared" si="3"/>
        <v>0</v>
      </c>
    </row>
    <row r="70" spans="1:3" ht="15.5" x14ac:dyDescent="0.35">
      <c r="A70" s="577"/>
      <c r="B70" s="12" t="str">
        <f t="shared" si="2"/>
        <v>Refrigeration</v>
      </c>
      <c r="C70" s="24">
        <f t="shared" si="3"/>
        <v>0</v>
      </c>
    </row>
    <row r="71" spans="1:3" ht="15.5" x14ac:dyDescent="0.35">
      <c r="A71" s="577"/>
      <c r="B71" s="12" t="str">
        <f t="shared" si="2"/>
        <v>Water Heating</v>
      </c>
      <c r="C71" s="24">
        <f t="shared" si="3"/>
        <v>0</v>
      </c>
    </row>
    <row r="72" spans="1:3" ht="15.75" customHeight="1" x14ac:dyDescent="0.35">
      <c r="A72" s="577"/>
      <c r="B72" s="12" t="str">
        <f t="shared" ref="B72" si="4">B54</f>
        <v xml:space="preserve"> </v>
      </c>
      <c r="C72" s="3"/>
    </row>
    <row r="73" spans="1:3" ht="15.75" customHeight="1" x14ac:dyDescent="0.35">
      <c r="A73" s="577"/>
      <c r="B73" s="178" t="s">
        <v>26</v>
      </c>
      <c r="C73" s="24">
        <f>SUM(C59:C72)</f>
        <v>0</v>
      </c>
    </row>
    <row r="74" spans="1:3" ht="16.5" customHeight="1" thickBot="1" x14ac:dyDescent="0.4">
      <c r="A74" s="578"/>
      <c r="B74" s="117" t="s">
        <v>27</v>
      </c>
      <c r="C74" s="25">
        <f>C73</f>
        <v>0</v>
      </c>
    </row>
    <row r="75" spans="1:3" x14ac:dyDescent="0.35">
      <c r="A75" s="7"/>
      <c r="B75" s="31"/>
      <c r="C75" s="171"/>
    </row>
    <row r="76" spans="1:3" ht="15" thickBot="1" x14ac:dyDescent="0.4">
      <c r="B76" s="15"/>
      <c r="C76" s="7"/>
    </row>
    <row r="77" spans="1:3" ht="16" thickBot="1" x14ac:dyDescent="0.4">
      <c r="A77" s="579" t="s">
        <v>12</v>
      </c>
      <c r="B77" s="177" t="s">
        <v>163</v>
      </c>
      <c r="C77" s="123">
        <f>C$4</f>
        <v>45658</v>
      </c>
    </row>
    <row r="78" spans="1:3" ht="15.75" customHeight="1" x14ac:dyDescent="0.35">
      <c r="A78" s="580"/>
      <c r="B78" s="12" t="str">
        <f>B59</f>
        <v>Air Comp</v>
      </c>
      <c r="C78" s="229">
        <v>8.5109000000000004E-2</v>
      </c>
    </row>
    <row r="79" spans="1:3" ht="15.5" x14ac:dyDescent="0.35">
      <c r="A79" s="580"/>
      <c r="B79" s="12" t="str">
        <f t="shared" ref="B79:B90" si="5">B60</f>
        <v>Building Shell</v>
      </c>
      <c r="C79" s="229">
        <v>0.107824</v>
      </c>
    </row>
    <row r="80" spans="1:3" ht="15.5" x14ac:dyDescent="0.35">
      <c r="A80" s="580"/>
      <c r="B80" s="12" t="str">
        <f t="shared" si="5"/>
        <v>Cooking</v>
      </c>
      <c r="C80" s="229">
        <v>8.6096000000000006E-2</v>
      </c>
    </row>
    <row r="81" spans="1:3" ht="15.5" x14ac:dyDescent="0.35">
      <c r="A81" s="580"/>
      <c r="B81" s="12" t="str">
        <f t="shared" si="5"/>
        <v>Cooling</v>
      </c>
      <c r="C81" s="229">
        <v>6.0000000000000002E-6</v>
      </c>
    </row>
    <row r="82" spans="1:3" ht="15.5" x14ac:dyDescent="0.35">
      <c r="A82" s="580"/>
      <c r="B82" s="12" t="str">
        <f t="shared" si="5"/>
        <v>Ext Lighting</v>
      </c>
      <c r="C82" s="229">
        <v>0.106265</v>
      </c>
    </row>
    <row r="83" spans="1:3" ht="15.5" x14ac:dyDescent="0.35">
      <c r="A83" s="580"/>
      <c r="B83" s="12" t="str">
        <f t="shared" si="5"/>
        <v>Heating</v>
      </c>
      <c r="C83" s="229">
        <v>0.210397</v>
      </c>
    </row>
    <row r="84" spans="1:3" ht="15.5" x14ac:dyDescent="0.35">
      <c r="A84" s="580"/>
      <c r="B84" s="12" t="str">
        <f t="shared" si="5"/>
        <v>HVAC</v>
      </c>
      <c r="C84" s="229">
        <v>0.107824</v>
      </c>
    </row>
    <row r="85" spans="1:3" ht="15.5" x14ac:dyDescent="0.35">
      <c r="A85" s="580"/>
      <c r="B85" s="12" t="str">
        <f t="shared" si="5"/>
        <v>Lighting</v>
      </c>
      <c r="C85" s="229">
        <v>9.3563999999999994E-2</v>
      </c>
    </row>
    <row r="86" spans="1:3" ht="15.5" x14ac:dyDescent="0.35">
      <c r="A86" s="580"/>
      <c r="B86" s="12" t="str">
        <f t="shared" si="5"/>
        <v>Miscellaneous</v>
      </c>
      <c r="C86" s="229">
        <v>8.5109000000000004E-2</v>
      </c>
    </row>
    <row r="87" spans="1:3" ht="15.5" x14ac:dyDescent="0.35">
      <c r="A87" s="580"/>
      <c r="B87" s="12" t="str">
        <f t="shared" si="5"/>
        <v>Motors</v>
      </c>
      <c r="C87" s="229">
        <v>8.5109000000000004E-2</v>
      </c>
    </row>
    <row r="88" spans="1:3" ht="15.5" x14ac:dyDescent="0.35">
      <c r="A88" s="580"/>
      <c r="B88" s="12" t="str">
        <f t="shared" si="5"/>
        <v>Process</v>
      </c>
      <c r="C88" s="229">
        <v>8.5109000000000004E-2</v>
      </c>
    </row>
    <row r="89" spans="1:3" ht="15.5" x14ac:dyDescent="0.35">
      <c r="A89" s="580"/>
      <c r="B89" s="12" t="str">
        <f t="shared" si="5"/>
        <v>Refrigeration</v>
      </c>
      <c r="C89" s="229">
        <v>8.3486000000000005E-2</v>
      </c>
    </row>
    <row r="90" spans="1:3" ht="16" thickBot="1" x14ac:dyDescent="0.4">
      <c r="A90" s="581"/>
      <c r="B90" s="13" t="str">
        <f t="shared" si="5"/>
        <v>Water Heating</v>
      </c>
      <c r="C90" s="230">
        <v>0.108255</v>
      </c>
    </row>
    <row r="91" spans="1:3" ht="15" thickBot="1" x14ac:dyDescent="0.4"/>
    <row r="92" spans="1:3" ht="15" thickBot="1" x14ac:dyDescent="0.4">
      <c r="A92" s="18"/>
      <c r="B92" s="565" t="s">
        <v>167</v>
      </c>
      <c r="C92" s="123">
        <f>C$4</f>
        <v>45658</v>
      </c>
    </row>
    <row r="93" spans="1:3" ht="15" thickBot="1" x14ac:dyDescent="0.4">
      <c r="A93" s="18"/>
      <c r="B93" s="566"/>
      <c r="C93" s="311">
        <v>6.0077999999999999E-2</v>
      </c>
    </row>
    <row r="94" spans="1:3" x14ac:dyDescent="0.35">
      <c r="C94" s="312" t="s">
        <v>239</v>
      </c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C201"/>
  <sheetViews>
    <sheetView zoomScale="80" zoomScaleNormal="80" workbookViewId="0">
      <pane xSplit="2" topLeftCell="C1" activePane="topRight" state="frozen"/>
      <selection activeCell="J80" sqref="J80"/>
      <selection pane="topRight" activeCell="R44" sqref="R44"/>
    </sheetView>
  </sheetViews>
  <sheetFormatPr defaultRowHeight="14.5" x14ac:dyDescent="0.35"/>
  <cols>
    <col min="1" max="1" width="9.453125" customWidth="1"/>
    <col min="2" max="2" width="24.6328125" customWidth="1"/>
    <col min="3" max="3" width="14" customWidth="1"/>
  </cols>
  <sheetData>
    <row r="1" spans="1:3" s="2" customFormat="1" ht="15" thickBot="1" x14ac:dyDescent="0.4">
      <c r="A1" s="17"/>
      <c r="B1" s="17"/>
      <c r="C1" s="17"/>
    </row>
    <row r="2" spans="1:3" ht="15" thickBot="1" x14ac:dyDescent="0.4">
      <c r="A2" s="17"/>
      <c r="B2" s="26" t="s">
        <v>13</v>
      </c>
      <c r="C2" s="277">
        <f>' 1M - RES'!C2</f>
        <v>0.79900000000000004</v>
      </c>
    </row>
    <row r="3" spans="1:3" s="6" customFormat="1" ht="15" thickBot="1" x14ac:dyDescent="0.4">
      <c r="B3" s="17"/>
      <c r="C3" s="17"/>
    </row>
    <row r="4" spans="1:3" ht="15.75" customHeight="1" thickBot="1" x14ac:dyDescent="0.4">
      <c r="A4" s="567" t="s">
        <v>14</v>
      </c>
      <c r="B4" s="16" t="s">
        <v>10</v>
      </c>
      <c r="C4" s="123">
        <f>' 1M - RES'!C4</f>
        <v>45658</v>
      </c>
    </row>
    <row r="5" spans="1:3" ht="15" customHeight="1" x14ac:dyDescent="0.35">
      <c r="A5" s="568"/>
      <c r="B5" s="10" t="s">
        <v>20</v>
      </c>
      <c r="C5" s="3">
        <f>'BIZ kWh ENTRY'!S164</f>
        <v>0</v>
      </c>
    </row>
    <row r="6" spans="1:3" x14ac:dyDescent="0.35">
      <c r="A6" s="568"/>
      <c r="B6" s="11" t="s">
        <v>0</v>
      </c>
      <c r="C6" s="3">
        <f>'BIZ kWh ENTRY'!S165</f>
        <v>0</v>
      </c>
    </row>
    <row r="7" spans="1:3" x14ac:dyDescent="0.35">
      <c r="A7" s="568"/>
      <c r="B7" s="10" t="s">
        <v>21</v>
      </c>
      <c r="C7" s="3">
        <f>'BIZ kWh ENTRY'!S166</f>
        <v>0</v>
      </c>
    </row>
    <row r="8" spans="1:3" x14ac:dyDescent="0.35">
      <c r="A8" s="568"/>
      <c r="B8" s="10" t="s">
        <v>1</v>
      </c>
      <c r="C8" s="3">
        <f>'BIZ kWh ENTRY'!S167</f>
        <v>0</v>
      </c>
    </row>
    <row r="9" spans="1:3" x14ac:dyDescent="0.35">
      <c r="A9" s="568"/>
      <c r="B9" s="11" t="s">
        <v>22</v>
      </c>
      <c r="C9" s="3">
        <f>'BIZ kWh ENTRY'!S168</f>
        <v>0</v>
      </c>
    </row>
    <row r="10" spans="1:3" x14ac:dyDescent="0.35">
      <c r="A10" s="568"/>
      <c r="B10" s="10" t="s">
        <v>9</v>
      </c>
      <c r="C10" s="3">
        <f>'BIZ kWh ENTRY'!S169</f>
        <v>0</v>
      </c>
    </row>
    <row r="11" spans="1:3" x14ac:dyDescent="0.35">
      <c r="A11" s="568"/>
      <c r="B11" s="10" t="s">
        <v>3</v>
      </c>
      <c r="C11" s="3">
        <f>'BIZ kWh ENTRY'!S170</f>
        <v>0</v>
      </c>
    </row>
    <row r="12" spans="1:3" x14ac:dyDescent="0.35">
      <c r="A12" s="568"/>
      <c r="B12" s="10" t="s">
        <v>4</v>
      </c>
      <c r="C12" s="3">
        <f>'BIZ kWh ENTRY'!S171</f>
        <v>0</v>
      </c>
    </row>
    <row r="13" spans="1:3" x14ac:dyDescent="0.35">
      <c r="A13" s="568"/>
      <c r="B13" s="10" t="s">
        <v>5</v>
      </c>
      <c r="C13" s="3">
        <f>'BIZ kWh ENTRY'!S172</f>
        <v>0</v>
      </c>
    </row>
    <row r="14" spans="1:3" x14ac:dyDescent="0.35">
      <c r="A14" s="568"/>
      <c r="B14" s="10" t="s">
        <v>23</v>
      </c>
      <c r="C14" s="3">
        <f>'BIZ kWh ENTRY'!S173</f>
        <v>0</v>
      </c>
    </row>
    <row r="15" spans="1:3" x14ac:dyDescent="0.35">
      <c r="A15" s="568"/>
      <c r="B15" s="10" t="s">
        <v>24</v>
      </c>
      <c r="C15" s="3">
        <f>'BIZ kWh ENTRY'!S174</f>
        <v>0</v>
      </c>
    </row>
    <row r="16" spans="1:3" x14ac:dyDescent="0.35">
      <c r="A16" s="568"/>
      <c r="B16" s="10" t="s">
        <v>7</v>
      </c>
      <c r="C16" s="3">
        <f>'BIZ kWh ENTRY'!S175</f>
        <v>0</v>
      </c>
    </row>
    <row r="17" spans="1:3" x14ac:dyDescent="0.35">
      <c r="A17" s="568"/>
      <c r="B17" s="10" t="s">
        <v>8</v>
      </c>
      <c r="C17" s="3">
        <f>'BIZ kWh ENTRY'!S176</f>
        <v>0</v>
      </c>
    </row>
    <row r="18" spans="1:3" x14ac:dyDescent="0.35">
      <c r="A18" s="568"/>
      <c r="B18" s="10" t="s">
        <v>11</v>
      </c>
      <c r="C18" s="3"/>
    </row>
    <row r="19" spans="1:3" ht="15" thickBot="1" x14ac:dyDescent="0.4">
      <c r="A19" s="569"/>
      <c r="B19" s="157" t="str">
        <f>' 1M - RES'!B16</f>
        <v>Monthly kWh</v>
      </c>
      <c r="C19" s="176">
        <f>SUM(C5:C18)</f>
        <v>0</v>
      </c>
    </row>
    <row r="20" spans="1:3" x14ac:dyDescent="0.35">
      <c r="A20" s="35"/>
      <c r="B20" s="108"/>
      <c r="C20" s="8"/>
    </row>
    <row r="21" spans="1:3" ht="15" thickBot="1" x14ac:dyDescent="0.4">
      <c r="A21" s="23"/>
      <c r="B21" s="109"/>
      <c r="C21" s="21"/>
    </row>
    <row r="22" spans="1:3" ht="16" thickBot="1" x14ac:dyDescent="0.4">
      <c r="A22" s="570" t="s">
        <v>15</v>
      </c>
      <c r="B22" s="16" t="s">
        <v>10</v>
      </c>
      <c r="C22" s="123">
        <f>C$4</f>
        <v>45658</v>
      </c>
    </row>
    <row r="23" spans="1:3" ht="15" customHeight="1" x14ac:dyDescent="0.35">
      <c r="A23" s="571"/>
      <c r="B23" s="10" t="str">
        <f t="shared" ref="B23:C37" si="0">B5</f>
        <v>Air Comp</v>
      </c>
      <c r="C23" s="3">
        <f>C5</f>
        <v>0</v>
      </c>
    </row>
    <row r="24" spans="1:3" x14ac:dyDescent="0.35">
      <c r="A24" s="571"/>
      <c r="B24" s="11" t="str">
        <f t="shared" si="0"/>
        <v>Building Shell</v>
      </c>
      <c r="C24" s="3">
        <f t="shared" si="0"/>
        <v>0</v>
      </c>
    </row>
    <row r="25" spans="1:3" x14ac:dyDescent="0.35">
      <c r="A25" s="571"/>
      <c r="B25" s="10" t="str">
        <f t="shared" si="0"/>
        <v>Cooking</v>
      </c>
      <c r="C25" s="3">
        <f t="shared" si="0"/>
        <v>0</v>
      </c>
    </row>
    <row r="26" spans="1:3" x14ac:dyDescent="0.35">
      <c r="A26" s="571"/>
      <c r="B26" s="10" t="str">
        <f t="shared" si="0"/>
        <v>Cooling</v>
      </c>
      <c r="C26" s="3">
        <f t="shared" si="0"/>
        <v>0</v>
      </c>
    </row>
    <row r="27" spans="1:3" x14ac:dyDescent="0.35">
      <c r="A27" s="571"/>
      <c r="B27" s="11" t="str">
        <f t="shared" si="0"/>
        <v>Ext Lighting</v>
      </c>
      <c r="C27" s="3">
        <f t="shared" si="0"/>
        <v>0</v>
      </c>
    </row>
    <row r="28" spans="1:3" x14ac:dyDescent="0.35">
      <c r="A28" s="571"/>
      <c r="B28" s="10" t="str">
        <f t="shared" si="0"/>
        <v>Heating</v>
      </c>
      <c r="C28" s="3">
        <f t="shared" si="0"/>
        <v>0</v>
      </c>
    </row>
    <row r="29" spans="1:3" x14ac:dyDescent="0.35">
      <c r="A29" s="571"/>
      <c r="B29" s="10" t="str">
        <f t="shared" si="0"/>
        <v>HVAC</v>
      </c>
      <c r="C29" s="3">
        <f t="shared" si="0"/>
        <v>0</v>
      </c>
    </row>
    <row r="30" spans="1:3" x14ac:dyDescent="0.35">
      <c r="A30" s="571"/>
      <c r="B30" s="10" t="str">
        <f t="shared" si="0"/>
        <v>Lighting</v>
      </c>
      <c r="C30" s="3">
        <f t="shared" si="0"/>
        <v>0</v>
      </c>
    </row>
    <row r="31" spans="1:3" x14ac:dyDescent="0.35">
      <c r="A31" s="571"/>
      <c r="B31" s="10" t="str">
        <f t="shared" si="0"/>
        <v>Miscellaneous</v>
      </c>
      <c r="C31" s="3">
        <f t="shared" si="0"/>
        <v>0</v>
      </c>
    </row>
    <row r="32" spans="1:3" ht="15" customHeight="1" x14ac:dyDescent="0.35">
      <c r="A32" s="571"/>
      <c r="B32" s="10" t="str">
        <f t="shared" si="0"/>
        <v>Motors</v>
      </c>
      <c r="C32" s="3">
        <f t="shared" si="0"/>
        <v>0</v>
      </c>
    </row>
    <row r="33" spans="1:3" x14ac:dyDescent="0.35">
      <c r="A33" s="571"/>
      <c r="B33" s="10" t="str">
        <f t="shared" si="0"/>
        <v>Process</v>
      </c>
      <c r="C33" s="3">
        <f t="shared" si="0"/>
        <v>0</v>
      </c>
    </row>
    <row r="34" spans="1:3" x14ac:dyDescent="0.35">
      <c r="A34" s="571"/>
      <c r="B34" s="10" t="str">
        <f t="shared" si="0"/>
        <v>Refrigeration</v>
      </c>
      <c r="C34" s="3">
        <f t="shared" si="0"/>
        <v>0</v>
      </c>
    </row>
    <row r="35" spans="1:3" x14ac:dyDescent="0.35">
      <c r="A35" s="571"/>
      <c r="B35" s="10" t="str">
        <f t="shared" si="0"/>
        <v>Water Heating</v>
      </c>
      <c r="C35" s="3">
        <f t="shared" si="0"/>
        <v>0</v>
      </c>
    </row>
    <row r="36" spans="1:3" ht="15" customHeight="1" x14ac:dyDescent="0.35">
      <c r="A36" s="571"/>
      <c r="B36" s="10" t="str">
        <f t="shared" si="0"/>
        <v xml:space="preserve"> </v>
      </c>
      <c r="C36" s="3"/>
    </row>
    <row r="37" spans="1:3" ht="15" customHeight="1" thickBot="1" x14ac:dyDescent="0.4">
      <c r="A37" s="572"/>
      <c r="B37" s="14" t="str">
        <f t="shared" si="0"/>
        <v>Monthly kWh</v>
      </c>
      <c r="C37" s="176">
        <f>SUM(C23:C36)</f>
        <v>0</v>
      </c>
    </row>
    <row r="38" spans="1:3" x14ac:dyDescent="0.35">
      <c r="A38" s="36"/>
      <c r="B38" s="108"/>
      <c r="C38" s="8"/>
    </row>
    <row r="39" spans="1:3" ht="15" thickBot="1" x14ac:dyDescent="0.4">
      <c r="A39" s="23"/>
      <c r="B39" s="109"/>
      <c r="C39" s="21"/>
    </row>
    <row r="40" spans="1:3" ht="16" thickBot="1" x14ac:dyDescent="0.4">
      <c r="A40" s="573" t="s">
        <v>16</v>
      </c>
      <c r="B40" s="16" t="s">
        <v>10</v>
      </c>
      <c r="C40" s="123">
        <f>C$4</f>
        <v>45658</v>
      </c>
    </row>
    <row r="41" spans="1:3" ht="15" customHeight="1" x14ac:dyDescent="0.35">
      <c r="A41" s="574"/>
      <c r="B41" s="10" t="str">
        <f t="shared" ref="B41:B55" si="1">B23</f>
        <v>Air Comp</v>
      </c>
      <c r="C41" s="3">
        <v>0</v>
      </c>
    </row>
    <row r="42" spans="1:3" x14ac:dyDescent="0.35">
      <c r="A42" s="574"/>
      <c r="B42" s="11" t="str">
        <f t="shared" si="1"/>
        <v>Building Shell</v>
      </c>
      <c r="C42" s="3">
        <v>0</v>
      </c>
    </row>
    <row r="43" spans="1:3" x14ac:dyDescent="0.35">
      <c r="A43" s="574"/>
      <c r="B43" s="10" t="str">
        <f t="shared" si="1"/>
        <v>Cooking</v>
      </c>
      <c r="C43" s="3">
        <v>0</v>
      </c>
    </row>
    <row r="44" spans="1:3" x14ac:dyDescent="0.35">
      <c r="A44" s="574"/>
      <c r="B44" s="10" t="str">
        <f t="shared" si="1"/>
        <v>Cooling</v>
      </c>
      <c r="C44" s="3">
        <v>0</v>
      </c>
    </row>
    <row r="45" spans="1:3" x14ac:dyDescent="0.35">
      <c r="A45" s="574"/>
      <c r="B45" s="11" t="str">
        <f t="shared" si="1"/>
        <v>Ext Lighting</v>
      </c>
      <c r="C45" s="3">
        <v>0</v>
      </c>
    </row>
    <row r="46" spans="1:3" x14ac:dyDescent="0.35">
      <c r="A46" s="574"/>
      <c r="B46" s="10" t="str">
        <f t="shared" si="1"/>
        <v>Heating</v>
      </c>
      <c r="C46" s="3">
        <v>0</v>
      </c>
    </row>
    <row r="47" spans="1:3" x14ac:dyDescent="0.35">
      <c r="A47" s="574"/>
      <c r="B47" s="10" t="str">
        <f t="shared" si="1"/>
        <v>HVAC</v>
      </c>
      <c r="C47" s="3">
        <v>0</v>
      </c>
    </row>
    <row r="48" spans="1:3" x14ac:dyDescent="0.35">
      <c r="A48" s="574"/>
      <c r="B48" s="10" t="str">
        <f t="shared" si="1"/>
        <v>Lighting</v>
      </c>
      <c r="C48" s="3">
        <v>0</v>
      </c>
    </row>
    <row r="49" spans="1:3" x14ac:dyDescent="0.35">
      <c r="A49" s="574"/>
      <c r="B49" s="10" t="str">
        <f t="shared" si="1"/>
        <v>Miscellaneous</v>
      </c>
      <c r="C49" s="3">
        <v>0</v>
      </c>
    </row>
    <row r="50" spans="1:3" ht="15" customHeight="1" x14ac:dyDescent="0.35">
      <c r="A50" s="574"/>
      <c r="B50" s="10" t="str">
        <f t="shared" si="1"/>
        <v>Motors</v>
      </c>
      <c r="C50" s="3">
        <v>0</v>
      </c>
    </row>
    <row r="51" spans="1:3" x14ac:dyDescent="0.35">
      <c r="A51" s="574"/>
      <c r="B51" s="10" t="str">
        <f t="shared" si="1"/>
        <v>Process</v>
      </c>
      <c r="C51" s="3">
        <v>0</v>
      </c>
    </row>
    <row r="52" spans="1:3" x14ac:dyDescent="0.35">
      <c r="A52" s="574"/>
      <c r="B52" s="10" t="str">
        <f t="shared" si="1"/>
        <v>Refrigeration</v>
      </c>
      <c r="C52" s="3">
        <v>0</v>
      </c>
    </row>
    <row r="53" spans="1:3" x14ac:dyDescent="0.35">
      <c r="A53" s="574"/>
      <c r="B53" s="10" t="str">
        <f t="shared" si="1"/>
        <v>Water Heating</v>
      </c>
      <c r="C53" s="3">
        <v>0</v>
      </c>
    </row>
    <row r="54" spans="1:3" ht="15" customHeight="1" x14ac:dyDescent="0.35">
      <c r="A54" s="574"/>
      <c r="B54" s="10" t="str">
        <f t="shared" si="1"/>
        <v xml:space="preserve"> </v>
      </c>
      <c r="C54" s="3"/>
    </row>
    <row r="55" spans="1:3" ht="15" customHeight="1" thickBot="1" x14ac:dyDescent="0.4">
      <c r="A55" s="575"/>
      <c r="B55" s="157" t="str">
        <f t="shared" si="1"/>
        <v>Monthly kWh</v>
      </c>
      <c r="C55" s="176">
        <f>SUM(C41:C54)</f>
        <v>0</v>
      </c>
    </row>
    <row r="56" spans="1:3" x14ac:dyDescent="0.35">
      <c r="A56" s="36"/>
      <c r="B56" s="108"/>
      <c r="C56" s="8"/>
    </row>
    <row r="57" spans="1:3" ht="15" thickBot="1" x14ac:dyDescent="0.4">
      <c r="A57" s="169" t="s">
        <v>181</v>
      </c>
      <c r="B57" s="170"/>
      <c r="C57" s="170"/>
    </row>
    <row r="58" spans="1:3" ht="16" thickBot="1" x14ac:dyDescent="0.4">
      <c r="A58" s="576" t="s">
        <v>17</v>
      </c>
      <c r="B58" s="16" t="s">
        <v>10</v>
      </c>
      <c r="C58" s="123">
        <f>C$4</f>
        <v>45658</v>
      </c>
    </row>
    <row r="59" spans="1:3" ht="15" customHeight="1" x14ac:dyDescent="0.35">
      <c r="A59" s="577"/>
      <c r="B59" s="12" t="str">
        <f t="shared" ref="B59:B72" si="2">B41</f>
        <v>Air Comp</v>
      </c>
      <c r="C59" s="24">
        <f>((C5*0.5)-C41)*C78*C93*C$2</f>
        <v>0</v>
      </c>
    </row>
    <row r="60" spans="1:3" ht="15.5" x14ac:dyDescent="0.35">
      <c r="A60" s="577"/>
      <c r="B60" s="12" t="str">
        <f t="shared" si="2"/>
        <v>Building Shell</v>
      </c>
      <c r="C60" s="24">
        <f t="shared" ref="C60:C71" si="3">((C6*0.5)-C42)*C79*C94*C$2</f>
        <v>0</v>
      </c>
    </row>
    <row r="61" spans="1:3" ht="15.5" x14ac:dyDescent="0.35">
      <c r="A61" s="577"/>
      <c r="B61" s="12" t="str">
        <f t="shared" si="2"/>
        <v>Cooking</v>
      </c>
      <c r="C61" s="24">
        <f t="shared" si="3"/>
        <v>0</v>
      </c>
    </row>
    <row r="62" spans="1:3" ht="15.5" x14ac:dyDescent="0.35">
      <c r="A62" s="577"/>
      <c r="B62" s="12" t="str">
        <f t="shared" si="2"/>
        <v>Cooling</v>
      </c>
      <c r="C62" s="24">
        <f t="shared" si="3"/>
        <v>0</v>
      </c>
    </row>
    <row r="63" spans="1:3" ht="15.5" x14ac:dyDescent="0.35">
      <c r="A63" s="577"/>
      <c r="B63" s="12" t="str">
        <f t="shared" si="2"/>
        <v>Ext Lighting</v>
      </c>
      <c r="C63" s="24">
        <f t="shared" si="3"/>
        <v>0</v>
      </c>
    </row>
    <row r="64" spans="1:3" ht="15.5" x14ac:dyDescent="0.35">
      <c r="A64" s="577"/>
      <c r="B64" s="12" t="str">
        <f t="shared" si="2"/>
        <v>Heating</v>
      </c>
      <c r="C64" s="24">
        <f t="shared" si="3"/>
        <v>0</v>
      </c>
    </row>
    <row r="65" spans="1:3" ht="15.5" x14ac:dyDescent="0.35">
      <c r="A65" s="577"/>
      <c r="B65" s="12" t="str">
        <f t="shared" si="2"/>
        <v>HVAC</v>
      </c>
      <c r="C65" s="24">
        <f t="shared" si="3"/>
        <v>0</v>
      </c>
    </row>
    <row r="66" spans="1:3" ht="15.5" x14ac:dyDescent="0.35">
      <c r="A66" s="577"/>
      <c r="B66" s="12" t="str">
        <f t="shared" si="2"/>
        <v>Lighting</v>
      </c>
      <c r="C66" s="24">
        <f t="shared" si="3"/>
        <v>0</v>
      </c>
    </row>
    <row r="67" spans="1:3" ht="15.5" x14ac:dyDescent="0.35">
      <c r="A67" s="577"/>
      <c r="B67" s="12" t="str">
        <f t="shared" si="2"/>
        <v>Miscellaneous</v>
      </c>
      <c r="C67" s="24">
        <f t="shared" si="3"/>
        <v>0</v>
      </c>
    </row>
    <row r="68" spans="1:3" ht="15.75" customHeight="1" x14ac:dyDescent="0.35">
      <c r="A68" s="577"/>
      <c r="B68" s="12" t="str">
        <f t="shared" si="2"/>
        <v>Motors</v>
      </c>
      <c r="C68" s="24">
        <f t="shared" si="3"/>
        <v>0</v>
      </c>
    </row>
    <row r="69" spans="1:3" ht="15.5" x14ac:dyDescent="0.35">
      <c r="A69" s="577"/>
      <c r="B69" s="12" t="str">
        <f t="shared" si="2"/>
        <v>Process</v>
      </c>
      <c r="C69" s="24">
        <f t="shared" si="3"/>
        <v>0</v>
      </c>
    </row>
    <row r="70" spans="1:3" ht="15.5" x14ac:dyDescent="0.35">
      <c r="A70" s="577"/>
      <c r="B70" s="12" t="str">
        <f t="shared" si="2"/>
        <v>Refrigeration</v>
      </c>
      <c r="C70" s="24">
        <f t="shared" si="3"/>
        <v>0</v>
      </c>
    </row>
    <row r="71" spans="1:3" ht="15.5" x14ac:dyDescent="0.35">
      <c r="A71" s="577"/>
      <c r="B71" s="12" t="str">
        <f t="shared" si="2"/>
        <v>Water Heating</v>
      </c>
      <c r="C71" s="24">
        <f t="shared" si="3"/>
        <v>0</v>
      </c>
    </row>
    <row r="72" spans="1:3" ht="15.75" customHeight="1" x14ac:dyDescent="0.35">
      <c r="A72" s="577"/>
      <c r="B72" s="12" t="str">
        <f t="shared" si="2"/>
        <v xml:space="preserve"> </v>
      </c>
      <c r="C72" s="3"/>
    </row>
    <row r="73" spans="1:3" ht="15.75" customHeight="1" x14ac:dyDescent="0.35">
      <c r="A73" s="577"/>
      <c r="B73" s="178" t="s">
        <v>26</v>
      </c>
      <c r="C73" s="24">
        <f>SUM(C59:C72)</f>
        <v>0</v>
      </c>
    </row>
    <row r="74" spans="1:3" ht="16.5" customHeight="1" thickBot="1" x14ac:dyDescent="0.4">
      <c r="A74" s="578"/>
      <c r="B74" s="117" t="s">
        <v>27</v>
      </c>
      <c r="C74" s="25">
        <f>C73</f>
        <v>0</v>
      </c>
    </row>
    <row r="75" spans="1:3" x14ac:dyDescent="0.35">
      <c r="A75" s="7"/>
      <c r="B75" s="31"/>
      <c r="C75" s="171"/>
    </row>
    <row r="76" spans="1:3" ht="15" thickBot="1" x14ac:dyDescent="0.4">
      <c r="B76" s="15"/>
      <c r="C76" s="7"/>
    </row>
    <row r="77" spans="1:3" ht="16" thickBot="1" x14ac:dyDescent="0.4">
      <c r="A77" s="579" t="s">
        <v>12</v>
      </c>
      <c r="B77" s="16" t="s">
        <v>12</v>
      </c>
      <c r="C77" s="123">
        <f>C$4</f>
        <v>45658</v>
      </c>
    </row>
    <row r="78" spans="1:3" ht="15.75" customHeight="1" x14ac:dyDescent="0.35">
      <c r="A78" s="580"/>
      <c r="B78" s="12" t="str">
        <f>B59</f>
        <v>Air Comp</v>
      </c>
      <c r="C78" s="231">
        <f>'2M - SGS'!C78</f>
        <v>8.5109000000000004E-2</v>
      </c>
    </row>
    <row r="79" spans="1:3" ht="15.5" x14ac:dyDescent="0.35">
      <c r="A79" s="580"/>
      <c r="B79" s="12" t="str">
        <f t="shared" ref="B79:B90" si="4">B60</f>
        <v>Building Shell</v>
      </c>
      <c r="C79" s="231">
        <f>'2M - SGS'!C79</f>
        <v>0.107824</v>
      </c>
    </row>
    <row r="80" spans="1:3" ht="15.5" x14ac:dyDescent="0.35">
      <c r="A80" s="580"/>
      <c r="B80" s="12" t="str">
        <f t="shared" si="4"/>
        <v>Cooking</v>
      </c>
      <c r="C80" s="231">
        <f>'2M - SGS'!C80</f>
        <v>8.6096000000000006E-2</v>
      </c>
    </row>
    <row r="81" spans="1:3" ht="15.5" x14ac:dyDescent="0.35">
      <c r="A81" s="580"/>
      <c r="B81" s="12" t="str">
        <f t="shared" si="4"/>
        <v>Cooling</v>
      </c>
      <c r="C81" s="231">
        <f>'2M - SGS'!C81</f>
        <v>6.0000000000000002E-6</v>
      </c>
    </row>
    <row r="82" spans="1:3" ht="15.5" x14ac:dyDescent="0.35">
      <c r="A82" s="580"/>
      <c r="B82" s="12" t="str">
        <f t="shared" si="4"/>
        <v>Ext Lighting</v>
      </c>
      <c r="C82" s="231">
        <f>'2M - SGS'!C82</f>
        <v>0.106265</v>
      </c>
    </row>
    <row r="83" spans="1:3" ht="15.5" x14ac:dyDescent="0.35">
      <c r="A83" s="580"/>
      <c r="B83" s="12" t="str">
        <f t="shared" si="4"/>
        <v>Heating</v>
      </c>
      <c r="C83" s="231">
        <f>'2M - SGS'!C83</f>
        <v>0.210397</v>
      </c>
    </row>
    <row r="84" spans="1:3" ht="15.5" x14ac:dyDescent="0.35">
      <c r="A84" s="580"/>
      <c r="B84" s="12" t="str">
        <f t="shared" si="4"/>
        <v>HVAC</v>
      </c>
      <c r="C84" s="231">
        <f>'2M - SGS'!C84</f>
        <v>0.107824</v>
      </c>
    </row>
    <row r="85" spans="1:3" ht="15.5" x14ac:dyDescent="0.35">
      <c r="A85" s="580"/>
      <c r="B85" s="12" t="str">
        <f t="shared" si="4"/>
        <v>Lighting</v>
      </c>
      <c r="C85" s="231">
        <f>'2M - SGS'!C85</f>
        <v>9.3563999999999994E-2</v>
      </c>
    </row>
    <row r="86" spans="1:3" ht="15.5" x14ac:dyDescent="0.35">
      <c r="A86" s="580"/>
      <c r="B86" s="12" t="str">
        <f t="shared" si="4"/>
        <v>Miscellaneous</v>
      </c>
      <c r="C86" s="231">
        <f>'2M - SGS'!C86</f>
        <v>8.5109000000000004E-2</v>
      </c>
    </row>
    <row r="87" spans="1:3" ht="15.5" x14ac:dyDescent="0.35">
      <c r="A87" s="580"/>
      <c r="B87" s="12" t="str">
        <f t="shared" si="4"/>
        <v>Motors</v>
      </c>
      <c r="C87" s="231">
        <f>'2M - SGS'!C87</f>
        <v>8.5109000000000004E-2</v>
      </c>
    </row>
    <row r="88" spans="1:3" ht="15.5" x14ac:dyDescent="0.35">
      <c r="A88" s="580"/>
      <c r="B88" s="12" t="str">
        <f t="shared" si="4"/>
        <v>Process</v>
      </c>
      <c r="C88" s="231">
        <f>'2M - SGS'!C88</f>
        <v>8.5109000000000004E-2</v>
      </c>
    </row>
    <row r="89" spans="1:3" ht="15.5" x14ac:dyDescent="0.35">
      <c r="A89" s="580"/>
      <c r="B89" s="12" t="str">
        <f t="shared" si="4"/>
        <v>Refrigeration</v>
      </c>
      <c r="C89" s="231">
        <f>'2M - SGS'!C89</f>
        <v>8.3486000000000005E-2</v>
      </c>
    </row>
    <row r="90" spans="1:3" ht="16" thickBot="1" x14ac:dyDescent="0.4">
      <c r="A90" s="581"/>
      <c r="B90" s="13" t="str">
        <f t="shared" si="4"/>
        <v>Water Heating</v>
      </c>
      <c r="C90" s="232">
        <f>'2M - SGS'!C90</f>
        <v>0.108255</v>
      </c>
    </row>
    <row r="91" spans="1:3" ht="15" thickBot="1" x14ac:dyDescent="0.4"/>
    <row r="92" spans="1:3" ht="15" customHeight="1" thickBot="1" x14ac:dyDescent="0.4">
      <c r="A92" s="582" t="s">
        <v>28</v>
      </c>
      <c r="B92" s="179" t="s">
        <v>31</v>
      </c>
      <c r="C92" s="123">
        <f>C$4</f>
        <v>45658</v>
      </c>
    </row>
    <row r="93" spans="1:3" x14ac:dyDescent="0.35">
      <c r="A93" s="583"/>
      <c r="B93" s="10" t="s">
        <v>20</v>
      </c>
      <c r="C93" s="313">
        <v>3.9933000000000003E-2</v>
      </c>
    </row>
    <row r="94" spans="1:3" x14ac:dyDescent="0.35">
      <c r="A94" s="583"/>
      <c r="B94" s="10" t="s">
        <v>0</v>
      </c>
      <c r="C94" s="313">
        <v>4.4352999999999997E-2</v>
      </c>
    </row>
    <row r="95" spans="1:3" x14ac:dyDescent="0.35">
      <c r="A95" s="583"/>
      <c r="B95" s="10" t="s">
        <v>21</v>
      </c>
      <c r="C95" s="313">
        <v>4.1343999999999999E-2</v>
      </c>
    </row>
    <row r="96" spans="1:3" x14ac:dyDescent="0.35">
      <c r="A96" s="583"/>
      <c r="B96" s="10" t="s">
        <v>1</v>
      </c>
      <c r="C96" s="313">
        <v>4.2347000000000003E-2</v>
      </c>
    </row>
    <row r="97" spans="1:3" x14ac:dyDescent="0.35">
      <c r="A97" s="583"/>
      <c r="B97" s="10" t="s">
        <v>22</v>
      </c>
      <c r="C97" s="313">
        <v>2.9302000000000002E-2</v>
      </c>
    </row>
    <row r="98" spans="1:3" x14ac:dyDescent="0.35">
      <c r="A98" s="583"/>
      <c r="B98" s="10" t="s">
        <v>9</v>
      </c>
      <c r="C98" s="313">
        <v>4.0834000000000002E-2</v>
      </c>
    </row>
    <row r="99" spans="1:3" x14ac:dyDescent="0.35">
      <c r="A99" s="583"/>
      <c r="B99" s="10" t="s">
        <v>3</v>
      </c>
      <c r="C99" s="313">
        <v>4.4352999999999997E-2</v>
      </c>
    </row>
    <row r="100" spans="1:3" x14ac:dyDescent="0.35">
      <c r="A100" s="583"/>
      <c r="B100" s="10" t="s">
        <v>4</v>
      </c>
      <c r="C100" s="313">
        <v>4.2067E-2</v>
      </c>
    </row>
    <row r="101" spans="1:3" x14ac:dyDescent="0.35">
      <c r="A101" s="583"/>
      <c r="B101" s="10" t="s">
        <v>5</v>
      </c>
      <c r="C101" s="313">
        <v>3.9933000000000003E-2</v>
      </c>
    </row>
    <row r="102" spans="1:3" x14ac:dyDescent="0.35">
      <c r="A102" s="583"/>
      <c r="B102" s="10" t="s">
        <v>23</v>
      </c>
      <c r="C102" s="313">
        <v>3.9933000000000003E-2</v>
      </c>
    </row>
    <row r="103" spans="1:3" x14ac:dyDescent="0.35">
      <c r="A103" s="583"/>
      <c r="B103" s="10" t="s">
        <v>24</v>
      </c>
      <c r="C103" s="313">
        <v>3.9933000000000003E-2</v>
      </c>
    </row>
    <row r="104" spans="1:3" x14ac:dyDescent="0.35">
      <c r="A104" s="583"/>
      <c r="B104" s="10" t="s">
        <v>7</v>
      </c>
      <c r="C104" s="313">
        <v>3.8309999999999997E-2</v>
      </c>
    </row>
    <row r="105" spans="1:3" ht="15" thickBot="1" x14ac:dyDescent="0.4">
      <c r="A105" s="584"/>
      <c r="B105" s="14" t="s">
        <v>8</v>
      </c>
      <c r="C105" s="311">
        <v>4.0855000000000002E-2</v>
      </c>
    </row>
    <row r="106" spans="1:3" x14ac:dyDescent="0.35">
      <c r="C106" s="312" t="s">
        <v>239</v>
      </c>
    </row>
    <row r="107" spans="1:3" ht="15" hidden="1" customHeight="1" x14ac:dyDescent="0.35">
      <c r="A107" s="585" t="s">
        <v>121</v>
      </c>
      <c r="B107" s="589" t="s">
        <v>122</v>
      </c>
      <c r="C107" s="590"/>
    </row>
    <row r="108" spans="1:3" hidden="1" x14ac:dyDescent="0.35">
      <c r="A108" s="586"/>
      <c r="B108" s="591" t="s">
        <v>233</v>
      </c>
      <c r="C108" s="592"/>
    </row>
    <row r="109" spans="1:3" ht="16" hidden="1" thickBot="1" x14ac:dyDescent="0.4">
      <c r="A109" s="587"/>
      <c r="B109" s="180" t="s">
        <v>123</v>
      </c>
      <c r="C109" s="123">
        <f>C$4</f>
        <v>45658</v>
      </c>
    </row>
    <row r="110" spans="1:3" hidden="1" x14ac:dyDescent="0.35">
      <c r="A110" s="587"/>
      <c r="B110" s="181" t="s">
        <v>20</v>
      </c>
      <c r="C110" s="314">
        <v>3.7441349140650192E-2</v>
      </c>
    </row>
    <row r="111" spans="1:3" hidden="1" x14ac:dyDescent="0.35">
      <c r="A111" s="587"/>
      <c r="B111" s="181" t="s">
        <v>0</v>
      </c>
      <c r="C111" s="314">
        <v>4.1160476479958422E-2</v>
      </c>
    </row>
    <row r="112" spans="1:3" hidden="1" x14ac:dyDescent="0.35">
      <c r="A112" s="587"/>
      <c r="B112" s="181" t="s">
        <v>21</v>
      </c>
      <c r="C112" s="314">
        <v>3.8681006913950738E-2</v>
      </c>
    </row>
    <row r="113" spans="1:3" hidden="1" x14ac:dyDescent="0.35">
      <c r="A113" s="587"/>
      <c r="B113" s="181" t="s">
        <v>1</v>
      </c>
      <c r="C113" s="314">
        <v>4.2347000000000003E-2</v>
      </c>
    </row>
    <row r="114" spans="1:3" hidden="1" x14ac:dyDescent="0.35">
      <c r="A114" s="587"/>
      <c r="B114" s="181" t="s">
        <v>22</v>
      </c>
      <c r="C114" s="314">
        <v>2.9295408494876111E-2</v>
      </c>
    </row>
    <row r="115" spans="1:3" hidden="1" x14ac:dyDescent="0.35">
      <c r="A115" s="587"/>
      <c r="B115" s="72" t="s">
        <v>9</v>
      </c>
      <c r="C115" s="314">
        <v>3.7705982306050004E-2</v>
      </c>
    </row>
    <row r="116" spans="1:3" hidden="1" x14ac:dyDescent="0.35">
      <c r="A116" s="587"/>
      <c r="B116" s="72" t="s">
        <v>3</v>
      </c>
      <c r="C116" s="314">
        <v>4.1160476479958422E-2</v>
      </c>
    </row>
    <row r="117" spans="1:3" hidden="1" x14ac:dyDescent="0.35">
      <c r="A117" s="587"/>
      <c r="B117" s="72" t="s">
        <v>4</v>
      </c>
      <c r="C117" s="314">
        <v>3.9090658161332052E-2</v>
      </c>
    </row>
    <row r="118" spans="1:3" hidden="1" x14ac:dyDescent="0.35">
      <c r="A118" s="587"/>
      <c r="B118" s="72" t="s">
        <v>5</v>
      </c>
      <c r="C118" s="314">
        <v>3.7441349140650192E-2</v>
      </c>
    </row>
    <row r="119" spans="1:3" hidden="1" x14ac:dyDescent="0.35">
      <c r="A119" s="587"/>
      <c r="B119" s="72" t="s">
        <v>23</v>
      </c>
      <c r="C119" s="314">
        <v>3.7441349140650192E-2</v>
      </c>
    </row>
    <row r="120" spans="1:3" hidden="1" x14ac:dyDescent="0.35">
      <c r="A120" s="587"/>
      <c r="B120" s="72" t="s">
        <v>24</v>
      </c>
      <c r="C120" s="314">
        <v>3.7441349140650192E-2</v>
      </c>
    </row>
    <row r="121" spans="1:3" hidden="1" x14ac:dyDescent="0.35">
      <c r="A121" s="587"/>
      <c r="B121" s="72" t="s">
        <v>7</v>
      </c>
      <c r="C121" s="314">
        <v>3.6245984750808875E-2</v>
      </c>
    </row>
    <row r="122" spans="1:3" ht="15" hidden="1" thickBot="1" x14ac:dyDescent="0.4">
      <c r="A122" s="588"/>
      <c r="B122" s="74" t="s">
        <v>8</v>
      </c>
      <c r="C122" s="314">
        <v>3.8325519266981398E-2</v>
      </c>
    </row>
    <row r="123" spans="1:3" hidden="1" x14ac:dyDescent="0.35">
      <c r="A123" s="88"/>
      <c r="B123" s="88"/>
      <c r="C123" s="89"/>
    </row>
    <row r="124" spans="1:3" hidden="1" x14ac:dyDescent="0.35"/>
    <row r="125" spans="1:3" hidden="1" x14ac:dyDescent="0.35">
      <c r="C125" s="442" t="s">
        <v>124</v>
      </c>
    </row>
    <row r="126" spans="1:3" ht="15" hidden="1" customHeight="1" x14ac:dyDescent="0.35">
      <c r="A126" s="593" t="s">
        <v>125</v>
      </c>
      <c r="B126" s="180" t="s">
        <v>123</v>
      </c>
      <c r="C126" s="123">
        <f>C$4</f>
        <v>45658</v>
      </c>
    </row>
    <row r="127" spans="1:3" ht="15" hidden="1" customHeight="1" x14ac:dyDescent="0.35">
      <c r="A127" s="587"/>
      <c r="B127" s="181" t="s">
        <v>20</v>
      </c>
      <c r="C127" s="315">
        <v>2.4916508593498094E-3</v>
      </c>
    </row>
    <row r="128" spans="1:3" hidden="1" x14ac:dyDescent="0.35">
      <c r="A128" s="587"/>
      <c r="B128" s="181" t="s">
        <v>0</v>
      </c>
      <c r="C128" s="315">
        <v>3.1925235200415754E-3</v>
      </c>
    </row>
    <row r="129" spans="1:3" hidden="1" x14ac:dyDescent="0.35">
      <c r="A129" s="587"/>
      <c r="B129" s="181" t="s">
        <v>21</v>
      </c>
      <c r="C129" s="315">
        <v>2.6629930860492526E-3</v>
      </c>
    </row>
    <row r="130" spans="1:3" hidden="1" x14ac:dyDescent="0.35">
      <c r="A130" s="587"/>
      <c r="B130" s="181" t="s">
        <v>1</v>
      </c>
      <c r="C130" s="315">
        <v>0</v>
      </c>
    </row>
    <row r="131" spans="1:3" hidden="1" x14ac:dyDescent="0.35">
      <c r="A131" s="587"/>
      <c r="B131" s="181" t="s">
        <v>22</v>
      </c>
      <c r="C131" s="315">
        <v>6.5915051238926173E-6</v>
      </c>
    </row>
    <row r="132" spans="1:3" hidden="1" x14ac:dyDescent="0.35">
      <c r="A132" s="587"/>
      <c r="B132" s="72" t="s">
        <v>9</v>
      </c>
      <c r="C132" s="315">
        <v>3.1280176939500006E-3</v>
      </c>
    </row>
    <row r="133" spans="1:3" hidden="1" x14ac:dyDescent="0.35">
      <c r="A133" s="587"/>
      <c r="B133" s="72" t="s">
        <v>3</v>
      </c>
      <c r="C133" s="315">
        <v>3.1925235200415754E-3</v>
      </c>
    </row>
    <row r="134" spans="1:3" hidden="1" x14ac:dyDescent="0.35">
      <c r="A134" s="587"/>
      <c r="B134" s="72" t="s">
        <v>4</v>
      </c>
      <c r="C134" s="315">
        <v>2.9763418386679493E-3</v>
      </c>
    </row>
    <row r="135" spans="1:3" hidden="1" x14ac:dyDescent="0.35">
      <c r="A135" s="587"/>
      <c r="B135" s="72" t="s">
        <v>5</v>
      </c>
      <c r="C135" s="315">
        <v>2.4916508593498094E-3</v>
      </c>
    </row>
    <row r="136" spans="1:3" hidden="1" x14ac:dyDescent="0.35">
      <c r="A136" s="587"/>
      <c r="B136" s="72" t="s">
        <v>23</v>
      </c>
      <c r="C136" s="315">
        <v>2.4916508593498094E-3</v>
      </c>
    </row>
    <row r="137" spans="1:3" hidden="1" x14ac:dyDescent="0.35">
      <c r="A137" s="587"/>
      <c r="B137" s="72" t="s">
        <v>24</v>
      </c>
      <c r="C137" s="315">
        <v>2.4916508593498094E-3</v>
      </c>
    </row>
    <row r="138" spans="1:3" hidden="1" x14ac:dyDescent="0.35">
      <c r="A138" s="587"/>
      <c r="B138" s="72" t="s">
        <v>7</v>
      </c>
      <c r="C138" s="315">
        <v>2.0640152491911267E-3</v>
      </c>
    </row>
    <row r="139" spans="1:3" ht="15" hidden="1" thickBot="1" x14ac:dyDescent="0.4">
      <c r="A139" s="588"/>
      <c r="B139" s="74" t="s">
        <v>8</v>
      </c>
      <c r="C139" s="316">
        <v>2.5294807330186069E-3</v>
      </c>
    </row>
    <row r="140" spans="1:3" ht="14.25" hidden="1" customHeight="1" thickBot="1" x14ac:dyDescent="0.4">
      <c r="A140" s="88"/>
      <c r="B140" s="88"/>
      <c r="C140" s="90"/>
    </row>
    <row r="141" spans="1:3" hidden="1" x14ac:dyDescent="0.35">
      <c r="A141" s="142" t="s">
        <v>178</v>
      </c>
      <c r="B141" s="88"/>
      <c r="C141" s="90"/>
    </row>
    <row r="142" spans="1:3" ht="16" hidden="1" thickBot="1" x14ac:dyDescent="0.4">
      <c r="A142" s="576" t="s">
        <v>126</v>
      </c>
      <c r="B142" s="182" t="s">
        <v>123</v>
      </c>
      <c r="C142" s="123">
        <f>C$4</f>
        <v>45658</v>
      </c>
    </row>
    <row r="143" spans="1:3" hidden="1" x14ac:dyDescent="0.35">
      <c r="A143" s="577"/>
      <c r="B143" s="181" t="s">
        <v>20</v>
      </c>
      <c r="C143" s="24">
        <f>IF(C23=0,0,((C5*0.5)-C41)*C78*C110*C$2)</f>
        <v>0</v>
      </c>
    </row>
    <row r="144" spans="1:3" hidden="1" x14ac:dyDescent="0.35">
      <c r="A144" s="577"/>
      <c r="B144" s="181" t="s">
        <v>0</v>
      </c>
      <c r="C144" s="24">
        <f t="shared" ref="C144:C155" si="5">IF(C24=0,0,((C6*0.5)-C42)*C79*C111*C$2)</f>
        <v>0</v>
      </c>
    </row>
    <row r="145" spans="1:3" hidden="1" x14ac:dyDescent="0.35">
      <c r="A145" s="577"/>
      <c r="B145" s="181" t="s">
        <v>21</v>
      </c>
      <c r="C145" s="24">
        <f t="shared" si="5"/>
        <v>0</v>
      </c>
    </row>
    <row r="146" spans="1:3" hidden="1" x14ac:dyDescent="0.35">
      <c r="A146" s="577"/>
      <c r="B146" s="181" t="s">
        <v>1</v>
      </c>
      <c r="C146" s="24">
        <f t="shared" si="5"/>
        <v>0</v>
      </c>
    </row>
    <row r="147" spans="1:3" hidden="1" x14ac:dyDescent="0.35">
      <c r="A147" s="577"/>
      <c r="B147" s="181" t="s">
        <v>22</v>
      </c>
      <c r="C147" s="24">
        <f t="shared" si="5"/>
        <v>0</v>
      </c>
    </row>
    <row r="148" spans="1:3" hidden="1" x14ac:dyDescent="0.35">
      <c r="A148" s="577"/>
      <c r="B148" s="72" t="s">
        <v>9</v>
      </c>
      <c r="C148" s="24">
        <f t="shared" si="5"/>
        <v>0</v>
      </c>
    </row>
    <row r="149" spans="1:3" hidden="1" x14ac:dyDescent="0.35">
      <c r="A149" s="577"/>
      <c r="B149" s="72" t="s">
        <v>3</v>
      </c>
      <c r="C149" s="24">
        <f t="shared" si="5"/>
        <v>0</v>
      </c>
    </row>
    <row r="150" spans="1:3" ht="15.75" hidden="1" customHeight="1" x14ac:dyDescent="0.35">
      <c r="A150" s="577"/>
      <c r="B150" s="72" t="s">
        <v>4</v>
      </c>
      <c r="C150" s="24">
        <f t="shared" si="5"/>
        <v>0</v>
      </c>
    </row>
    <row r="151" spans="1:3" hidden="1" x14ac:dyDescent="0.35">
      <c r="A151" s="577"/>
      <c r="B151" s="72" t="s">
        <v>5</v>
      </c>
      <c r="C151" s="24">
        <f t="shared" si="5"/>
        <v>0</v>
      </c>
    </row>
    <row r="152" spans="1:3" hidden="1" x14ac:dyDescent="0.35">
      <c r="A152" s="577"/>
      <c r="B152" s="72" t="s">
        <v>23</v>
      </c>
      <c r="C152" s="24">
        <f t="shared" si="5"/>
        <v>0</v>
      </c>
    </row>
    <row r="153" spans="1:3" hidden="1" x14ac:dyDescent="0.35">
      <c r="A153" s="577"/>
      <c r="B153" s="72" t="s">
        <v>24</v>
      </c>
      <c r="C153" s="24">
        <f t="shared" si="5"/>
        <v>0</v>
      </c>
    </row>
    <row r="154" spans="1:3" ht="15.75" hidden="1" customHeight="1" x14ac:dyDescent="0.35">
      <c r="A154" s="577"/>
      <c r="B154" s="72" t="s">
        <v>7</v>
      </c>
      <c r="C154" s="24">
        <f t="shared" si="5"/>
        <v>0</v>
      </c>
    </row>
    <row r="155" spans="1:3" ht="15.75" hidden="1" customHeight="1" x14ac:dyDescent="0.35">
      <c r="A155" s="577"/>
      <c r="B155" s="72" t="s">
        <v>8</v>
      </c>
      <c r="C155" s="24">
        <f t="shared" si="5"/>
        <v>0</v>
      </c>
    </row>
    <row r="156" spans="1:3" ht="15.75" hidden="1" customHeight="1" x14ac:dyDescent="0.35">
      <c r="A156" s="577"/>
      <c r="B156" s="12"/>
      <c r="C156" s="3"/>
    </row>
    <row r="157" spans="1:3" ht="15.75" hidden="1" customHeight="1" x14ac:dyDescent="0.35">
      <c r="A157" s="577"/>
      <c r="B157" s="178" t="s">
        <v>26</v>
      </c>
      <c r="C157" s="24">
        <f>SUM(C143:C156)</f>
        <v>0</v>
      </c>
    </row>
    <row r="158" spans="1:3" ht="16.5" hidden="1" customHeight="1" thickBot="1" x14ac:dyDescent="0.4">
      <c r="A158" s="578"/>
      <c r="B158" s="117" t="s">
        <v>27</v>
      </c>
      <c r="C158" s="25">
        <f>C157</f>
        <v>0</v>
      </c>
    </row>
    <row r="159" spans="1:3" hidden="1" x14ac:dyDescent="0.35">
      <c r="A159" s="88"/>
      <c r="B159" s="88"/>
      <c r="C159" s="173"/>
    </row>
    <row r="160" spans="1:3" hidden="1" x14ac:dyDescent="0.35">
      <c r="A160" s="88"/>
      <c r="B160" s="88"/>
      <c r="C160" s="90"/>
    </row>
    <row r="161" spans="1:3" ht="16" hidden="1" thickBot="1" x14ac:dyDescent="0.4">
      <c r="A161" s="576" t="s">
        <v>127</v>
      </c>
      <c r="B161" s="182" t="s">
        <v>123</v>
      </c>
      <c r="C161" s="123">
        <f>C$4</f>
        <v>45658</v>
      </c>
    </row>
    <row r="162" spans="1:3" hidden="1" x14ac:dyDescent="0.35">
      <c r="A162" s="577"/>
      <c r="B162" s="181" t="s">
        <v>20</v>
      </c>
      <c r="C162" s="24">
        <f>IF(C23=0,0,((C5*0.5)-C41)*C78*C127*C$2)</f>
        <v>0</v>
      </c>
    </row>
    <row r="163" spans="1:3" hidden="1" x14ac:dyDescent="0.35">
      <c r="A163" s="577"/>
      <c r="B163" s="181" t="s">
        <v>0</v>
      </c>
      <c r="C163" s="24">
        <f t="shared" ref="C163:C174" si="6">IF(C24=0,0,((C6*0.5)-C42)*C79*C128*C$2)</f>
        <v>0</v>
      </c>
    </row>
    <row r="164" spans="1:3" hidden="1" x14ac:dyDescent="0.35">
      <c r="A164" s="577"/>
      <c r="B164" s="181" t="s">
        <v>21</v>
      </c>
      <c r="C164" s="24">
        <f t="shared" si="6"/>
        <v>0</v>
      </c>
    </row>
    <row r="165" spans="1:3" hidden="1" x14ac:dyDescent="0.35">
      <c r="A165" s="577"/>
      <c r="B165" s="181" t="s">
        <v>1</v>
      </c>
      <c r="C165" s="24">
        <f t="shared" si="6"/>
        <v>0</v>
      </c>
    </row>
    <row r="166" spans="1:3" hidden="1" x14ac:dyDescent="0.35">
      <c r="A166" s="577"/>
      <c r="B166" s="181" t="s">
        <v>22</v>
      </c>
      <c r="C166" s="24">
        <f t="shared" si="6"/>
        <v>0</v>
      </c>
    </row>
    <row r="167" spans="1:3" hidden="1" x14ac:dyDescent="0.35">
      <c r="A167" s="577"/>
      <c r="B167" s="72" t="s">
        <v>9</v>
      </c>
      <c r="C167" s="24">
        <f t="shared" si="6"/>
        <v>0</v>
      </c>
    </row>
    <row r="168" spans="1:3" hidden="1" x14ac:dyDescent="0.35">
      <c r="A168" s="577"/>
      <c r="B168" s="72" t="s">
        <v>3</v>
      </c>
      <c r="C168" s="24">
        <f t="shared" si="6"/>
        <v>0</v>
      </c>
    </row>
    <row r="169" spans="1:3" ht="15.75" hidden="1" customHeight="1" x14ac:dyDescent="0.35">
      <c r="A169" s="577"/>
      <c r="B169" s="72" t="s">
        <v>4</v>
      </c>
      <c r="C169" s="24">
        <f t="shared" si="6"/>
        <v>0</v>
      </c>
    </row>
    <row r="170" spans="1:3" hidden="1" x14ac:dyDescent="0.35">
      <c r="A170" s="577"/>
      <c r="B170" s="72" t="s">
        <v>5</v>
      </c>
      <c r="C170" s="24">
        <f t="shared" si="6"/>
        <v>0</v>
      </c>
    </row>
    <row r="171" spans="1:3" hidden="1" x14ac:dyDescent="0.35">
      <c r="A171" s="577"/>
      <c r="B171" s="72" t="s">
        <v>23</v>
      </c>
      <c r="C171" s="24">
        <f t="shared" si="6"/>
        <v>0</v>
      </c>
    </row>
    <row r="172" spans="1:3" hidden="1" x14ac:dyDescent="0.35">
      <c r="A172" s="577"/>
      <c r="B172" s="72" t="s">
        <v>24</v>
      </c>
      <c r="C172" s="24">
        <f t="shared" si="6"/>
        <v>0</v>
      </c>
    </row>
    <row r="173" spans="1:3" ht="15.75" hidden="1" customHeight="1" x14ac:dyDescent="0.35">
      <c r="A173" s="577"/>
      <c r="B173" s="72" t="s">
        <v>7</v>
      </c>
      <c r="C173" s="24">
        <f t="shared" si="6"/>
        <v>0</v>
      </c>
    </row>
    <row r="174" spans="1:3" ht="15.75" hidden="1" customHeight="1" x14ac:dyDescent="0.35">
      <c r="A174" s="577"/>
      <c r="B174" s="72" t="s">
        <v>8</v>
      </c>
      <c r="C174" s="24">
        <f t="shared" si="6"/>
        <v>0</v>
      </c>
    </row>
    <row r="175" spans="1:3" ht="15.75" hidden="1" customHeight="1" x14ac:dyDescent="0.35">
      <c r="A175" s="577"/>
      <c r="B175" s="12"/>
      <c r="C175" s="3"/>
    </row>
    <row r="176" spans="1:3" ht="15.75" hidden="1" customHeight="1" x14ac:dyDescent="0.35">
      <c r="A176" s="577"/>
      <c r="B176" s="178" t="s">
        <v>26</v>
      </c>
      <c r="C176" s="24">
        <f>SUM(C162:C175)</f>
        <v>0</v>
      </c>
    </row>
    <row r="177" spans="1:3" ht="16.5" hidden="1" customHeight="1" thickBot="1" x14ac:dyDescent="0.4">
      <c r="A177" s="578"/>
      <c r="B177" s="117" t="s">
        <v>27</v>
      </c>
      <c r="C177" s="25">
        <f>C176</f>
        <v>0</v>
      </c>
    </row>
    <row r="178" spans="1:3" hidden="1" x14ac:dyDescent="0.35">
      <c r="A178" s="88"/>
      <c r="B178" s="174" t="s">
        <v>128</v>
      </c>
      <c r="C178" s="92">
        <f t="shared" ref="C178" si="7">C157+C176</f>
        <v>0</v>
      </c>
    </row>
    <row r="179" spans="1:3" hidden="1" x14ac:dyDescent="0.35">
      <c r="A179" s="88"/>
      <c r="B179" s="175" t="s">
        <v>182</v>
      </c>
      <c r="C179" s="90">
        <f>C178-C73</f>
        <v>0</v>
      </c>
    </row>
    <row r="180" spans="1:3" hidden="1" x14ac:dyDescent="0.35">
      <c r="A180" s="142" t="s">
        <v>178</v>
      </c>
      <c r="B180" s="88"/>
      <c r="C180" s="173"/>
    </row>
    <row r="181" spans="1:3" ht="15" hidden="1" thickBot="1" x14ac:dyDescent="0.4">
      <c r="A181" s="88"/>
      <c r="B181" s="183" t="s">
        <v>39</v>
      </c>
      <c r="C181" s="123">
        <f>C$4</f>
        <v>45658</v>
      </c>
    </row>
    <row r="182" spans="1:3" hidden="1" x14ac:dyDescent="0.35">
      <c r="A182" s="88"/>
      <c r="B182" s="186" t="s">
        <v>129</v>
      </c>
      <c r="C182" s="98">
        <f>C157*'YTD PROGRAM SUMMARY'!C39</f>
        <v>0</v>
      </c>
    </row>
    <row r="183" spans="1:3" ht="15" hidden="1" thickBot="1" x14ac:dyDescent="0.4">
      <c r="A183" s="88"/>
      <c r="B183" s="74" t="s">
        <v>130</v>
      </c>
      <c r="C183" s="93">
        <f>C176*'YTD PROGRAM SUMMARY'!C39</f>
        <v>0</v>
      </c>
    </row>
    <row r="184" spans="1:3" hidden="1" x14ac:dyDescent="0.35">
      <c r="A184" s="88"/>
      <c r="B184" s="186" t="s">
        <v>131</v>
      </c>
      <c r="C184" s="94">
        <f>IFERROR(C182/C73,0)</f>
        <v>0</v>
      </c>
    </row>
    <row r="185" spans="1:3" ht="15" hidden="1" thickBot="1" x14ac:dyDescent="0.4">
      <c r="A185" s="88"/>
      <c r="B185" s="74" t="s">
        <v>132</v>
      </c>
      <c r="C185" s="95">
        <f>IFERROR(C183/C73,0)</f>
        <v>0</v>
      </c>
    </row>
    <row r="186" spans="1:3" s="1" customFormat="1" ht="15" hidden="1" thickBot="1" x14ac:dyDescent="0.4">
      <c r="A186" s="96"/>
      <c r="B186" s="184" t="s">
        <v>133</v>
      </c>
      <c r="C186" s="185">
        <f>C184+C185</f>
        <v>0</v>
      </c>
    </row>
    <row r="187" spans="1:3" hidden="1" x14ac:dyDescent="0.35">
      <c r="A187" s="88"/>
      <c r="B187" s="88"/>
      <c r="C187" s="90"/>
    </row>
    <row r="188" spans="1:3" ht="15" hidden="1" thickBot="1" x14ac:dyDescent="0.4">
      <c r="A188" s="88"/>
      <c r="B188" s="183" t="s">
        <v>37</v>
      </c>
      <c r="C188" s="123">
        <f>C$4</f>
        <v>45658</v>
      </c>
    </row>
    <row r="189" spans="1:3" hidden="1" x14ac:dyDescent="0.35">
      <c r="A189" s="88"/>
      <c r="B189" s="186" t="s">
        <v>134</v>
      </c>
      <c r="C189" s="98">
        <f>C157*'YTD PROGRAM SUMMARY'!C40</f>
        <v>0</v>
      </c>
    </row>
    <row r="190" spans="1:3" ht="15" hidden="1" thickBot="1" x14ac:dyDescent="0.4">
      <c r="A190" s="88"/>
      <c r="B190" s="74" t="s">
        <v>135</v>
      </c>
      <c r="C190" s="93">
        <f>C176*'YTD PROGRAM SUMMARY'!C40</f>
        <v>0</v>
      </c>
    </row>
    <row r="191" spans="1:3" hidden="1" x14ac:dyDescent="0.35">
      <c r="A191" s="88"/>
      <c r="B191" s="186" t="s">
        <v>136</v>
      </c>
      <c r="C191" s="94">
        <f t="shared" ref="C191" si="8">IFERROR(C189/C73,0)</f>
        <v>0</v>
      </c>
    </row>
    <row r="192" spans="1:3" ht="15" hidden="1" thickBot="1" x14ac:dyDescent="0.4">
      <c r="A192" s="88"/>
      <c r="B192" s="74" t="s">
        <v>137</v>
      </c>
      <c r="C192" s="95">
        <f t="shared" ref="C192" si="9">IFERROR(C190/C73,0)</f>
        <v>0</v>
      </c>
    </row>
    <row r="193" spans="1:3" s="1" customFormat="1" ht="15" hidden="1" thickBot="1" x14ac:dyDescent="0.4">
      <c r="A193" s="96"/>
      <c r="B193" s="184" t="s">
        <v>138</v>
      </c>
      <c r="C193" s="185">
        <f>C191+C192</f>
        <v>0</v>
      </c>
    </row>
    <row r="194" spans="1:3" hidden="1" x14ac:dyDescent="0.35">
      <c r="A194" s="88"/>
      <c r="B194" s="88" t="s">
        <v>139</v>
      </c>
      <c r="C194" s="99">
        <f>C186+C193</f>
        <v>0</v>
      </c>
    </row>
    <row r="195" spans="1:3" hidden="1" x14ac:dyDescent="0.35">
      <c r="A195" s="88"/>
      <c r="B195" s="88"/>
      <c r="C195" s="90"/>
    </row>
    <row r="196" spans="1:3" hidden="1" x14ac:dyDescent="0.35">
      <c r="A196" s="88"/>
      <c r="B196" s="88" t="s">
        <v>140</v>
      </c>
      <c r="C196" s="100">
        <f t="shared" ref="C196" si="10">SUM(C182:C183)</f>
        <v>0</v>
      </c>
    </row>
    <row r="197" spans="1:3" hidden="1" x14ac:dyDescent="0.35">
      <c r="A197" s="88"/>
      <c r="B197" s="88" t="s">
        <v>141</v>
      </c>
      <c r="C197" s="100">
        <f t="shared" ref="C197" si="11">SUM(C189:C190)</f>
        <v>0</v>
      </c>
    </row>
    <row r="198" spans="1:3" hidden="1" x14ac:dyDescent="0.35">
      <c r="A198" s="88"/>
      <c r="B198" s="88" t="s">
        <v>128</v>
      </c>
      <c r="C198" s="102">
        <f t="shared" ref="C198" si="12">SUM(C196:C197)</f>
        <v>0</v>
      </c>
    </row>
    <row r="199" spans="1:3" hidden="1" x14ac:dyDescent="0.35"/>
    <row r="200" spans="1:3" hidden="1" x14ac:dyDescent="0.35">
      <c r="B200" s="142" t="s">
        <v>234</v>
      </c>
      <c r="C200" s="292">
        <f>IF('YTD PROGRAM SUMMARY'!C4=0,0,C198-C73)</f>
        <v>0</v>
      </c>
    </row>
    <row r="201" spans="1:3" hidden="1" x14ac:dyDescent="0.35">
      <c r="B201" s="142" t="s">
        <v>235</v>
      </c>
      <c r="C201" s="142"/>
    </row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conditionalFormatting sqref="C179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34998626667073579"/>
  </sheetPr>
  <dimension ref="A1:C201"/>
  <sheetViews>
    <sheetView zoomScale="80" zoomScaleNormal="80" workbookViewId="0">
      <pane xSplit="2" topLeftCell="C1" activePane="topRight" state="frozen"/>
      <selection activeCell="BW24" sqref="BW24"/>
      <selection pane="topRight" activeCell="J37" sqref="J37"/>
    </sheetView>
  </sheetViews>
  <sheetFormatPr defaultRowHeight="14.5" x14ac:dyDescent="0.35"/>
  <cols>
    <col min="1" max="1" width="11.54296875" customWidth="1"/>
    <col min="2" max="2" width="24.6328125" customWidth="1"/>
    <col min="3" max="3" width="15.6328125" bestFit="1" customWidth="1"/>
  </cols>
  <sheetData>
    <row r="1" spans="1:3" s="2" customFormat="1" ht="15" thickBot="1" x14ac:dyDescent="0.4">
      <c r="A1" s="17"/>
      <c r="B1" s="17"/>
      <c r="C1" s="17"/>
    </row>
    <row r="2" spans="1:3" ht="15" thickBot="1" x14ac:dyDescent="0.4">
      <c r="A2" s="17"/>
      <c r="B2" s="26" t="s">
        <v>13</v>
      </c>
      <c r="C2" s="277">
        <f>' 1M - RES'!C2</f>
        <v>0.79900000000000004</v>
      </c>
    </row>
    <row r="3" spans="1:3" s="6" customFormat="1" ht="15" thickBot="1" x14ac:dyDescent="0.4">
      <c r="B3" s="17"/>
      <c r="C3" s="17"/>
    </row>
    <row r="4" spans="1:3" ht="15.75" customHeight="1" thickBot="1" x14ac:dyDescent="0.4">
      <c r="A4" s="567" t="s">
        <v>14</v>
      </c>
      <c r="B4" s="16" t="s">
        <v>10</v>
      </c>
      <c r="C4" s="123">
        <f>' 1M - RES'!C4</f>
        <v>45658</v>
      </c>
    </row>
    <row r="5" spans="1:3" ht="15" customHeight="1" x14ac:dyDescent="0.35">
      <c r="A5" s="568"/>
      <c r="B5" s="10" t="s">
        <v>20</v>
      </c>
      <c r="C5" s="3">
        <f>'BIZ kWh ENTRY'!AI164</f>
        <v>0</v>
      </c>
    </row>
    <row r="6" spans="1:3" x14ac:dyDescent="0.35">
      <c r="A6" s="568"/>
      <c r="B6" s="11" t="s">
        <v>0</v>
      </c>
      <c r="C6" s="3">
        <f>'BIZ kWh ENTRY'!AI165</f>
        <v>0</v>
      </c>
    </row>
    <row r="7" spans="1:3" x14ac:dyDescent="0.35">
      <c r="A7" s="568"/>
      <c r="B7" s="10" t="s">
        <v>21</v>
      </c>
      <c r="C7" s="3">
        <f>'BIZ kWh ENTRY'!AI166</f>
        <v>0</v>
      </c>
    </row>
    <row r="8" spans="1:3" x14ac:dyDescent="0.35">
      <c r="A8" s="568"/>
      <c r="B8" s="10" t="s">
        <v>1</v>
      </c>
      <c r="C8" s="3">
        <f>'BIZ kWh ENTRY'!AI167</f>
        <v>0</v>
      </c>
    </row>
    <row r="9" spans="1:3" x14ac:dyDescent="0.35">
      <c r="A9" s="568"/>
      <c r="B9" s="11" t="s">
        <v>22</v>
      </c>
      <c r="C9" s="3">
        <f>'BIZ kWh ENTRY'!AI168</f>
        <v>0</v>
      </c>
    </row>
    <row r="10" spans="1:3" x14ac:dyDescent="0.35">
      <c r="A10" s="568"/>
      <c r="B10" s="10" t="s">
        <v>9</v>
      </c>
      <c r="C10" s="3">
        <f>'BIZ kWh ENTRY'!AI169</f>
        <v>0</v>
      </c>
    </row>
    <row r="11" spans="1:3" x14ac:dyDescent="0.35">
      <c r="A11" s="568"/>
      <c r="B11" s="10" t="s">
        <v>3</v>
      </c>
      <c r="C11" s="3">
        <f>'BIZ kWh ENTRY'!AI170</f>
        <v>0</v>
      </c>
    </row>
    <row r="12" spans="1:3" x14ac:dyDescent="0.35">
      <c r="A12" s="568"/>
      <c r="B12" s="10" t="s">
        <v>4</v>
      </c>
      <c r="C12" s="3">
        <f>'BIZ kWh ENTRY'!AI171</f>
        <v>0</v>
      </c>
    </row>
    <row r="13" spans="1:3" x14ac:dyDescent="0.35">
      <c r="A13" s="568"/>
      <c r="B13" s="10" t="s">
        <v>5</v>
      </c>
      <c r="C13" s="3">
        <f>'BIZ kWh ENTRY'!AI172</f>
        <v>0</v>
      </c>
    </row>
    <row r="14" spans="1:3" x14ac:dyDescent="0.35">
      <c r="A14" s="568"/>
      <c r="B14" s="10" t="s">
        <v>23</v>
      </c>
      <c r="C14" s="3">
        <f>'BIZ kWh ENTRY'!AI173</f>
        <v>0</v>
      </c>
    </row>
    <row r="15" spans="1:3" x14ac:dyDescent="0.35">
      <c r="A15" s="568"/>
      <c r="B15" s="10" t="s">
        <v>24</v>
      </c>
      <c r="C15" s="3">
        <f>'BIZ kWh ENTRY'!AI174</f>
        <v>0</v>
      </c>
    </row>
    <row r="16" spans="1:3" x14ac:dyDescent="0.35">
      <c r="A16" s="568"/>
      <c r="B16" s="10" t="s">
        <v>7</v>
      </c>
      <c r="C16" s="3">
        <f>'BIZ kWh ENTRY'!AI175</f>
        <v>0</v>
      </c>
    </row>
    <row r="17" spans="1:3" x14ac:dyDescent="0.35">
      <c r="A17" s="568"/>
      <c r="B17" s="10" t="s">
        <v>8</v>
      </c>
      <c r="C17" s="3">
        <f>'BIZ kWh ENTRY'!AI176</f>
        <v>0</v>
      </c>
    </row>
    <row r="18" spans="1:3" x14ac:dyDescent="0.35">
      <c r="A18" s="568"/>
      <c r="B18" s="10" t="s">
        <v>11</v>
      </c>
      <c r="C18" s="3"/>
    </row>
    <row r="19" spans="1:3" ht="15" thickBot="1" x14ac:dyDescent="0.4">
      <c r="A19" s="569"/>
      <c r="B19" s="157" t="str">
        <f>' 1M - RES'!B16</f>
        <v>Monthly kWh</v>
      </c>
      <c r="C19" s="176">
        <f>SUM(C5:C18)</f>
        <v>0</v>
      </c>
    </row>
    <row r="20" spans="1:3" x14ac:dyDescent="0.35">
      <c r="A20" s="187"/>
      <c r="B20" s="108"/>
      <c r="C20" s="8"/>
    </row>
    <row r="21" spans="1:3" ht="15" thickBot="1" x14ac:dyDescent="0.4">
      <c r="A21" s="109"/>
      <c r="B21" s="109"/>
      <c r="C21" s="191"/>
    </row>
    <row r="22" spans="1:3" ht="16" thickBot="1" x14ac:dyDescent="0.4">
      <c r="A22" s="570" t="s">
        <v>15</v>
      </c>
      <c r="B22" s="16" t="s">
        <v>10</v>
      </c>
      <c r="C22" s="123">
        <f>C$4</f>
        <v>45658</v>
      </c>
    </row>
    <row r="23" spans="1:3" ht="15" customHeight="1" x14ac:dyDescent="0.35">
      <c r="A23" s="571"/>
      <c r="B23" s="10" t="str">
        <f t="shared" ref="B23:C37" si="0">B5</f>
        <v>Air Comp</v>
      </c>
      <c r="C23" s="3">
        <f>C5</f>
        <v>0</v>
      </c>
    </row>
    <row r="24" spans="1:3" x14ac:dyDescent="0.35">
      <c r="A24" s="571"/>
      <c r="B24" s="11" t="str">
        <f t="shared" si="0"/>
        <v>Building Shell</v>
      </c>
      <c r="C24" s="3">
        <f t="shared" si="0"/>
        <v>0</v>
      </c>
    </row>
    <row r="25" spans="1:3" x14ac:dyDescent="0.35">
      <c r="A25" s="571"/>
      <c r="B25" s="10" t="str">
        <f t="shared" si="0"/>
        <v>Cooking</v>
      </c>
      <c r="C25" s="3">
        <f t="shared" si="0"/>
        <v>0</v>
      </c>
    </row>
    <row r="26" spans="1:3" x14ac:dyDescent="0.35">
      <c r="A26" s="571"/>
      <c r="B26" s="10" t="str">
        <f t="shared" si="0"/>
        <v>Cooling</v>
      </c>
      <c r="C26" s="3">
        <f t="shared" si="0"/>
        <v>0</v>
      </c>
    </row>
    <row r="27" spans="1:3" x14ac:dyDescent="0.35">
      <c r="A27" s="571"/>
      <c r="B27" s="11" t="str">
        <f t="shared" si="0"/>
        <v>Ext Lighting</v>
      </c>
      <c r="C27" s="3">
        <f t="shared" si="0"/>
        <v>0</v>
      </c>
    </row>
    <row r="28" spans="1:3" x14ac:dyDescent="0.35">
      <c r="A28" s="571"/>
      <c r="B28" s="10" t="str">
        <f t="shared" si="0"/>
        <v>Heating</v>
      </c>
      <c r="C28" s="3">
        <f t="shared" si="0"/>
        <v>0</v>
      </c>
    </row>
    <row r="29" spans="1:3" x14ac:dyDescent="0.35">
      <c r="A29" s="571"/>
      <c r="B29" s="10" t="str">
        <f t="shared" si="0"/>
        <v>HVAC</v>
      </c>
      <c r="C29" s="3">
        <f t="shared" si="0"/>
        <v>0</v>
      </c>
    </row>
    <row r="30" spans="1:3" x14ac:dyDescent="0.35">
      <c r="A30" s="571"/>
      <c r="B30" s="10" t="str">
        <f t="shared" si="0"/>
        <v>Lighting</v>
      </c>
      <c r="C30" s="3">
        <f t="shared" si="0"/>
        <v>0</v>
      </c>
    </row>
    <row r="31" spans="1:3" x14ac:dyDescent="0.35">
      <c r="A31" s="571"/>
      <c r="B31" s="10" t="str">
        <f t="shared" si="0"/>
        <v>Miscellaneous</v>
      </c>
      <c r="C31" s="3">
        <f t="shared" si="0"/>
        <v>0</v>
      </c>
    </row>
    <row r="32" spans="1:3" ht="15" customHeight="1" x14ac:dyDescent="0.35">
      <c r="A32" s="571"/>
      <c r="B32" s="10" t="str">
        <f t="shared" si="0"/>
        <v>Motors</v>
      </c>
      <c r="C32" s="3">
        <f t="shared" si="0"/>
        <v>0</v>
      </c>
    </row>
    <row r="33" spans="1:3" x14ac:dyDescent="0.35">
      <c r="A33" s="571"/>
      <c r="B33" s="10" t="str">
        <f t="shared" si="0"/>
        <v>Process</v>
      </c>
      <c r="C33" s="3">
        <f t="shared" si="0"/>
        <v>0</v>
      </c>
    </row>
    <row r="34" spans="1:3" x14ac:dyDescent="0.35">
      <c r="A34" s="571"/>
      <c r="B34" s="10" t="str">
        <f t="shared" si="0"/>
        <v>Refrigeration</v>
      </c>
      <c r="C34" s="3">
        <f t="shared" si="0"/>
        <v>0</v>
      </c>
    </row>
    <row r="35" spans="1:3" x14ac:dyDescent="0.35">
      <c r="A35" s="571"/>
      <c r="B35" s="10" t="str">
        <f t="shared" si="0"/>
        <v>Water Heating</v>
      </c>
      <c r="C35" s="3">
        <f t="shared" si="0"/>
        <v>0</v>
      </c>
    </row>
    <row r="36" spans="1:3" ht="15" customHeight="1" x14ac:dyDescent="0.35">
      <c r="A36" s="571"/>
      <c r="B36" s="10" t="str">
        <f t="shared" si="0"/>
        <v xml:space="preserve"> </v>
      </c>
      <c r="C36" s="3"/>
    </row>
    <row r="37" spans="1:3" ht="15" customHeight="1" thickBot="1" x14ac:dyDescent="0.4">
      <c r="A37" s="572"/>
      <c r="B37" s="157" t="str">
        <f t="shared" si="0"/>
        <v>Monthly kWh</v>
      </c>
      <c r="C37" s="176">
        <f>SUM(C23:C36)</f>
        <v>0</v>
      </c>
    </row>
    <row r="38" spans="1:3" x14ac:dyDescent="0.35">
      <c r="A38" s="7"/>
      <c r="B38" s="190"/>
      <c r="C38" s="8"/>
    </row>
    <row r="39" spans="1:3" ht="15" thickBot="1" x14ac:dyDescent="0.4">
      <c r="C39" s="109"/>
    </row>
    <row r="40" spans="1:3" ht="16" thickBot="1" x14ac:dyDescent="0.4">
      <c r="A40" s="573" t="s">
        <v>16</v>
      </c>
      <c r="B40" s="16" t="s">
        <v>10</v>
      </c>
      <c r="C40" s="123">
        <f>C$4</f>
        <v>45658</v>
      </c>
    </row>
    <row r="41" spans="1:3" ht="15" customHeight="1" x14ac:dyDescent="0.35">
      <c r="A41" s="574"/>
      <c r="B41" s="10" t="str">
        <f t="shared" ref="B41:B55" si="1">B23</f>
        <v>Air Comp</v>
      </c>
      <c r="C41" s="3">
        <v>0</v>
      </c>
    </row>
    <row r="42" spans="1:3" x14ac:dyDescent="0.35">
      <c r="A42" s="574"/>
      <c r="B42" s="11" t="str">
        <f t="shared" si="1"/>
        <v>Building Shell</v>
      </c>
      <c r="C42" s="3">
        <v>0</v>
      </c>
    </row>
    <row r="43" spans="1:3" x14ac:dyDescent="0.35">
      <c r="A43" s="574"/>
      <c r="B43" s="10" t="str">
        <f t="shared" si="1"/>
        <v>Cooking</v>
      </c>
      <c r="C43" s="3">
        <v>0</v>
      </c>
    </row>
    <row r="44" spans="1:3" x14ac:dyDescent="0.35">
      <c r="A44" s="574"/>
      <c r="B44" s="10" t="str">
        <f t="shared" si="1"/>
        <v>Cooling</v>
      </c>
      <c r="C44" s="3">
        <v>0</v>
      </c>
    </row>
    <row r="45" spans="1:3" x14ac:dyDescent="0.35">
      <c r="A45" s="574"/>
      <c r="B45" s="11" t="str">
        <f t="shared" si="1"/>
        <v>Ext Lighting</v>
      </c>
      <c r="C45" s="3">
        <v>0</v>
      </c>
    </row>
    <row r="46" spans="1:3" x14ac:dyDescent="0.35">
      <c r="A46" s="574"/>
      <c r="B46" s="10" t="str">
        <f t="shared" si="1"/>
        <v>Heating</v>
      </c>
      <c r="C46" s="3">
        <v>0</v>
      </c>
    </row>
    <row r="47" spans="1:3" x14ac:dyDescent="0.35">
      <c r="A47" s="574"/>
      <c r="B47" s="10" t="str">
        <f t="shared" si="1"/>
        <v>HVAC</v>
      </c>
      <c r="C47" s="3">
        <v>0</v>
      </c>
    </row>
    <row r="48" spans="1:3" x14ac:dyDescent="0.35">
      <c r="A48" s="574"/>
      <c r="B48" s="10" t="str">
        <f t="shared" si="1"/>
        <v>Lighting</v>
      </c>
      <c r="C48" s="3">
        <v>0</v>
      </c>
    </row>
    <row r="49" spans="1:3" x14ac:dyDescent="0.35">
      <c r="A49" s="574"/>
      <c r="B49" s="10" t="str">
        <f t="shared" si="1"/>
        <v>Miscellaneous</v>
      </c>
      <c r="C49" s="3">
        <v>0</v>
      </c>
    </row>
    <row r="50" spans="1:3" ht="15" customHeight="1" x14ac:dyDescent="0.35">
      <c r="A50" s="574"/>
      <c r="B50" s="10" t="str">
        <f t="shared" si="1"/>
        <v>Motors</v>
      </c>
      <c r="C50" s="3">
        <v>0</v>
      </c>
    </row>
    <row r="51" spans="1:3" x14ac:dyDescent="0.35">
      <c r="A51" s="574"/>
      <c r="B51" s="10" t="str">
        <f t="shared" si="1"/>
        <v>Process</v>
      </c>
      <c r="C51" s="3">
        <v>0</v>
      </c>
    </row>
    <row r="52" spans="1:3" x14ac:dyDescent="0.35">
      <c r="A52" s="574"/>
      <c r="B52" s="10" t="str">
        <f t="shared" si="1"/>
        <v>Refrigeration</v>
      </c>
      <c r="C52" s="3">
        <v>0</v>
      </c>
    </row>
    <row r="53" spans="1:3" x14ac:dyDescent="0.35">
      <c r="A53" s="574"/>
      <c r="B53" s="10" t="str">
        <f t="shared" si="1"/>
        <v>Water Heating</v>
      </c>
      <c r="C53" s="3">
        <v>0</v>
      </c>
    </row>
    <row r="54" spans="1:3" ht="15" customHeight="1" x14ac:dyDescent="0.35">
      <c r="A54" s="574"/>
      <c r="B54" s="10" t="str">
        <f t="shared" si="1"/>
        <v xml:space="preserve"> </v>
      </c>
      <c r="C54" s="3"/>
    </row>
    <row r="55" spans="1:3" ht="15" customHeight="1" thickBot="1" x14ac:dyDescent="0.4">
      <c r="A55" s="575"/>
      <c r="B55" s="157" t="str">
        <f t="shared" si="1"/>
        <v>Monthly kWh</v>
      </c>
      <c r="C55" s="176">
        <f>SUM(C41:C54)</f>
        <v>0</v>
      </c>
    </row>
    <row r="56" spans="1:3" x14ac:dyDescent="0.35">
      <c r="A56" s="7"/>
      <c r="B56" s="190"/>
      <c r="C56" s="8"/>
    </row>
    <row r="57" spans="1:3" ht="15" thickBot="1" x14ac:dyDescent="0.4">
      <c r="A57" s="170" t="s">
        <v>181</v>
      </c>
      <c r="B57" s="170"/>
      <c r="C57" s="170"/>
    </row>
    <row r="58" spans="1:3" ht="16" thickBot="1" x14ac:dyDescent="0.4">
      <c r="A58" s="576" t="s">
        <v>17</v>
      </c>
      <c r="B58" s="16" t="s">
        <v>10</v>
      </c>
      <c r="C58" s="123">
        <f>C$4</f>
        <v>45658</v>
      </c>
    </row>
    <row r="59" spans="1:3" ht="15" customHeight="1" x14ac:dyDescent="0.35">
      <c r="A59" s="577"/>
      <c r="B59" s="12" t="str">
        <f t="shared" ref="B59:B72" si="2">B41</f>
        <v>Air Comp</v>
      </c>
      <c r="C59" s="24">
        <f>((C5*0.5)-C41)*C78*C93*C$2</f>
        <v>0</v>
      </c>
    </row>
    <row r="60" spans="1:3" ht="15.5" x14ac:dyDescent="0.35">
      <c r="A60" s="577"/>
      <c r="B60" s="12" t="str">
        <f t="shared" si="2"/>
        <v>Building Shell</v>
      </c>
      <c r="C60" s="24">
        <f t="shared" ref="C60:C71" si="3">((C6*0.5)-C42)*C79*C94*C$2</f>
        <v>0</v>
      </c>
    </row>
    <row r="61" spans="1:3" ht="15.5" x14ac:dyDescent="0.35">
      <c r="A61" s="577"/>
      <c r="B61" s="12" t="str">
        <f t="shared" si="2"/>
        <v>Cooking</v>
      </c>
      <c r="C61" s="24">
        <f t="shared" si="3"/>
        <v>0</v>
      </c>
    </row>
    <row r="62" spans="1:3" ht="15.5" x14ac:dyDescent="0.35">
      <c r="A62" s="577"/>
      <c r="B62" s="12" t="str">
        <f t="shared" si="2"/>
        <v>Cooling</v>
      </c>
      <c r="C62" s="24">
        <f t="shared" si="3"/>
        <v>0</v>
      </c>
    </row>
    <row r="63" spans="1:3" ht="15.5" x14ac:dyDescent="0.35">
      <c r="A63" s="577"/>
      <c r="B63" s="12" t="str">
        <f t="shared" si="2"/>
        <v>Ext Lighting</v>
      </c>
      <c r="C63" s="24">
        <f t="shared" si="3"/>
        <v>0</v>
      </c>
    </row>
    <row r="64" spans="1:3" ht="15.5" x14ac:dyDescent="0.35">
      <c r="A64" s="577"/>
      <c r="B64" s="12" t="str">
        <f t="shared" si="2"/>
        <v>Heating</v>
      </c>
      <c r="C64" s="24">
        <f t="shared" si="3"/>
        <v>0</v>
      </c>
    </row>
    <row r="65" spans="1:3" ht="15.5" x14ac:dyDescent="0.35">
      <c r="A65" s="577"/>
      <c r="B65" s="12" t="str">
        <f t="shared" si="2"/>
        <v>HVAC</v>
      </c>
      <c r="C65" s="24">
        <f t="shared" si="3"/>
        <v>0</v>
      </c>
    </row>
    <row r="66" spans="1:3" ht="15.5" x14ac:dyDescent="0.35">
      <c r="A66" s="577"/>
      <c r="B66" s="12" t="str">
        <f t="shared" si="2"/>
        <v>Lighting</v>
      </c>
      <c r="C66" s="24">
        <f t="shared" si="3"/>
        <v>0</v>
      </c>
    </row>
    <row r="67" spans="1:3" ht="15.5" x14ac:dyDescent="0.35">
      <c r="A67" s="577"/>
      <c r="B67" s="12" t="str">
        <f t="shared" si="2"/>
        <v>Miscellaneous</v>
      </c>
      <c r="C67" s="24">
        <f t="shared" si="3"/>
        <v>0</v>
      </c>
    </row>
    <row r="68" spans="1:3" ht="15.75" customHeight="1" x14ac:dyDescent="0.35">
      <c r="A68" s="577"/>
      <c r="B68" s="12" t="str">
        <f t="shared" si="2"/>
        <v>Motors</v>
      </c>
      <c r="C68" s="24">
        <f t="shared" si="3"/>
        <v>0</v>
      </c>
    </row>
    <row r="69" spans="1:3" ht="15.5" x14ac:dyDescent="0.35">
      <c r="A69" s="577"/>
      <c r="B69" s="12" t="str">
        <f t="shared" si="2"/>
        <v>Process</v>
      </c>
      <c r="C69" s="24">
        <f t="shared" si="3"/>
        <v>0</v>
      </c>
    </row>
    <row r="70" spans="1:3" ht="15.5" x14ac:dyDescent="0.35">
      <c r="A70" s="577"/>
      <c r="B70" s="12" t="str">
        <f t="shared" si="2"/>
        <v>Refrigeration</v>
      </c>
      <c r="C70" s="24">
        <f t="shared" si="3"/>
        <v>0</v>
      </c>
    </row>
    <row r="71" spans="1:3" ht="15.5" x14ac:dyDescent="0.35">
      <c r="A71" s="577"/>
      <c r="B71" s="12" t="str">
        <f t="shared" si="2"/>
        <v>Water Heating</v>
      </c>
      <c r="C71" s="24">
        <f t="shared" si="3"/>
        <v>0</v>
      </c>
    </row>
    <row r="72" spans="1:3" ht="15.75" customHeight="1" x14ac:dyDescent="0.35">
      <c r="A72" s="577"/>
      <c r="B72" s="12" t="str">
        <f t="shared" si="2"/>
        <v xml:space="preserve"> </v>
      </c>
      <c r="C72" s="3"/>
    </row>
    <row r="73" spans="1:3" ht="15.75" customHeight="1" x14ac:dyDescent="0.35">
      <c r="A73" s="577"/>
      <c r="B73" s="178" t="s">
        <v>26</v>
      </c>
      <c r="C73" s="24">
        <f>SUM(C59:C72)</f>
        <v>0</v>
      </c>
    </row>
    <row r="74" spans="1:3" ht="16.5" customHeight="1" thickBot="1" x14ac:dyDescent="0.4">
      <c r="A74" s="578"/>
      <c r="B74" s="117" t="s">
        <v>27</v>
      </c>
      <c r="C74" s="25">
        <f>C73</f>
        <v>0</v>
      </c>
    </row>
    <row r="75" spans="1:3" x14ac:dyDescent="0.35">
      <c r="A75" s="7"/>
      <c r="B75" s="31"/>
      <c r="C75" s="171"/>
    </row>
    <row r="76" spans="1:3" ht="15" thickBot="1" x14ac:dyDescent="0.4">
      <c r="B76" s="15"/>
      <c r="C76" s="7"/>
    </row>
    <row r="77" spans="1:3" ht="16" thickBot="1" x14ac:dyDescent="0.4">
      <c r="A77" s="579" t="s">
        <v>12</v>
      </c>
      <c r="B77" s="16" t="s">
        <v>12</v>
      </c>
      <c r="C77" s="123">
        <f>C$4</f>
        <v>45658</v>
      </c>
    </row>
    <row r="78" spans="1:3" ht="15.75" customHeight="1" x14ac:dyDescent="0.35">
      <c r="A78" s="580"/>
      <c r="B78" s="12" t="str">
        <f>B59</f>
        <v>Air Comp</v>
      </c>
      <c r="C78" s="231">
        <f>'2M - SGS'!C78</f>
        <v>8.5109000000000004E-2</v>
      </c>
    </row>
    <row r="79" spans="1:3" ht="15.5" x14ac:dyDescent="0.35">
      <c r="A79" s="580"/>
      <c r="B79" s="12" t="str">
        <f t="shared" ref="B79:B90" si="4">B60</f>
        <v>Building Shell</v>
      </c>
      <c r="C79" s="231">
        <f>'2M - SGS'!C79</f>
        <v>0.107824</v>
      </c>
    </row>
    <row r="80" spans="1:3" ht="15.5" x14ac:dyDescent="0.35">
      <c r="A80" s="580"/>
      <c r="B80" s="12" t="str">
        <f t="shared" si="4"/>
        <v>Cooking</v>
      </c>
      <c r="C80" s="231">
        <f>'2M - SGS'!C80</f>
        <v>8.6096000000000006E-2</v>
      </c>
    </row>
    <row r="81" spans="1:3" ht="15.5" x14ac:dyDescent="0.35">
      <c r="A81" s="580"/>
      <c r="B81" s="12" t="str">
        <f t="shared" si="4"/>
        <v>Cooling</v>
      </c>
      <c r="C81" s="231">
        <f>'2M - SGS'!C81</f>
        <v>6.0000000000000002E-6</v>
      </c>
    </row>
    <row r="82" spans="1:3" ht="15.5" x14ac:dyDescent="0.35">
      <c r="A82" s="580"/>
      <c r="B82" s="12" t="str">
        <f t="shared" si="4"/>
        <v>Ext Lighting</v>
      </c>
      <c r="C82" s="231">
        <f>'2M - SGS'!C82</f>
        <v>0.106265</v>
      </c>
    </row>
    <row r="83" spans="1:3" ht="15.5" x14ac:dyDescent="0.35">
      <c r="A83" s="580"/>
      <c r="B83" s="12" t="str">
        <f t="shared" si="4"/>
        <v>Heating</v>
      </c>
      <c r="C83" s="231">
        <f>'2M - SGS'!C83</f>
        <v>0.210397</v>
      </c>
    </row>
    <row r="84" spans="1:3" ht="15.5" x14ac:dyDescent="0.35">
      <c r="A84" s="580"/>
      <c r="B84" s="12" t="str">
        <f t="shared" si="4"/>
        <v>HVAC</v>
      </c>
      <c r="C84" s="231">
        <f>'2M - SGS'!C84</f>
        <v>0.107824</v>
      </c>
    </row>
    <row r="85" spans="1:3" ht="15.5" x14ac:dyDescent="0.35">
      <c r="A85" s="580"/>
      <c r="B85" s="12" t="str">
        <f t="shared" si="4"/>
        <v>Lighting</v>
      </c>
      <c r="C85" s="231">
        <f>'2M - SGS'!C85</f>
        <v>9.3563999999999994E-2</v>
      </c>
    </row>
    <row r="86" spans="1:3" ht="15.5" x14ac:dyDescent="0.35">
      <c r="A86" s="580"/>
      <c r="B86" s="12" t="str">
        <f t="shared" si="4"/>
        <v>Miscellaneous</v>
      </c>
      <c r="C86" s="231">
        <f>'2M - SGS'!C86</f>
        <v>8.5109000000000004E-2</v>
      </c>
    </row>
    <row r="87" spans="1:3" ht="15.5" x14ac:dyDescent="0.35">
      <c r="A87" s="580"/>
      <c r="B87" s="12" t="str">
        <f t="shared" si="4"/>
        <v>Motors</v>
      </c>
      <c r="C87" s="231">
        <f>'2M - SGS'!C87</f>
        <v>8.5109000000000004E-2</v>
      </c>
    </row>
    <row r="88" spans="1:3" ht="15.5" x14ac:dyDescent="0.35">
      <c r="A88" s="580"/>
      <c r="B88" s="12" t="str">
        <f t="shared" si="4"/>
        <v>Process</v>
      </c>
      <c r="C88" s="231">
        <f>'2M - SGS'!C88</f>
        <v>8.5109000000000004E-2</v>
      </c>
    </row>
    <row r="89" spans="1:3" ht="15.5" x14ac:dyDescent="0.35">
      <c r="A89" s="580"/>
      <c r="B89" s="12" t="str">
        <f t="shared" si="4"/>
        <v>Refrigeration</v>
      </c>
      <c r="C89" s="231">
        <f>'2M - SGS'!C89</f>
        <v>8.3486000000000005E-2</v>
      </c>
    </row>
    <row r="90" spans="1:3" ht="16" thickBot="1" x14ac:dyDescent="0.4">
      <c r="A90" s="581"/>
      <c r="B90" s="13" t="str">
        <f t="shared" si="4"/>
        <v>Water Heating</v>
      </c>
      <c r="C90" s="232">
        <f>'2M - SGS'!C90</f>
        <v>0.108255</v>
      </c>
    </row>
    <row r="91" spans="1:3" ht="15" thickBot="1" x14ac:dyDescent="0.4"/>
    <row r="92" spans="1:3" ht="15" customHeight="1" thickBot="1" x14ac:dyDescent="0.4">
      <c r="A92" s="582" t="s">
        <v>28</v>
      </c>
      <c r="B92" s="179" t="s">
        <v>32</v>
      </c>
      <c r="C92" s="123">
        <f>C$4</f>
        <v>45658</v>
      </c>
    </row>
    <row r="93" spans="1:3" ht="15.75" customHeight="1" x14ac:dyDescent="0.35">
      <c r="A93" s="583"/>
      <c r="B93" s="10" t="str">
        <f>B78</f>
        <v>Air Comp</v>
      </c>
      <c r="C93" s="313">
        <v>3.9829999999999997E-2</v>
      </c>
    </row>
    <row r="94" spans="1:3" x14ac:dyDescent="0.35">
      <c r="A94" s="583"/>
      <c r="B94" s="10" t="str">
        <f t="shared" ref="B94:B105" si="5">B79</f>
        <v>Building Shell</v>
      </c>
      <c r="C94" s="313">
        <v>4.6690000000000002E-2</v>
      </c>
    </row>
    <row r="95" spans="1:3" x14ac:dyDescent="0.35">
      <c r="A95" s="583"/>
      <c r="B95" s="10" t="str">
        <f t="shared" si="5"/>
        <v>Cooking</v>
      </c>
      <c r="C95" s="313">
        <v>4.0557000000000003E-2</v>
      </c>
    </row>
    <row r="96" spans="1:3" x14ac:dyDescent="0.35">
      <c r="A96" s="583"/>
      <c r="B96" s="10" t="str">
        <f t="shared" si="5"/>
        <v>Cooling</v>
      </c>
      <c r="C96" s="313">
        <v>3.7643000000000003E-2</v>
      </c>
    </row>
    <row r="97" spans="1:3" x14ac:dyDescent="0.35">
      <c r="A97" s="583"/>
      <c r="B97" s="10" t="str">
        <f t="shared" si="5"/>
        <v>Ext Lighting</v>
      </c>
      <c r="C97" s="313">
        <v>2.8396999999999999E-2</v>
      </c>
    </row>
    <row r="98" spans="1:3" x14ac:dyDescent="0.35">
      <c r="A98" s="583"/>
      <c r="B98" s="10" t="str">
        <f t="shared" si="5"/>
        <v>Heating</v>
      </c>
      <c r="C98" s="313">
        <v>4.4441000000000001E-2</v>
      </c>
    </row>
    <row r="99" spans="1:3" x14ac:dyDescent="0.35">
      <c r="A99" s="583"/>
      <c r="B99" s="10" t="str">
        <f t="shared" si="5"/>
        <v>HVAC</v>
      </c>
      <c r="C99" s="313">
        <v>4.6690000000000002E-2</v>
      </c>
    </row>
    <row r="100" spans="1:3" x14ac:dyDescent="0.35">
      <c r="A100" s="583"/>
      <c r="B100" s="10" t="str">
        <f t="shared" si="5"/>
        <v>Lighting</v>
      </c>
      <c r="C100" s="313">
        <v>4.2353000000000002E-2</v>
      </c>
    </row>
    <row r="101" spans="1:3" x14ac:dyDescent="0.35">
      <c r="A101" s="583"/>
      <c r="B101" s="10" t="str">
        <f t="shared" si="5"/>
        <v>Miscellaneous</v>
      </c>
      <c r="C101" s="313">
        <v>3.9829999999999997E-2</v>
      </c>
    </row>
    <row r="102" spans="1:3" x14ac:dyDescent="0.35">
      <c r="A102" s="583"/>
      <c r="B102" s="10" t="str">
        <f t="shared" si="5"/>
        <v>Motors</v>
      </c>
      <c r="C102" s="313">
        <v>3.9829999999999997E-2</v>
      </c>
    </row>
    <row r="103" spans="1:3" x14ac:dyDescent="0.35">
      <c r="A103" s="583"/>
      <c r="B103" s="10" t="str">
        <f t="shared" si="5"/>
        <v>Process</v>
      </c>
      <c r="C103" s="313">
        <v>3.9829999999999997E-2</v>
      </c>
    </row>
    <row r="104" spans="1:3" x14ac:dyDescent="0.35">
      <c r="A104" s="583"/>
      <c r="B104" s="10" t="str">
        <f t="shared" si="5"/>
        <v>Refrigeration</v>
      </c>
      <c r="C104" s="313">
        <v>3.7731000000000001E-2</v>
      </c>
    </row>
    <row r="105" spans="1:3" ht="15" thickBot="1" x14ac:dyDescent="0.4">
      <c r="A105" s="584"/>
      <c r="B105" s="14" t="str">
        <f t="shared" si="5"/>
        <v>Water Heating</v>
      </c>
      <c r="C105" s="311">
        <v>3.9265000000000001E-2</v>
      </c>
    </row>
    <row r="106" spans="1:3" x14ac:dyDescent="0.35">
      <c r="C106" s="312" t="s">
        <v>239</v>
      </c>
    </row>
    <row r="107" spans="1:3" hidden="1" x14ac:dyDescent="0.35">
      <c r="A107" s="585" t="s">
        <v>121</v>
      </c>
      <c r="B107" s="589" t="s">
        <v>122</v>
      </c>
      <c r="C107" s="590"/>
    </row>
    <row r="108" spans="1:3" hidden="1" x14ac:dyDescent="0.35">
      <c r="A108" s="586"/>
      <c r="B108" s="591" t="s">
        <v>233</v>
      </c>
      <c r="C108" s="592"/>
    </row>
    <row r="109" spans="1:3" ht="16" hidden="1" thickBot="1" x14ac:dyDescent="0.4">
      <c r="A109" s="587"/>
      <c r="B109" s="180" t="s">
        <v>142</v>
      </c>
      <c r="C109" s="123">
        <f>C$4</f>
        <v>45658</v>
      </c>
    </row>
    <row r="110" spans="1:3" hidden="1" x14ac:dyDescent="0.35">
      <c r="A110" s="587"/>
      <c r="B110" s="181" t="s">
        <v>20</v>
      </c>
      <c r="C110" s="317">
        <v>3.7309360712313777E-2</v>
      </c>
    </row>
    <row r="111" spans="1:3" hidden="1" x14ac:dyDescent="0.35">
      <c r="A111" s="587"/>
      <c r="B111" s="181" t="s">
        <v>0</v>
      </c>
      <c r="C111" s="317">
        <v>4.2520723114963382E-2</v>
      </c>
    </row>
    <row r="112" spans="1:3" hidden="1" x14ac:dyDescent="0.35">
      <c r="A112" s="587"/>
      <c r="B112" s="181" t="s">
        <v>21</v>
      </c>
      <c r="C112" s="317">
        <v>3.812480333592938E-2</v>
      </c>
    </row>
    <row r="113" spans="1:3" hidden="1" x14ac:dyDescent="0.35">
      <c r="A113" s="587"/>
      <c r="B113" s="181" t="s">
        <v>1</v>
      </c>
      <c r="C113" s="317">
        <v>3.7643000000000003E-2</v>
      </c>
    </row>
    <row r="114" spans="1:3" hidden="1" x14ac:dyDescent="0.35">
      <c r="A114" s="587"/>
      <c r="B114" s="181" t="s">
        <v>22</v>
      </c>
      <c r="C114" s="317">
        <v>2.7979023307448891E-2</v>
      </c>
    </row>
    <row r="115" spans="1:3" hidden="1" x14ac:dyDescent="0.35">
      <c r="A115" s="587"/>
      <c r="B115" s="72" t="s">
        <v>9</v>
      </c>
      <c r="C115" s="317">
        <v>4.0318557896803296E-2</v>
      </c>
    </row>
    <row r="116" spans="1:3" hidden="1" x14ac:dyDescent="0.35">
      <c r="A116" s="587"/>
      <c r="B116" s="72" t="s">
        <v>3</v>
      </c>
      <c r="C116" s="317">
        <v>4.2520723114963382E-2</v>
      </c>
    </row>
    <row r="117" spans="1:3" hidden="1" x14ac:dyDescent="0.35">
      <c r="A117" s="587"/>
      <c r="B117" s="72" t="s">
        <v>4</v>
      </c>
      <c r="C117" s="317">
        <v>3.9332392744537863E-2</v>
      </c>
    </row>
    <row r="118" spans="1:3" hidden="1" x14ac:dyDescent="0.35">
      <c r="A118" s="587"/>
      <c r="B118" s="72" t="s">
        <v>5</v>
      </c>
      <c r="C118" s="317">
        <v>3.7309360712313777E-2</v>
      </c>
    </row>
    <row r="119" spans="1:3" hidden="1" x14ac:dyDescent="0.35">
      <c r="A119" s="587"/>
      <c r="B119" s="72" t="s">
        <v>23</v>
      </c>
      <c r="C119" s="317">
        <v>3.7309360712313777E-2</v>
      </c>
    </row>
    <row r="120" spans="1:3" hidden="1" x14ac:dyDescent="0.35">
      <c r="A120" s="587"/>
      <c r="B120" s="72" t="s">
        <v>24</v>
      </c>
      <c r="C120" s="317">
        <v>3.7309360712313777E-2</v>
      </c>
    </row>
    <row r="121" spans="1:3" hidden="1" x14ac:dyDescent="0.35">
      <c r="A121" s="587"/>
      <c r="B121" s="72" t="s">
        <v>7</v>
      </c>
      <c r="C121" s="317">
        <v>3.5682741979693122E-2</v>
      </c>
    </row>
    <row r="122" spans="1:3" ht="15" hidden="1" thickBot="1" x14ac:dyDescent="0.4">
      <c r="A122" s="588"/>
      <c r="B122" s="74" t="s">
        <v>8</v>
      </c>
      <c r="C122" s="317">
        <v>3.720867190622492E-2</v>
      </c>
    </row>
    <row r="123" spans="1:3" hidden="1" x14ac:dyDescent="0.35">
      <c r="A123" s="88"/>
      <c r="B123" s="88"/>
      <c r="C123" s="89"/>
    </row>
    <row r="124" spans="1:3" hidden="1" x14ac:dyDescent="0.35"/>
    <row r="125" spans="1:3" hidden="1" x14ac:dyDescent="0.35">
      <c r="C125" s="442" t="s">
        <v>124</v>
      </c>
    </row>
    <row r="126" spans="1:3" ht="16" hidden="1" thickBot="1" x14ac:dyDescent="0.4">
      <c r="A126" s="593" t="s">
        <v>125</v>
      </c>
      <c r="B126" s="180" t="s">
        <v>142</v>
      </c>
      <c r="C126" s="123">
        <f>C$4</f>
        <v>45658</v>
      </c>
    </row>
    <row r="127" spans="1:3" hidden="1" x14ac:dyDescent="0.35">
      <c r="A127" s="587"/>
      <c r="B127" s="181" t="s">
        <v>20</v>
      </c>
      <c r="C127" s="317">
        <v>2.5206392876862228E-3</v>
      </c>
    </row>
    <row r="128" spans="1:3" hidden="1" x14ac:dyDescent="0.35">
      <c r="A128" s="587"/>
      <c r="B128" s="181" t="s">
        <v>0</v>
      </c>
      <c r="C128" s="317">
        <v>4.1692768850366182E-3</v>
      </c>
    </row>
    <row r="129" spans="1:3" hidden="1" x14ac:dyDescent="0.35">
      <c r="A129" s="587"/>
      <c r="B129" s="181" t="s">
        <v>21</v>
      </c>
      <c r="C129" s="317">
        <v>2.4321966640706207E-3</v>
      </c>
    </row>
    <row r="130" spans="1:3" hidden="1" x14ac:dyDescent="0.35">
      <c r="A130" s="587"/>
      <c r="B130" s="181" t="s">
        <v>1</v>
      </c>
      <c r="C130" s="317">
        <v>0</v>
      </c>
    </row>
    <row r="131" spans="1:3" hidden="1" x14ac:dyDescent="0.35">
      <c r="A131" s="587"/>
      <c r="B131" s="181" t="s">
        <v>22</v>
      </c>
      <c r="C131" s="317">
        <v>4.1797669255110828E-4</v>
      </c>
    </row>
    <row r="132" spans="1:3" hidden="1" x14ac:dyDescent="0.35">
      <c r="A132" s="587"/>
      <c r="B132" s="72" t="s">
        <v>9</v>
      </c>
      <c r="C132" s="317">
        <v>4.1224421031967025E-3</v>
      </c>
    </row>
    <row r="133" spans="1:3" hidden="1" x14ac:dyDescent="0.35">
      <c r="A133" s="587"/>
      <c r="B133" s="72" t="s">
        <v>3</v>
      </c>
      <c r="C133" s="317">
        <v>4.1692768850366182E-3</v>
      </c>
    </row>
    <row r="134" spans="1:3" hidden="1" x14ac:dyDescent="0.35">
      <c r="A134" s="587"/>
      <c r="B134" s="72" t="s">
        <v>4</v>
      </c>
      <c r="C134" s="317">
        <v>3.0206072554621395E-3</v>
      </c>
    </row>
    <row r="135" spans="1:3" hidden="1" x14ac:dyDescent="0.35">
      <c r="A135" s="587"/>
      <c r="B135" s="72" t="s">
        <v>5</v>
      </c>
      <c r="C135" s="317">
        <v>2.5206392876862228E-3</v>
      </c>
    </row>
    <row r="136" spans="1:3" hidden="1" x14ac:dyDescent="0.35">
      <c r="A136" s="587"/>
      <c r="B136" s="72" t="s">
        <v>23</v>
      </c>
      <c r="C136" s="317">
        <v>2.5206392876862228E-3</v>
      </c>
    </row>
    <row r="137" spans="1:3" hidden="1" x14ac:dyDescent="0.35">
      <c r="A137" s="587"/>
      <c r="B137" s="72" t="s">
        <v>24</v>
      </c>
      <c r="C137" s="317">
        <v>2.5206392876862228E-3</v>
      </c>
    </row>
    <row r="138" spans="1:3" hidden="1" x14ac:dyDescent="0.35">
      <c r="A138" s="587"/>
      <c r="B138" s="72" t="s">
        <v>7</v>
      </c>
      <c r="C138" s="317">
        <v>2.0482580203068823E-3</v>
      </c>
    </row>
    <row r="139" spans="1:3" ht="15" hidden="1" thickBot="1" x14ac:dyDescent="0.4">
      <c r="A139" s="588"/>
      <c r="B139" s="74" t="s">
        <v>8</v>
      </c>
      <c r="C139" s="317">
        <v>2.056328093775078E-3</v>
      </c>
    </row>
    <row r="140" spans="1:3" hidden="1" x14ac:dyDescent="0.35"/>
    <row r="141" spans="1:3" hidden="1" x14ac:dyDescent="0.35">
      <c r="A141" s="142" t="s">
        <v>178</v>
      </c>
      <c r="B141" s="88"/>
      <c r="C141" s="90"/>
    </row>
    <row r="142" spans="1:3" ht="16" hidden="1" thickBot="1" x14ac:dyDescent="0.4">
      <c r="A142" s="576" t="s">
        <v>126</v>
      </c>
      <c r="B142" s="182" t="s">
        <v>142</v>
      </c>
      <c r="C142" s="123">
        <f>C$4</f>
        <v>45658</v>
      </c>
    </row>
    <row r="143" spans="1:3" hidden="1" x14ac:dyDescent="0.35">
      <c r="A143" s="577"/>
      <c r="B143" s="181" t="s">
        <v>20</v>
      </c>
      <c r="C143" s="24">
        <f>IF(C23=0,0,((C5*0.5)-C41)*C78*C110*C$2)</f>
        <v>0</v>
      </c>
    </row>
    <row r="144" spans="1:3" hidden="1" x14ac:dyDescent="0.35">
      <c r="A144" s="577"/>
      <c r="B144" s="181" t="s">
        <v>0</v>
      </c>
      <c r="C144" s="24">
        <f t="shared" ref="C144:C155" si="6">IF(C24=0,0,((C6*0.5)-C42)*C79*C111*C$2)</f>
        <v>0</v>
      </c>
    </row>
    <row r="145" spans="1:3" hidden="1" x14ac:dyDescent="0.35">
      <c r="A145" s="577"/>
      <c r="B145" s="181" t="s">
        <v>21</v>
      </c>
      <c r="C145" s="24">
        <f t="shared" si="6"/>
        <v>0</v>
      </c>
    </row>
    <row r="146" spans="1:3" hidden="1" x14ac:dyDescent="0.35">
      <c r="A146" s="577"/>
      <c r="B146" s="181" t="s">
        <v>1</v>
      </c>
      <c r="C146" s="24">
        <f t="shared" si="6"/>
        <v>0</v>
      </c>
    </row>
    <row r="147" spans="1:3" hidden="1" x14ac:dyDescent="0.35">
      <c r="A147" s="577"/>
      <c r="B147" s="181" t="s">
        <v>22</v>
      </c>
      <c r="C147" s="24">
        <f t="shared" si="6"/>
        <v>0</v>
      </c>
    </row>
    <row r="148" spans="1:3" hidden="1" x14ac:dyDescent="0.35">
      <c r="A148" s="577"/>
      <c r="B148" s="72" t="s">
        <v>9</v>
      </c>
      <c r="C148" s="24">
        <f t="shared" si="6"/>
        <v>0</v>
      </c>
    </row>
    <row r="149" spans="1:3" hidden="1" x14ac:dyDescent="0.35">
      <c r="A149" s="577"/>
      <c r="B149" s="72" t="s">
        <v>3</v>
      </c>
      <c r="C149" s="24">
        <f t="shared" si="6"/>
        <v>0</v>
      </c>
    </row>
    <row r="150" spans="1:3" ht="15.75" hidden="1" customHeight="1" x14ac:dyDescent="0.35">
      <c r="A150" s="577"/>
      <c r="B150" s="72" t="s">
        <v>4</v>
      </c>
      <c r="C150" s="24">
        <f t="shared" si="6"/>
        <v>0</v>
      </c>
    </row>
    <row r="151" spans="1:3" hidden="1" x14ac:dyDescent="0.35">
      <c r="A151" s="577"/>
      <c r="B151" s="72" t="s">
        <v>5</v>
      </c>
      <c r="C151" s="24">
        <f t="shared" si="6"/>
        <v>0</v>
      </c>
    </row>
    <row r="152" spans="1:3" hidden="1" x14ac:dyDescent="0.35">
      <c r="A152" s="577"/>
      <c r="B152" s="72" t="s">
        <v>23</v>
      </c>
      <c r="C152" s="24">
        <f t="shared" si="6"/>
        <v>0</v>
      </c>
    </row>
    <row r="153" spans="1:3" hidden="1" x14ac:dyDescent="0.35">
      <c r="A153" s="577"/>
      <c r="B153" s="72" t="s">
        <v>24</v>
      </c>
      <c r="C153" s="24">
        <f t="shared" si="6"/>
        <v>0</v>
      </c>
    </row>
    <row r="154" spans="1:3" ht="15.75" hidden="1" customHeight="1" x14ac:dyDescent="0.35">
      <c r="A154" s="577"/>
      <c r="B154" s="72" t="s">
        <v>7</v>
      </c>
      <c r="C154" s="24">
        <f t="shared" si="6"/>
        <v>0</v>
      </c>
    </row>
    <row r="155" spans="1:3" ht="15.75" hidden="1" customHeight="1" x14ac:dyDescent="0.35">
      <c r="A155" s="577"/>
      <c r="B155" s="72" t="s">
        <v>8</v>
      </c>
      <c r="C155" s="24">
        <f t="shared" si="6"/>
        <v>0</v>
      </c>
    </row>
    <row r="156" spans="1:3" ht="15.75" hidden="1" customHeight="1" x14ac:dyDescent="0.35">
      <c r="A156" s="577"/>
      <c r="B156" s="12"/>
      <c r="C156" s="3"/>
    </row>
    <row r="157" spans="1:3" ht="15.75" hidden="1" customHeight="1" x14ac:dyDescent="0.35">
      <c r="A157" s="577"/>
      <c r="B157" s="178" t="s">
        <v>26</v>
      </c>
      <c r="C157" s="24">
        <f>SUM(C143:C156)</f>
        <v>0</v>
      </c>
    </row>
    <row r="158" spans="1:3" ht="16.5" hidden="1" customHeight="1" thickBot="1" x14ac:dyDescent="0.4">
      <c r="A158" s="578"/>
      <c r="B158" s="117" t="s">
        <v>27</v>
      </c>
      <c r="C158" s="25">
        <f>C157</f>
        <v>0</v>
      </c>
    </row>
    <row r="159" spans="1:3" hidden="1" x14ac:dyDescent="0.35">
      <c r="A159" s="88"/>
      <c r="B159" s="88"/>
      <c r="C159" s="90"/>
    </row>
    <row r="160" spans="1:3" hidden="1" x14ac:dyDescent="0.35">
      <c r="A160" s="88"/>
      <c r="B160" s="88"/>
      <c r="C160" s="90"/>
    </row>
    <row r="161" spans="1:3" ht="16" hidden="1" thickBot="1" x14ac:dyDescent="0.4">
      <c r="A161" s="576" t="s">
        <v>127</v>
      </c>
      <c r="B161" s="182" t="s">
        <v>142</v>
      </c>
      <c r="C161" s="123">
        <f>C$4</f>
        <v>45658</v>
      </c>
    </row>
    <row r="162" spans="1:3" hidden="1" x14ac:dyDescent="0.35">
      <c r="A162" s="577"/>
      <c r="B162" s="181" t="s">
        <v>20</v>
      </c>
      <c r="C162" s="24">
        <f>IF(C23=0,0,((C5*0.5)-C41)*C78*C127*C$2)</f>
        <v>0</v>
      </c>
    </row>
    <row r="163" spans="1:3" hidden="1" x14ac:dyDescent="0.35">
      <c r="A163" s="577"/>
      <c r="B163" s="181" t="s">
        <v>0</v>
      </c>
      <c r="C163" s="24">
        <f t="shared" ref="C163:C174" si="7">IF(C24=0,0,((C6*0.5)-C42)*C79*C128*C$2)</f>
        <v>0</v>
      </c>
    </row>
    <row r="164" spans="1:3" hidden="1" x14ac:dyDescent="0.35">
      <c r="A164" s="577"/>
      <c r="B164" s="181" t="s">
        <v>21</v>
      </c>
      <c r="C164" s="24">
        <f t="shared" si="7"/>
        <v>0</v>
      </c>
    </row>
    <row r="165" spans="1:3" hidden="1" x14ac:dyDescent="0.35">
      <c r="A165" s="577"/>
      <c r="B165" s="181" t="s">
        <v>1</v>
      </c>
      <c r="C165" s="24">
        <f t="shared" si="7"/>
        <v>0</v>
      </c>
    </row>
    <row r="166" spans="1:3" hidden="1" x14ac:dyDescent="0.35">
      <c r="A166" s="577"/>
      <c r="B166" s="181" t="s">
        <v>22</v>
      </c>
      <c r="C166" s="24">
        <f t="shared" si="7"/>
        <v>0</v>
      </c>
    </row>
    <row r="167" spans="1:3" hidden="1" x14ac:dyDescent="0.35">
      <c r="A167" s="577"/>
      <c r="B167" s="72" t="s">
        <v>9</v>
      </c>
      <c r="C167" s="24">
        <f t="shared" si="7"/>
        <v>0</v>
      </c>
    </row>
    <row r="168" spans="1:3" hidden="1" x14ac:dyDescent="0.35">
      <c r="A168" s="577"/>
      <c r="B168" s="72" t="s">
        <v>3</v>
      </c>
      <c r="C168" s="24">
        <f t="shared" si="7"/>
        <v>0</v>
      </c>
    </row>
    <row r="169" spans="1:3" ht="15.75" hidden="1" customHeight="1" x14ac:dyDescent="0.35">
      <c r="A169" s="577"/>
      <c r="B169" s="72" t="s">
        <v>4</v>
      </c>
      <c r="C169" s="24">
        <f t="shared" si="7"/>
        <v>0</v>
      </c>
    </row>
    <row r="170" spans="1:3" hidden="1" x14ac:dyDescent="0.35">
      <c r="A170" s="577"/>
      <c r="B170" s="72" t="s">
        <v>5</v>
      </c>
      <c r="C170" s="24">
        <f t="shared" si="7"/>
        <v>0</v>
      </c>
    </row>
    <row r="171" spans="1:3" hidden="1" x14ac:dyDescent="0.35">
      <c r="A171" s="577"/>
      <c r="B171" s="72" t="s">
        <v>23</v>
      </c>
      <c r="C171" s="24">
        <f t="shared" si="7"/>
        <v>0</v>
      </c>
    </row>
    <row r="172" spans="1:3" hidden="1" x14ac:dyDescent="0.35">
      <c r="A172" s="577"/>
      <c r="B172" s="72" t="s">
        <v>24</v>
      </c>
      <c r="C172" s="24">
        <f t="shared" si="7"/>
        <v>0</v>
      </c>
    </row>
    <row r="173" spans="1:3" ht="15.75" hidden="1" customHeight="1" x14ac:dyDescent="0.35">
      <c r="A173" s="577"/>
      <c r="B173" s="72" t="s">
        <v>7</v>
      </c>
      <c r="C173" s="24">
        <f t="shared" si="7"/>
        <v>0</v>
      </c>
    </row>
    <row r="174" spans="1:3" ht="15.75" hidden="1" customHeight="1" x14ac:dyDescent="0.35">
      <c r="A174" s="577"/>
      <c r="B174" s="72" t="s">
        <v>8</v>
      </c>
      <c r="C174" s="24">
        <f t="shared" si="7"/>
        <v>0</v>
      </c>
    </row>
    <row r="175" spans="1:3" ht="15.75" hidden="1" customHeight="1" x14ac:dyDescent="0.35">
      <c r="A175" s="577"/>
      <c r="B175" s="12"/>
      <c r="C175" s="3"/>
    </row>
    <row r="176" spans="1:3" ht="15.75" hidden="1" customHeight="1" x14ac:dyDescent="0.35">
      <c r="A176" s="577"/>
      <c r="B176" s="178" t="s">
        <v>26</v>
      </c>
      <c r="C176" s="24">
        <f>SUM(C162:C175)</f>
        <v>0</v>
      </c>
    </row>
    <row r="177" spans="1:3" ht="16.5" hidden="1" customHeight="1" thickBot="1" x14ac:dyDescent="0.4">
      <c r="A177" s="578"/>
      <c r="B177" s="117" t="s">
        <v>27</v>
      </c>
      <c r="C177" s="25">
        <f>C176</f>
        <v>0</v>
      </c>
    </row>
    <row r="178" spans="1:3" ht="14.75" hidden="1" customHeight="1" thickBot="1" x14ac:dyDescent="0.4">
      <c r="A178" s="88"/>
      <c r="B178" s="174" t="s">
        <v>128</v>
      </c>
      <c r="C178" s="92">
        <f t="shared" ref="C178" si="8">C157+C176</f>
        <v>0</v>
      </c>
    </row>
    <row r="179" spans="1:3" hidden="1" x14ac:dyDescent="0.35">
      <c r="A179" s="88"/>
      <c r="B179" s="175" t="s">
        <v>182</v>
      </c>
      <c r="C179" s="90"/>
    </row>
    <row r="180" spans="1:3" hidden="1" x14ac:dyDescent="0.35">
      <c r="A180" s="88"/>
      <c r="B180" s="88"/>
      <c r="C180" s="90"/>
    </row>
    <row r="181" spans="1:3" ht="15" hidden="1" thickBot="1" x14ac:dyDescent="0.4">
      <c r="A181" s="88"/>
      <c r="B181" s="192" t="s">
        <v>39</v>
      </c>
      <c r="C181" s="123">
        <f>C$4</f>
        <v>45658</v>
      </c>
    </row>
    <row r="182" spans="1:3" hidden="1" x14ac:dyDescent="0.35">
      <c r="A182" s="88"/>
      <c r="B182" s="186" t="s">
        <v>129</v>
      </c>
      <c r="C182" s="98">
        <f>C157*'YTD PROGRAM SUMMARY'!C43</f>
        <v>0</v>
      </c>
    </row>
    <row r="183" spans="1:3" ht="15" hidden="1" thickBot="1" x14ac:dyDescent="0.4">
      <c r="A183" s="88"/>
      <c r="B183" s="74" t="s">
        <v>130</v>
      </c>
      <c r="C183" s="93">
        <f>C176*'YTD PROGRAM SUMMARY'!C43</f>
        <v>0</v>
      </c>
    </row>
    <row r="184" spans="1:3" hidden="1" x14ac:dyDescent="0.35">
      <c r="A184" s="88"/>
      <c r="B184" s="186" t="s">
        <v>131</v>
      </c>
      <c r="C184" s="94">
        <f>IFERROR(C182/C73,0)</f>
        <v>0</v>
      </c>
    </row>
    <row r="185" spans="1:3" ht="15" hidden="1" thickBot="1" x14ac:dyDescent="0.4">
      <c r="A185" s="88"/>
      <c r="B185" s="74" t="s">
        <v>132</v>
      </c>
      <c r="C185" s="95">
        <f>IFERROR(C183/C73,0)</f>
        <v>0</v>
      </c>
    </row>
    <row r="186" spans="1:3" s="1" customFormat="1" ht="15" hidden="1" thickBot="1" x14ac:dyDescent="0.4">
      <c r="A186" s="96"/>
      <c r="B186" s="193" t="s">
        <v>133</v>
      </c>
      <c r="C186" s="97">
        <f>C184+C185</f>
        <v>0</v>
      </c>
    </row>
    <row r="187" spans="1:3" hidden="1" x14ac:dyDescent="0.35">
      <c r="A187" s="88"/>
      <c r="B187" s="88"/>
      <c r="C187" s="90"/>
    </row>
    <row r="188" spans="1:3" ht="15" hidden="1" thickBot="1" x14ac:dyDescent="0.4">
      <c r="A188" s="88"/>
      <c r="B188" s="192" t="s">
        <v>37</v>
      </c>
      <c r="C188" s="123">
        <f>C$4</f>
        <v>45658</v>
      </c>
    </row>
    <row r="189" spans="1:3" hidden="1" x14ac:dyDescent="0.35">
      <c r="A189" s="88"/>
      <c r="B189" s="186" t="s">
        <v>134</v>
      </c>
      <c r="C189" s="98">
        <f>C157*'YTD PROGRAM SUMMARY'!C44</f>
        <v>0</v>
      </c>
    </row>
    <row r="190" spans="1:3" ht="15" hidden="1" thickBot="1" x14ac:dyDescent="0.4">
      <c r="A190" s="88"/>
      <c r="B190" s="74" t="s">
        <v>135</v>
      </c>
      <c r="C190" s="93">
        <f>C176*'YTD PROGRAM SUMMARY'!C44</f>
        <v>0</v>
      </c>
    </row>
    <row r="191" spans="1:3" hidden="1" x14ac:dyDescent="0.35">
      <c r="A191" s="88"/>
      <c r="B191" s="186" t="s">
        <v>136</v>
      </c>
      <c r="C191" s="94">
        <f t="shared" ref="C191" si="9">IFERROR(C189/C73,0)</f>
        <v>0</v>
      </c>
    </row>
    <row r="192" spans="1:3" ht="15" hidden="1" thickBot="1" x14ac:dyDescent="0.4">
      <c r="A192" s="88"/>
      <c r="B192" s="74" t="s">
        <v>137</v>
      </c>
      <c r="C192" s="95">
        <f>IFERROR(C190/C73,0)</f>
        <v>0</v>
      </c>
    </row>
    <row r="193" spans="1:3" s="1" customFormat="1" ht="15" hidden="1" thickBot="1" x14ac:dyDescent="0.4">
      <c r="A193" s="96"/>
      <c r="B193" s="193" t="s">
        <v>138</v>
      </c>
      <c r="C193" s="97">
        <f>C191+C192</f>
        <v>0</v>
      </c>
    </row>
    <row r="194" spans="1:3" hidden="1" x14ac:dyDescent="0.35">
      <c r="A194" s="88"/>
      <c r="B194" s="88" t="s">
        <v>139</v>
      </c>
      <c r="C194" s="99">
        <f>C186+C193</f>
        <v>0</v>
      </c>
    </row>
    <row r="195" spans="1:3" hidden="1" x14ac:dyDescent="0.35">
      <c r="A195" s="88"/>
      <c r="B195" s="88"/>
      <c r="C195" s="90"/>
    </row>
    <row r="196" spans="1:3" hidden="1" x14ac:dyDescent="0.35">
      <c r="A196" s="88"/>
      <c r="B196" s="88" t="s">
        <v>140</v>
      </c>
      <c r="C196" s="100">
        <f t="shared" ref="C196" si="10">SUM(C182:C183)</f>
        <v>0</v>
      </c>
    </row>
    <row r="197" spans="1:3" hidden="1" x14ac:dyDescent="0.35">
      <c r="A197" s="88"/>
      <c r="B197" s="88" t="s">
        <v>141</v>
      </c>
      <c r="C197" s="100">
        <f t="shared" ref="C197" si="11">SUM(C189:C190)</f>
        <v>0</v>
      </c>
    </row>
    <row r="198" spans="1:3" hidden="1" x14ac:dyDescent="0.35">
      <c r="A198" s="88"/>
      <c r="B198" s="88" t="s">
        <v>128</v>
      </c>
      <c r="C198" s="102">
        <f t="shared" ref="C198" si="12">SUM(C196:C197)</f>
        <v>0</v>
      </c>
    </row>
    <row r="199" spans="1:3" hidden="1" x14ac:dyDescent="0.35"/>
    <row r="200" spans="1:3" hidden="1" x14ac:dyDescent="0.35">
      <c r="B200" s="142" t="s">
        <v>234</v>
      </c>
      <c r="C200" s="292">
        <f>IF('YTD PROGRAM SUMMARY'!C4=0,0,C198-C73)</f>
        <v>0</v>
      </c>
    </row>
    <row r="201" spans="1:3" x14ac:dyDescent="0.35">
      <c r="B201" s="142"/>
      <c r="C201" s="142"/>
    </row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A1:C201"/>
  <sheetViews>
    <sheetView zoomScale="80" zoomScaleNormal="80" workbookViewId="0">
      <selection activeCell="T55" sqref="T55"/>
    </sheetView>
  </sheetViews>
  <sheetFormatPr defaultRowHeight="14.5" x14ac:dyDescent="0.35"/>
  <cols>
    <col min="1" max="1" width="9.36328125" customWidth="1"/>
    <col min="2" max="2" width="24.6328125" customWidth="1"/>
    <col min="3" max="3" width="15.6328125" bestFit="1" customWidth="1"/>
  </cols>
  <sheetData>
    <row r="1" spans="1:3" s="2" customFormat="1" ht="15" thickBot="1" x14ac:dyDescent="0.4">
      <c r="A1" s="17"/>
      <c r="B1" s="17"/>
      <c r="C1" s="17"/>
    </row>
    <row r="2" spans="1:3" ht="15" thickBot="1" x14ac:dyDescent="0.4">
      <c r="A2" s="17"/>
      <c r="B2" s="26" t="s">
        <v>13</v>
      </c>
      <c r="C2" s="277">
        <f>' 1M - RES'!C2</f>
        <v>0.79900000000000004</v>
      </c>
    </row>
    <row r="3" spans="1:3" s="6" customFormat="1" ht="15" thickBot="1" x14ac:dyDescent="0.4">
      <c r="B3" s="17"/>
      <c r="C3" s="17"/>
    </row>
    <row r="4" spans="1:3" ht="15.75" customHeight="1" thickBot="1" x14ac:dyDescent="0.4">
      <c r="A4" s="567" t="s">
        <v>14</v>
      </c>
      <c r="B4" s="16" t="s">
        <v>10</v>
      </c>
      <c r="C4" s="123">
        <f>' 1M - RES'!C4</f>
        <v>45658</v>
      </c>
    </row>
    <row r="5" spans="1:3" ht="15" customHeight="1" x14ac:dyDescent="0.35">
      <c r="A5" s="568"/>
      <c r="B5" s="10" t="s">
        <v>20</v>
      </c>
      <c r="C5" s="3">
        <f>'BIZ kWh ENTRY'!AY164</f>
        <v>0</v>
      </c>
    </row>
    <row r="6" spans="1:3" x14ac:dyDescent="0.35">
      <c r="A6" s="568"/>
      <c r="B6" s="11" t="s">
        <v>0</v>
      </c>
      <c r="C6" s="3">
        <f>'BIZ kWh ENTRY'!AY165</f>
        <v>0</v>
      </c>
    </row>
    <row r="7" spans="1:3" x14ac:dyDescent="0.35">
      <c r="A7" s="568"/>
      <c r="B7" s="10" t="s">
        <v>21</v>
      </c>
      <c r="C7" s="3">
        <f>'BIZ kWh ENTRY'!AY166</f>
        <v>0</v>
      </c>
    </row>
    <row r="8" spans="1:3" x14ac:dyDescent="0.35">
      <c r="A8" s="568"/>
      <c r="B8" s="10" t="s">
        <v>1</v>
      </c>
      <c r="C8" s="3">
        <f>'BIZ kWh ENTRY'!AY167</f>
        <v>0</v>
      </c>
    </row>
    <row r="9" spans="1:3" x14ac:dyDescent="0.35">
      <c r="A9" s="568"/>
      <c r="B9" s="11" t="s">
        <v>22</v>
      </c>
      <c r="C9" s="3">
        <f>'BIZ kWh ENTRY'!AY168</f>
        <v>0</v>
      </c>
    </row>
    <row r="10" spans="1:3" x14ac:dyDescent="0.35">
      <c r="A10" s="568"/>
      <c r="B10" s="10" t="s">
        <v>9</v>
      </c>
      <c r="C10" s="3">
        <f>'BIZ kWh ENTRY'!AY169</f>
        <v>0</v>
      </c>
    </row>
    <row r="11" spans="1:3" x14ac:dyDescent="0.35">
      <c r="A11" s="568"/>
      <c r="B11" s="10" t="s">
        <v>3</v>
      </c>
      <c r="C11" s="3">
        <f>'BIZ kWh ENTRY'!AY170</f>
        <v>0</v>
      </c>
    </row>
    <row r="12" spans="1:3" x14ac:dyDescent="0.35">
      <c r="A12" s="568"/>
      <c r="B12" s="10" t="s">
        <v>4</v>
      </c>
      <c r="C12" s="3">
        <f>'BIZ kWh ENTRY'!AY171</f>
        <v>0</v>
      </c>
    </row>
    <row r="13" spans="1:3" x14ac:dyDescent="0.35">
      <c r="A13" s="568"/>
      <c r="B13" s="10" t="s">
        <v>5</v>
      </c>
      <c r="C13" s="3">
        <f>'BIZ kWh ENTRY'!AY172</f>
        <v>0</v>
      </c>
    </row>
    <row r="14" spans="1:3" x14ac:dyDescent="0.35">
      <c r="A14" s="568"/>
      <c r="B14" s="10" t="s">
        <v>23</v>
      </c>
      <c r="C14" s="3">
        <f>'BIZ kWh ENTRY'!AY173</f>
        <v>0</v>
      </c>
    </row>
    <row r="15" spans="1:3" x14ac:dyDescent="0.35">
      <c r="A15" s="568"/>
      <c r="B15" s="10" t="s">
        <v>24</v>
      </c>
      <c r="C15" s="3">
        <f>'BIZ kWh ENTRY'!AY174</f>
        <v>0</v>
      </c>
    </row>
    <row r="16" spans="1:3" x14ac:dyDescent="0.35">
      <c r="A16" s="568"/>
      <c r="B16" s="10" t="s">
        <v>7</v>
      </c>
      <c r="C16" s="3">
        <f>'BIZ kWh ENTRY'!AY175</f>
        <v>0</v>
      </c>
    </row>
    <row r="17" spans="1:3" x14ac:dyDescent="0.35">
      <c r="A17" s="568"/>
      <c r="B17" s="10" t="s">
        <v>8</v>
      </c>
      <c r="C17" s="3">
        <f>'BIZ kWh ENTRY'!AY176</f>
        <v>0</v>
      </c>
    </row>
    <row r="18" spans="1:3" x14ac:dyDescent="0.35">
      <c r="A18" s="568"/>
      <c r="B18" s="10" t="s">
        <v>11</v>
      </c>
      <c r="C18" s="3"/>
    </row>
    <row r="19" spans="1:3" ht="15" thickBot="1" x14ac:dyDescent="0.4">
      <c r="A19" s="569"/>
      <c r="B19" s="157" t="str">
        <f>' 1M - RES'!B16</f>
        <v>Monthly kWh</v>
      </c>
      <c r="C19" s="176">
        <f>SUM(C5:C18)</f>
        <v>0</v>
      </c>
    </row>
    <row r="20" spans="1:3" x14ac:dyDescent="0.35">
      <c r="A20" s="189"/>
      <c r="B20" s="190"/>
      <c r="C20" s="8"/>
    </row>
    <row r="21" spans="1:3" ht="15" thickBot="1" x14ac:dyDescent="0.4">
      <c r="C21" s="109"/>
    </row>
    <row r="22" spans="1:3" ht="16" thickBot="1" x14ac:dyDescent="0.4">
      <c r="A22" s="570" t="s">
        <v>15</v>
      </c>
      <c r="B22" s="16" t="s">
        <v>10</v>
      </c>
      <c r="C22" s="123">
        <f>C$4</f>
        <v>45658</v>
      </c>
    </row>
    <row r="23" spans="1:3" ht="15" customHeight="1" x14ac:dyDescent="0.35">
      <c r="A23" s="571"/>
      <c r="B23" s="10" t="str">
        <f t="shared" ref="B23:C37" si="0">B5</f>
        <v>Air Comp</v>
      </c>
      <c r="C23" s="3">
        <f>C5</f>
        <v>0</v>
      </c>
    </row>
    <row r="24" spans="1:3" x14ac:dyDescent="0.35">
      <c r="A24" s="571"/>
      <c r="B24" s="11" t="str">
        <f t="shared" si="0"/>
        <v>Building Shell</v>
      </c>
      <c r="C24" s="3">
        <f t="shared" si="0"/>
        <v>0</v>
      </c>
    </row>
    <row r="25" spans="1:3" x14ac:dyDescent="0.35">
      <c r="A25" s="571"/>
      <c r="B25" s="10" t="str">
        <f t="shared" si="0"/>
        <v>Cooking</v>
      </c>
      <c r="C25" s="3">
        <f t="shared" si="0"/>
        <v>0</v>
      </c>
    </row>
    <row r="26" spans="1:3" x14ac:dyDescent="0.35">
      <c r="A26" s="571"/>
      <c r="B26" s="10" t="str">
        <f t="shared" si="0"/>
        <v>Cooling</v>
      </c>
      <c r="C26" s="3">
        <f t="shared" si="0"/>
        <v>0</v>
      </c>
    </row>
    <row r="27" spans="1:3" x14ac:dyDescent="0.35">
      <c r="A27" s="571"/>
      <c r="B27" s="11" t="str">
        <f t="shared" si="0"/>
        <v>Ext Lighting</v>
      </c>
      <c r="C27" s="3">
        <f t="shared" si="0"/>
        <v>0</v>
      </c>
    </row>
    <row r="28" spans="1:3" x14ac:dyDescent="0.35">
      <c r="A28" s="571"/>
      <c r="B28" s="10" t="str">
        <f t="shared" si="0"/>
        <v>Heating</v>
      </c>
      <c r="C28" s="3">
        <f t="shared" si="0"/>
        <v>0</v>
      </c>
    </row>
    <row r="29" spans="1:3" x14ac:dyDescent="0.35">
      <c r="A29" s="571"/>
      <c r="B29" s="10" t="str">
        <f t="shared" si="0"/>
        <v>HVAC</v>
      </c>
      <c r="C29" s="3">
        <f t="shared" si="0"/>
        <v>0</v>
      </c>
    </row>
    <row r="30" spans="1:3" x14ac:dyDescent="0.35">
      <c r="A30" s="571"/>
      <c r="B30" s="10" t="str">
        <f t="shared" si="0"/>
        <v>Lighting</v>
      </c>
      <c r="C30" s="3">
        <f t="shared" si="0"/>
        <v>0</v>
      </c>
    </row>
    <row r="31" spans="1:3" x14ac:dyDescent="0.35">
      <c r="A31" s="571"/>
      <c r="B31" s="10" t="str">
        <f t="shared" si="0"/>
        <v>Miscellaneous</v>
      </c>
      <c r="C31" s="3">
        <f t="shared" si="0"/>
        <v>0</v>
      </c>
    </row>
    <row r="32" spans="1:3" ht="15" customHeight="1" x14ac:dyDescent="0.35">
      <c r="A32" s="571"/>
      <c r="B32" s="10" t="str">
        <f t="shared" si="0"/>
        <v>Motors</v>
      </c>
      <c r="C32" s="3">
        <f t="shared" si="0"/>
        <v>0</v>
      </c>
    </row>
    <row r="33" spans="1:3" x14ac:dyDescent="0.35">
      <c r="A33" s="571"/>
      <c r="B33" s="10" t="str">
        <f t="shared" si="0"/>
        <v>Process</v>
      </c>
      <c r="C33" s="3">
        <f t="shared" si="0"/>
        <v>0</v>
      </c>
    </row>
    <row r="34" spans="1:3" x14ac:dyDescent="0.35">
      <c r="A34" s="571"/>
      <c r="B34" s="10" t="str">
        <f t="shared" si="0"/>
        <v>Refrigeration</v>
      </c>
      <c r="C34" s="3">
        <f t="shared" si="0"/>
        <v>0</v>
      </c>
    </row>
    <row r="35" spans="1:3" x14ac:dyDescent="0.35">
      <c r="A35" s="571"/>
      <c r="B35" s="10" t="str">
        <f t="shared" si="0"/>
        <v>Water Heating</v>
      </c>
      <c r="C35" s="3">
        <f t="shared" si="0"/>
        <v>0</v>
      </c>
    </row>
    <row r="36" spans="1:3" ht="15" customHeight="1" x14ac:dyDescent="0.35">
      <c r="A36" s="571"/>
      <c r="B36" s="10" t="str">
        <f t="shared" si="0"/>
        <v xml:space="preserve"> </v>
      </c>
      <c r="C36" s="3"/>
    </row>
    <row r="37" spans="1:3" ht="15" customHeight="1" thickBot="1" x14ac:dyDescent="0.4">
      <c r="A37" s="572"/>
      <c r="B37" s="157" t="str">
        <f t="shared" si="0"/>
        <v>Monthly kWh</v>
      </c>
      <c r="C37" s="176">
        <f>SUM(C23:C36)</f>
        <v>0</v>
      </c>
    </row>
    <row r="38" spans="1:3" x14ac:dyDescent="0.35">
      <c r="A38" s="7"/>
      <c r="B38" s="190"/>
      <c r="C38" s="8"/>
    </row>
    <row r="39" spans="1:3" ht="15" thickBot="1" x14ac:dyDescent="0.4">
      <c r="C39" s="109"/>
    </row>
    <row r="40" spans="1:3" ht="16" thickBot="1" x14ac:dyDescent="0.4">
      <c r="A40" s="573" t="s">
        <v>16</v>
      </c>
      <c r="B40" s="16" t="s">
        <v>10</v>
      </c>
      <c r="C40" s="123">
        <f>C$4</f>
        <v>45658</v>
      </c>
    </row>
    <row r="41" spans="1:3" ht="15" customHeight="1" x14ac:dyDescent="0.35">
      <c r="A41" s="574"/>
      <c r="B41" s="10" t="str">
        <f t="shared" ref="B41:B55" si="1">B23</f>
        <v>Air Comp</v>
      </c>
      <c r="C41" s="3">
        <v>0</v>
      </c>
    </row>
    <row r="42" spans="1:3" x14ac:dyDescent="0.35">
      <c r="A42" s="574"/>
      <c r="B42" s="11" t="str">
        <f t="shared" si="1"/>
        <v>Building Shell</v>
      </c>
      <c r="C42" s="3">
        <v>0</v>
      </c>
    </row>
    <row r="43" spans="1:3" x14ac:dyDescent="0.35">
      <c r="A43" s="574"/>
      <c r="B43" s="10" t="str">
        <f t="shared" si="1"/>
        <v>Cooking</v>
      </c>
      <c r="C43" s="3">
        <v>0</v>
      </c>
    </row>
    <row r="44" spans="1:3" x14ac:dyDescent="0.35">
      <c r="A44" s="574"/>
      <c r="B44" s="10" t="str">
        <f t="shared" si="1"/>
        <v>Cooling</v>
      </c>
      <c r="C44" s="3">
        <v>0</v>
      </c>
    </row>
    <row r="45" spans="1:3" x14ac:dyDescent="0.35">
      <c r="A45" s="574"/>
      <c r="B45" s="11" t="str">
        <f t="shared" si="1"/>
        <v>Ext Lighting</v>
      </c>
      <c r="C45" s="3">
        <v>0</v>
      </c>
    </row>
    <row r="46" spans="1:3" x14ac:dyDescent="0.35">
      <c r="A46" s="574"/>
      <c r="B46" s="10" t="str">
        <f t="shared" si="1"/>
        <v>Heating</v>
      </c>
      <c r="C46" s="3">
        <v>0</v>
      </c>
    </row>
    <row r="47" spans="1:3" x14ac:dyDescent="0.35">
      <c r="A47" s="574"/>
      <c r="B47" s="10" t="str">
        <f t="shared" si="1"/>
        <v>HVAC</v>
      </c>
      <c r="C47" s="3">
        <v>0</v>
      </c>
    </row>
    <row r="48" spans="1:3" x14ac:dyDescent="0.35">
      <c r="A48" s="574"/>
      <c r="B48" s="10" t="str">
        <f t="shared" si="1"/>
        <v>Lighting</v>
      </c>
      <c r="C48" s="3">
        <v>0</v>
      </c>
    </row>
    <row r="49" spans="1:3" x14ac:dyDescent="0.35">
      <c r="A49" s="574"/>
      <c r="B49" s="10" t="str">
        <f t="shared" si="1"/>
        <v>Miscellaneous</v>
      </c>
      <c r="C49" s="3">
        <v>0</v>
      </c>
    </row>
    <row r="50" spans="1:3" ht="15" customHeight="1" x14ac:dyDescent="0.35">
      <c r="A50" s="574"/>
      <c r="B50" s="10" t="str">
        <f t="shared" si="1"/>
        <v>Motors</v>
      </c>
      <c r="C50" s="3">
        <v>0</v>
      </c>
    </row>
    <row r="51" spans="1:3" x14ac:dyDescent="0.35">
      <c r="A51" s="574"/>
      <c r="B51" s="10" t="str">
        <f t="shared" si="1"/>
        <v>Process</v>
      </c>
      <c r="C51" s="3">
        <v>0</v>
      </c>
    </row>
    <row r="52" spans="1:3" x14ac:dyDescent="0.35">
      <c r="A52" s="574"/>
      <c r="B52" s="10" t="str">
        <f t="shared" si="1"/>
        <v>Refrigeration</v>
      </c>
      <c r="C52" s="3">
        <v>0</v>
      </c>
    </row>
    <row r="53" spans="1:3" x14ac:dyDescent="0.35">
      <c r="A53" s="574"/>
      <c r="B53" s="10" t="str">
        <f t="shared" si="1"/>
        <v>Water Heating</v>
      </c>
      <c r="C53" s="3">
        <v>0</v>
      </c>
    </row>
    <row r="54" spans="1:3" ht="15" customHeight="1" x14ac:dyDescent="0.35">
      <c r="A54" s="574"/>
      <c r="B54" s="10" t="str">
        <f t="shared" si="1"/>
        <v xml:space="preserve"> </v>
      </c>
      <c r="C54" s="3"/>
    </row>
    <row r="55" spans="1:3" ht="15" customHeight="1" thickBot="1" x14ac:dyDescent="0.4">
      <c r="A55" s="575"/>
      <c r="B55" s="157" t="str">
        <f t="shared" si="1"/>
        <v>Monthly kWh</v>
      </c>
      <c r="C55" s="176">
        <f>SUM(C41:C54)</f>
        <v>0</v>
      </c>
    </row>
    <row r="56" spans="1:3" x14ac:dyDescent="0.35">
      <c r="A56" s="7"/>
      <c r="B56" s="190"/>
      <c r="C56" s="8"/>
    </row>
    <row r="57" spans="1:3" ht="15" thickBot="1" x14ac:dyDescent="0.4">
      <c r="A57" s="170" t="s">
        <v>181</v>
      </c>
      <c r="B57" s="170"/>
      <c r="C57" s="170"/>
    </row>
    <row r="58" spans="1:3" ht="16" thickBot="1" x14ac:dyDescent="0.4">
      <c r="A58" s="576" t="s">
        <v>17</v>
      </c>
      <c r="B58" s="16" t="s">
        <v>10</v>
      </c>
      <c r="C58" s="123">
        <f>C$4</f>
        <v>45658</v>
      </c>
    </row>
    <row r="59" spans="1:3" ht="15" customHeight="1" x14ac:dyDescent="0.35">
      <c r="A59" s="577"/>
      <c r="B59" s="12" t="str">
        <f t="shared" ref="B59:B72" si="2">B41</f>
        <v>Air Comp</v>
      </c>
      <c r="C59" s="24">
        <f>((C5*0.5)-C41)*C78*C93*C$2</f>
        <v>0</v>
      </c>
    </row>
    <row r="60" spans="1:3" ht="15.5" x14ac:dyDescent="0.35">
      <c r="A60" s="577"/>
      <c r="B60" s="12" t="str">
        <f t="shared" si="2"/>
        <v>Building Shell</v>
      </c>
      <c r="C60" s="24">
        <f t="shared" ref="C60:C71" si="3">((C6*0.5)-C42)*C79*C94*C$2</f>
        <v>0</v>
      </c>
    </row>
    <row r="61" spans="1:3" ht="15.5" x14ac:dyDescent="0.35">
      <c r="A61" s="577"/>
      <c r="B61" s="12" t="str">
        <f t="shared" si="2"/>
        <v>Cooking</v>
      </c>
      <c r="C61" s="24">
        <f t="shared" si="3"/>
        <v>0</v>
      </c>
    </row>
    <row r="62" spans="1:3" ht="15.5" x14ac:dyDescent="0.35">
      <c r="A62" s="577"/>
      <c r="B62" s="12" t="str">
        <f t="shared" si="2"/>
        <v>Cooling</v>
      </c>
      <c r="C62" s="24">
        <f t="shared" si="3"/>
        <v>0</v>
      </c>
    </row>
    <row r="63" spans="1:3" ht="15.5" x14ac:dyDescent="0.35">
      <c r="A63" s="577"/>
      <c r="B63" s="12" t="str">
        <f t="shared" si="2"/>
        <v>Ext Lighting</v>
      </c>
      <c r="C63" s="24">
        <f t="shared" si="3"/>
        <v>0</v>
      </c>
    </row>
    <row r="64" spans="1:3" ht="15.5" x14ac:dyDescent="0.35">
      <c r="A64" s="577"/>
      <c r="B64" s="12" t="str">
        <f t="shared" si="2"/>
        <v>Heating</v>
      </c>
      <c r="C64" s="24">
        <f t="shared" si="3"/>
        <v>0</v>
      </c>
    </row>
    <row r="65" spans="1:3" ht="15.5" x14ac:dyDescent="0.35">
      <c r="A65" s="577"/>
      <c r="B65" s="12" t="str">
        <f t="shared" si="2"/>
        <v>HVAC</v>
      </c>
      <c r="C65" s="24">
        <f t="shared" si="3"/>
        <v>0</v>
      </c>
    </row>
    <row r="66" spans="1:3" ht="15.5" x14ac:dyDescent="0.35">
      <c r="A66" s="577"/>
      <c r="B66" s="12" t="str">
        <f t="shared" si="2"/>
        <v>Lighting</v>
      </c>
      <c r="C66" s="24">
        <f t="shared" si="3"/>
        <v>0</v>
      </c>
    </row>
    <row r="67" spans="1:3" ht="15.5" x14ac:dyDescent="0.35">
      <c r="A67" s="577"/>
      <c r="B67" s="12" t="str">
        <f t="shared" si="2"/>
        <v>Miscellaneous</v>
      </c>
      <c r="C67" s="24">
        <f t="shared" si="3"/>
        <v>0</v>
      </c>
    </row>
    <row r="68" spans="1:3" ht="15.75" customHeight="1" x14ac:dyDescent="0.35">
      <c r="A68" s="577"/>
      <c r="B68" s="12" t="str">
        <f t="shared" si="2"/>
        <v>Motors</v>
      </c>
      <c r="C68" s="24">
        <f t="shared" si="3"/>
        <v>0</v>
      </c>
    </row>
    <row r="69" spans="1:3" ht="15.5" x14ac:dyDescent="0.35">
      <c r="A69" s="577"/>
      <c r="B69" s="12" t="str">
        <f t="shared" si="2"/>
        <v>Process</v>
      </c>
      <c r="C69" s="24">
        <f t="shared" si="3"/>
        <v>0</v>
      </c>
    </row>
    <row r="70" spans="1:3" ht="15.5" x14ac:dyDescent="0.35">
      <c r="A70" s="577"/>
      <c r="B70" s="12" t="str">
        <f t="shared" si="2"/>
        <v>Refrigeration</v>
      </c>
      <c r="C70" s="24">
        <f t="shared" si="3"/>
        <v>0</v>
      </c>
    </row>
    <row r="71" spans="1:3" ht="15.5" x14ac:dyDescent="0.35">
      <c r="A71" s="577"/>
      <c r="B71" s="12" t="str">
        <f t="shared" si="2"/>
        <v>Water Heating</v>
      </c>
      <c r="C71" s="24">
        <f t="shared" si="3"/>
        <v>0</v>
      </c>
    </row>
    <row r="72" spans="1:3" ht="15.75" customHeight="1" x14ac:dyDescent="0.35">
      <c r="A72" s="577"/>
      <c r="B72" s="12" t="str">
        <f t="shared" si="2"/>
        <v xml:space="preserve"> </v>
      </c>
      <c r="C72" s="3"/>
    </row>
    <row r="73" spans="1:3" ht="15.75" customHeight="1" x14ac:dyDescent="0.35">
      <c r="A73" s="577"/>
      <c r="B73" s="178" t="s">
        <v>26</v>
      </c>
      <c r="C73" s="24">
        <f>SUM(C59:C72)</f>
        <v>0</v>
      </c>
    </row>
    <row r="74" spans="1:3" ht="16.5" customHeight="1" thickBot="1" x14ac:dyDescent="0.4">
      <c r="A74" s="578"/>
      <c r="B74" s="117" t="s">
        <v>27</v>
      </c>
      <c r="C74" s="25">
        <f>C73</f>
        <v>0</v>
      </c>
    </row>
    <row r="75" spans="1:3" x14ac:dyDescent="0.35">
      <c r="A75" s="7"/>
      <c r="B75" s="31"/>
      <c r="C75" s="172"/>
    </row>
    <row r="76" spans="1:3" ht="15" thickBot="1" x14ac:dyDescent="0.4">
      <c r="B76" s="15"/>
      <c r="C76" s="7"/>
    </row>
    <row r="77" spans="1:3" ht="16" thickBot="1" x14ac:dyDescent="0.4">
      <c r="A77" s="594" t="s">
        <v>12</v>
      </c>
      <c r="B77" s="16" t="s">
        <v>12</v>
      </c>
      <c r="C77" s="123">
        <f>C$4</f>
        <v>45658</v>
      </c>
    </row>
    <row r="78" spans="1:3" ht="15.75" customHeight="1" x14ac:dyDescent="0.35">
      <c r="A78" s="595"/>
      <c r="B78" s="12" t="str">
        <f>B59</f>
        <v>Air Comp</v>
      </c>
      <c r="C78" s="231">
        <f>'2M - SGS'!C78</f>
        <v>8.5109000000000004E-2</v>
      </c>
    </row>
    <row r="79" spans="1:3" ht="15.5" x14ac:dyDescent="0.35">
      <c r="A79" s="595"/>
      <c r="B79" s="12" t="str">
        <f t="shared" ref="B79:B90" si="4">B60</f>
        <v>Building Shell</v>
      </c>
      <c r="C79" s="231">
        <f>'2M - SGS'!C79</f>
        <v>0.107824</v>
      </c>
    </row>
    <row r="80" spans="1:3" ht="15.5" x14ac:dyDescent="0.35">
      <c r="A80" s="595"/>
      <c r="B80" s="12" t="str">
        <f t="shared" si="4"/>
        <v>Cooking</v>
      </c>
      <c r="C80" s="231">
        <f>'2M - SGS'!C80</f>
        <v>8.6096000000000006E-2</v>
      </c>
    </row>
    <row r="81" spans="1:3" ht="15.5" x14ac:dyDescent="0.35">
      <c r="A81" s="595"/>
      <c r="B81" s="12" t="str">
        <f t="shared" si="4"/>
        <v>Cooling</v>
      </c>
      <c r="C81" s="231">
        <f>'2M - SGS'!C81</f>
        <v>6.0000000000000002E-6</v>
      </c>
    </row>
    <row r="82" spans="1:3" ht="15.5" x14ac:dyDescent="0.35">
      <c r="A82" s="595"/>
      <c r="B82" s="12" t="str">
        <f t="shared" si="4"/>
        <v>Ext Lighting</v>
      </c>
      <c r="C82" s="231">
        <f>'2M - SGS'!C82</f>
        <v>0.106265</v>
      </c>
    </row>
    <row r="83" spans="1:3" ht="15.5" x14ac:dyDescent="0.35">
      <c r="A83" s="595"/>
      <c r="B83" s="12" t="str">
        <f t="shared" si="4"/>
        <v>Heating</v>
      </c>
      <c r="C83" s="231">
        <f>'2M - SGS'!C83</f>
        <v>0.210397</v>
      </c>
    </row>
    <row r="84" spans="1:3" ht="15.5" x14ac:dyDescent="0.35">
      <c r="A84" s="595"/>
      <c r="B84" s="12" t="str">
        <f t="shared" si="4"/>
        <v>HVAC</v>
      </c>
      <c r="C84" s="231">
        <f>'2M - SGS'!C84</f>
        <v>0.107824</v>
      </c>
    </row>
    <row r="85" spans="1:3" ht="15.5" x14ac:dyDescent="0.35">
      <c r="A85" s="595"/>
      <c r="B85" s="12" t="str">
        <f t="shared" si="4"/>
        <v>Lighting</v>
      </c>
      <c r="C85" s="231">
        <f>'2M - SGS'!C85</f>
        <v>9.3563999999999994E-2</v>
      </c>
    </row>
    <row r="86" spans="1:3" ht="15.5" x14ac:dyDescent="0.35">
      <c r="A86" s="595"/>
      <c r="B86" s="12" t="str">
        <f t="shared" si="4"/>
        <v>Miscellaneous</v>
      </c>
      <c r="C86" s="231">
        <f>'2M - SGS'!C86</f>
        <v>8.5109000000000004E-2</v>
      </c>
    </row>
    <row r="87" spans="1:3" ht="15.5" x14ac:dyDescent="0.35">
      <c r="A87" s="595"/>
      <c r="B87" s="12" t="str">
        <f t="shared" si="4"/>
        <v>Motors</v>
      </c>
      <c r="C87" s="231">
        <f>'2M - SGS'!C87</f>
        <v>8.5109000000000004E-2</v>
      </c>
    </row>
    <row r="88" spans="1:3" ht="15.5" x14ac:dyDescent="0.35">
      <c r="A88" s="595"/>
      <c r="B88" s="12" t="str">
        <f t="shared" si="4"/>
        <v>Process</v>
      </c>
      <c r="C88" s="231">
        <f>'2M - SGS'!C88</f>
        <v>8.5109000000000004E-2</v>
      </c>
    </row>
    <row r="89" spans="1:3" ht="15.5" x14ac:dyDescent="0.35">
      <c r="A89" s="595"/>
      <c r="B89" s="12" t="str">
        <f t="shared" si="4"/>
        <v>Refrigeration</v>
      </c>
      <c r="C89" s="231">
        <f>'2M - SGS'!C89</f>
        <v>8.3486000000000005E-2</v>
      </c>
    </row>
    <row r="90" spans="1:3" ht="16" thickBot="1" x14ac:dyDescent="0.4">
      <c r="A90" s="596"/>
      <c r="B90" s="13" t="str">
        <f t="shared" si="4"/>
        <v>Water Heating</v>
      </c>
      <c r="C90" s="232">
        <f>'2M - SGS'!C90</f>
        <v>0.108255</v>
      </c>
    </row>
    <row r="91" spans="1:3" ht="15" thickBot="1" x14ac:dyDescent="0.4"/>
    <row r="92" spans="1:3" ht="15" customHeight="1" thickBot="1" x14ac:dyDescent="0.4">
      <c r="A92" s="582" t="s">
        <v>28</v>
      </c>
      <c r="B92" s="194" t="s">
        <v>33</v>
      </c>
      <c r="C92" s="123">
        <f>C$4</f>
        <v>45658</v>
      </c>
    </row>
    <row r="93" spans="1:3" ht="15.75" customHeight="1" x14ac:dyDescent="0.35">
      <c r="A93" s="583"/>
      <c r="B93" s="10" t="s">
        <v>20</v>
      </c>
      <c r="C93" s="313">
        <v>2.7657000000000001E-2</v>
      </c>
    </row>
    <row r="94" spans="1:3" x14ac:dyDescent="0.35">
      <c r="A94" s="583"/>
      <c r="B94" s="10" t="s">
        <v>0</v>
      </c>
      <c r="C94" s="313">
        <v>3.2084000000000001E-2</v>
      </c>
    </row>
    <row r="95" spans="1:3" x14ac:dyDescent="0.35">
      <c r="A95" s="583"/>
      <c r="B95" s="10" t="s">
        <v>21</v>
      </c>
      <c r="C95" s="313">
        <v>2.7354E-2</v>
      </c>
    </row>
    <row r="96" spans="1:3" x14ac:dyDescent="0.35">
      <c r="A96" s="583"/>
      <c r="B96" s="10" t="s">
        <v>1</v>
      </c>
      <c r="C96" s="313">
        <v>1.9984999999999999E-2</v>
      </c>
    </row>
    <row r="97" spans="1:3" x14ac:dyDescent="0.35">
      <c r="A97" s="583"/>
      <c r="B97" s="10" t="s">
        <v>22</v>
      </c>
      <c r="C97" s="313">
        <v>2.1387E-2</v>
      </c>
    </row>
    <row r="98" spans="1:3" x14ac:dyDescent="0.35">
      <c r="A98" s="583"/>
      <c r="B98" s="10" t="s">
        <v>9</v>
      </c>
      <c r="C98" s="313">
        <v>3.2084000000000001E-2</v>
      </c>
    </row>
    <row r="99" spans="1:3" x14ac:dyDescent="0.35">
      <c r="A99" s="583"/>
      <c r="B99" s="10" t="s">
        <v>3</v>
      </c>
      <c r="C99" s="313">
        <v>3.2084000000000001E-2</v>
      </c>
    </row>
    <row r="100" spans="1:3" x14ac:dyDescent="0.35">
      <c r="A100" s="583"/>
      <c r="B100" s="10" t="s">
        <v>4</v>
      </c>
      <c r="C100" s="313">
        <v>2.904E-2</v>
      </c>
    </row>
    <row r="101" spans="1:3" x14ac:dyDescent="0.35">
      <c r="A101" s="583"/>
      <c r="B101" s="10" t="s">
        <v>5</v>
      </c>
      <c r="C101" s="313">
        <v>2.7657000000000001E-2</v>
      </c>
    </row>
    <row r="102" spans="1:3" x14ac:dyDescent="0.35">
      <c r="A102" s="583"/>
      <c r="B102" s="10" t="s">
        <v>23</v>
      </c>
      <c r="C102" s="313">
        <v>2.7657000000000001E-2</v>
      </c>
    </row>
    <row r="103" spans="1:3" x14ac:dyDescent="0.35">
      <c r="A103" s="583"/>
      <c r="B103" s="10" t="s">
        <v>24</v>
      </c>
      <c r="C103" s="313">
        <v>2.7657000000000001E-2</v>
      </c>
    </row>
    <row r="104" spans="1:3" x14ac:dyDescent="0.35">
      <c r="A104" s="583"/>
      <c r="B104" s="10" t="s">
        <v>7</v>
      </c>
      <c r="C104" s="313">
        <v>2.6307000000000001E-2</v>
      </c>
    </row>
    <row r="105" spans="1:3" ht="15" thickBot="1" x14ac:dyDescent="0.4">
      <c r="A105" s="584"/>
      <c r="B105" s="14" t="s">
        <v>8</v>
      </c>
      <c r="C105" s="311">
        <v>2.6266999999999999E-2</v>
      </c>
    </row>
    <row r="106" spans="1:3" x14ac:dyDescent="0.35">
      <c r="C106" s="312" t="s">
        <v>239</v>
      </c>
    </row>
    <row r="107" spans="1:3" hidden="1" x14ac:dyDescent="0.35">
      <c r="C107" s="443" t="s">
        <v>122</v>
      </c>
    </row>
    <row r="108" spans="1:3" hidden="1" x14ac:dyDescent="0.35">
      <c r="A108" s="585" t="s">
        <v>121</v>
      </c>
      <c r="B108" s="591" t="s">
        <v>233</v>
      </c>
      <c r="C108" s="592"/>
    </row>
    <row r="109" spans="1:3" ht="16" hidden="1" thickBot="1" x14ac:dyDescent="0.4">
      <c r="A109" s="587"/>
      <c r="B109" s="180" t="s">
        <v>143</v>
      </c>
      <c r="C109" s="123">
        <f>C$4</f>
        <v>45658</v>
      </c>
    </row>
    <row r="110" spans="1:3" hidden="1" x14ac:dyDescent="0.35">
      <c r="A110" s="587"/>
      <c r="B110" s="181" t="s">
        <v>20</v>
      </c>
      <c r="C110" s="313">
        <v>2.2477983548236508E-2</v>
      </c>
    </row>
    <row r="111" spans="1:3" hidden="1" x14ac:dyDescent="0.35">
      <c r="A111" s="587"/>
      <c r="B111" s="181" t="s">
        <v>0</v>
      </c>
      <c r="C111" s="313">
        <v>2.3533320380090969E-2</v>
      </c>
    </row>
    <row r="112" spans="1:3" hidden="1" x14ac:dyDescent="0.35">
      <c r="A112" s="587"/>
      <c r="B112" s="181" t="s">
        <v>21</v>
      </c>
      <c r="C112" s="313">
        <v>2.2397351370130866E-2</v>
      </c>
    </row>
    <row r="113" spans="1:3" hidden="1" x14ac:dyDescent="0.35">
      <c r="A113" s="587"/>
      <c r="B113" s="181" t="s">
        <v>1</v>
      </c>
      <c r="C113" s="313">
        <v>1.9984999999999999E-2</v>
      </c>
    </row>
    <row r="114" spans="1:3" hidden="1" x14ac:dyDescent="0.35">
      <c r="A114" s="587"/>
      <c r="B114" s="181" t="s">
        <v>22</v>
      </c>
      <c r="C114" s="313">
        <v>2.0522769194661113E-2</v>
      </c>
    </row>
    <row r="115" spans="1:3" hidden="1" x14ac:dyDescent="0.35">
      <c r="A115" s="587"/>
      <c r="B115" s="72" t="s">
        <v>9</v>
      </c>
      <c r="C115" s="313">
        <v>2.3533125104223951E-2</v>
      </c>
    </row>
    <row r="116" spans="1:3" hidden="1" x14ac:dyDescent="0.35">
      <c r="A116" s="587"/>
      <c r="B116" s="72" t="s">
        <v>3</v>
      </c>
      <c r="C116" s="313">
        <v>2.3533320380090969E-2</v>
      </c>
    </row>
    <row r="117" spans="1:3" hidden="1" x14ac:dyDescent="0.35">
      <c r="A117" s="587"/>
      <c r="B117" s="72" t="s">
        <v>4</v>
      </c>
      <c r="C117" s="313">
        <v>2.2831381354378639E-2</v>
      </c>
    </row>
    <row r="118" spans="1:3" hidden="1" x14ac:dyDescent="0.35">
      <c r="A118" s="587"/>
      <c r="B118" s="72" t="s">
        <v>5</v>
      </c>
      <c r="C118" s="313">
        <v>2.2477983548236508E-2</v>
      </c>
    </row>
    <row r="119" spans="1:3" hidden="1" x14ac:dyDescent="0.35">
      <c r="A119" s="587"/>
      <c r="B119" s="72" t="s">
        <v>23</v>
      </c>
      <c r="C119" s="313">
        <v>2.2477983548236508E-2</v>
      </c>
    </row>
    <row r="120" spans="1:3" hidden="1" x14ac:dyDescent="0.35">
      <c r="A120" s="587"/>
      <c r="B120" s="72" t="s">
        <v>24</v>
      </c>
      <c r="C120" s="313">
        <v>2.2477983548236508E-2</v>
      </c>
    </row>
    <row r="121" spans="1:3" hidden="1" x14ac:dyDescent="0.35">
      <c r="A121" s="587"/>
      <c r="B121" s="72" t="s">
        <v>7</v>
      </c>
      <c r="C121" s="313">
        <v>2.2109192578663586E-2</v>
      </c>
    </row>
    <row r="122" spans="1:3" ht="15" hidden="1" thickBot="1" x14ac:dyDescent="0.4">
      <c r="A122" s="588"/>
      <c r="B122" s="74" t="s">
        <v>8</v>
      </c>
      <c r="C122" s="311">
        <v>2.2098193731108311E-2</v>
      </c>
    </row>
    <row r="123" spans="1:3" hidden="1" x14ac:dyDescent="0.35">
      <c r="A123" s="88"/>
      <c r="B123" s="88"/>
      <c r="C123" s="89"/>
    </row>
    <row r="124" spans="1:3" hidden="1" x14ac:dyDescent="0.35"/>
    <row r="125" spans="1:3" ht="15" hidden="1" thickBot="1" x14ac:dyDescent="0.4">
      <c r="C125" s="444" t="s">
        <v>124</v>
      </c>
    </row>
    <row r="126" spans="1:3" ht="16" hidden="1" thickBot="1" x14ac:dyDescent="0.4">
      <c r="A126" s="593" t="s">
        <v>125</v>
      </c>
      <c r="B126" s="180" t="s">
        <v>143</v>
      </c>
      <c r="C126" s="123">
        <f>C$4</f>
        <v>45658</v>
      </c>
    </row>
    <row r="127" spans="1:3" hidden="1" x14ac:dyDescent="0.35">
      <c r="A127" s="587"/>
      <c r="B127" s="181" t="s">
        <v>20</v>
      </c>
      <c r="C127" s="317">
        <v>5.1790164517634936E-3</v>
      </c>
    </row>
    <row r="128" spans="1:3" hidden="1" x14ac:dyDescent="0.35">
      <c r="A128" s="587"/>
      <c r="B128" s="181" t="s">
        <v>0</v>
      </c>
      <c r="C128" s="317">
        <v>8.5506796199090324E-3</v>
      </c>
    </row>
    <row r="129" spans="1:3" hidden="1" x14ac:dyDescent="0.35">
      <c r="A129" s="587"/>
      <c r="B129" s="181" t="s">
        <v>21</v>
      </c>
      <c r="C129" s="317">
        <v>4.9566486298691318E-3</v>
      </c>
    </row>
    <row r="130" spans="1:3" hidden="1" x14ac:dyDescent="0.35">
      <c r="A130" s="587"/>
      <c r="B130" s="181" t="s">
        <v>1</v>
      </c>
      <c r="C130" s="317">
        <v>0</v>
      </c>
    </row>
    <row r="131" spans="1:3" hidden="1" x14ac:dyDescent="0.35">
      <c r="A131" s="587"/>
      <c r="B131" s="181" t="s">
        <v>22</v>
      </c>
      <c r="C131" s="317">
        <v>8.6423080533888522E-4</v>
      </c>
    </row>
    <row r="132" spans="1:3" hidden="1" x14ac:dyDescent="0.35">
      <c r="A132" s="587"/>
      <c r="B132" s="72" t="s">
        <v>9</v>
      </c>
      <c r="C132" s="317">
        <v>8.5508748957760523E-3</v>
      </c>
    </row>
    <row r="133" spans="1:3" hidden="1" x14ac:dyDescent="0.35">
      <c r="A133" s="587"/>
      <c r="B133" s="72" t="s">
        <v>3</v>
      </c>
      <c r="C133" s="317">
        <v>8.5506796199090324E-3</v>
      </c>
    </row>
    <row r="134" spans="1:3" hidden="1" x14ac:dyDescent="0.35">
      <c r="A134" s="587"/>
      <c r="B134" s="72" t="s">
        <v>4</v>
      </c>
      <c r="C134" s="317">
        <v>6.2086186456213593E-3</v>
      </c>
    </row>
    <row r="135" spans="1:3" hidden="1" x14ac:dyDescent="0.35">
      <c r="A135" s="587"/>
      <c r="B135" s="72" t="s">
        <v>5</v>
      </c>
      <c r="C135" s="317">
        <v>5.1790164517634936E-3</v>
      </c>
    </row>
    <row r="136" spans="1:3" hidden="1" x14ac:dyDescent="0.35">
      <c r="A136" s="587"/>
      <c r="B136" s="72" t="s">
        <v>23</v>
      </c>
      <c r="C136" s="317">
        <v>5.1790164517634936E-3</v>
      </c>
    </row>
    <row r="137" spans="1:3" hidden="1" x14ac:dyDescent="0.35">
      <c r="A137" s="587"/>
      <c r="B137" s="72" t="s">
        <v>24</v>
      </c>
      <c r="C137" s="317">
        <v>5.1790164517634936E-3</v>
      </c>
    </row>
    <row r="138" spans="1:3" hidden="1" x14ac:dyDescent="0.35">
      <c r="A138" s="587"/>
      <c r="B138" s="72" t="s">
        <v>7</v>
      </c>
      <c r="C138" s="317">
        <v>4.1978074213364176E-3</v>
      </c>
    </row>
    <row r="139" spans="1:3" ht="15" hidden="1" thickBot="1" x14ac:dyDescent="0.4">
      <c r="A139" s="588"/>
      <c r="B139" s="74" t="s">
        <v>8</v>
      </c>
      <c r="C139" s="317">
        <v>4.168806268891689E-3</v>
      </c>
    </row>
    <row r="140" spans="1:3" hidden="1" x14ac:dyDescent="0.35"/>
    <row r="141" spans="1:3" hidden="1" x14ac:dyDescent="0.35">
      <c r="A141" s="142" t="s">
        <v>178</v>
      </c>
      <c r="B141" s="88"/>
      <c r="C141" s="90"/>
    </row>
    <row r="142" spans="1:3" ht="16" hidden="1" thickBot="1" x14ac:dyDescent="0.4">
      <c r="A142" s="576" t="s">
        <v>126</v>
      </c>
      <c r="B142" s="182" t="s">
        <v>143</v>
      </c>
      <c r="C142" s="123">
        <f>C$4</f>
        <v>45658</v>
      </c>
    </row>
    <row r="143" spans="1:3" hidden="1" x14ac:dyDescent="0.35">
      <c r="A143" s="577"/>
      <c r="B143" s="181" t="s">
        <v>20</v>
      </c>
      <c r="C143" s="24">
        <f>IF(C23=0,0,((C5*0.5)-C41)*C78*C110*C$2)</f>
        <v>0</v>
      </c>
    </row>
    <row r="144" spans="1:3" hidden="1" x14ac:dyDescent="0.35">
      <c r="A144" s="577"/>
      <c r="B144" s="181" t="s">
        <v>0</v>
      </c>
      <c r="C144" s="24">
        <f t="shared" ref="C144:C155" si="5">IF(C24=0,0,((C6*0.5)-C42)*C79*C111*C$2)</f>
        <v>0</v>
      </c>
    </row>
    <row r="145" spans="1:3" hidden="1" x14ac:dyDescent="0.35">
      <c r="A145" s="577"/>
      <c r="B145" s="181" t="s">
        <v>21</v>
      </c>
      <c r="C145" s="24">
        <f t="shared" si="5"/>
        <v>0</v>
      </c>
    </row>
    <row r="146" spans="1:3" hidden="1" x14ac:dyDescent="0.35">
      <c r="A146" s="577"/>
      <c r="B146" s="181" t="s">
        <v>1</v>
      </c>
      <c r="C146" s="24">
        <f t="shared" si="5"/>
        <v>0</v>
      </c>
    </row>
    <row r="147" spans="1:3" hidden="1" x14ac:dyDescent="0.35">
      <c r="A147" s="577"/>
      <c r="B147" s="181" t="s">
        <v>22</v>
      </c>
      <c r="C147" s="24">
        <f t="shared" si="5"/>
        <v>0</v>
      </c>
    </row>
    <row r="148" spans="1:3" hidden="1" x14ac:dyDescent="0.35">
      <c r="A148" s="577"/>
      <c r="B148" s="72" t="s">
        <v>9</v>
      </c>
      <c r="C148" s="24">
        <f t="shared" si="5"/>
        <v>0</v>
      </c>
    </row>
    <row r="149" spans="1:3" hidden="1" x14ac:dyDescent="0.35">
      <c r="A149" s="577"/>
      <c r="B149" s="72" t="s">
        <v>3</v>
      </c>
      <c r="C149" s="24">
        <f t="shared" si="5"/>
        <v>0</v>
      </c>
    </row>
    <row r="150" spans="1:3" ht="15.75" hidden="1" customHeight="1" x14ac:dyDescent="0.35">
      <c r="A150" s="577"/>
      <c r="B150" s="72" t="s">
        <v>4</v>
      </c>
      <c r="C150" s="24">
        <f t="shared" si="5"/>
        <v>0</v>
      </c>
    </row>
    <row r="151" spans="1:3" hidden="1" x14ac:dyDescent="0.35">
      <c r="A151" s="577"/>
      <c r="B151" s="72" t="s">
        <v>5</v>
      </c>
      <c r="C151" s="24">
        <f t="shared" si="5"/>
        <v>0</v>
      </c>
    </row>
    <row r="152" spans="1:3" hidden="1" x14ac:dyDescent="0.35">
      <c r="A152" s="577"/>
      <c r="B152" s="72" t="s">
        <v>23</v>
      </c>
      <c r="C152" s="24">
        <f t="shared" si="5"/>
        <v>0</v>
      </c>
    </row>
    <row r="153" spans="1:3" hidden="1" x14ac:dyDescent="0.35">
      <c r="A153" s="577"/>
      <c r="B153" s="72" t="s">
        <v>24</v>
      </c>
      <c r="C153" s="24">
        <f t="shared" si="5"/>
        <v>0</v>
      </c>
    </row>
    <row r="154" spans="1:3" ht="15.75" hidden="1" customHeight="1" x14ac:dyDescent="0.35">
      <c r="A154" s="577"/>
      <c r="B154" s="72" t="s">
        <v>7</v>
      </c>
      <c r="C154" s="24">
        <f t="shared" si="5"/>
        <v>0</v>
      </c>
    </row>
    <row r="155" spans="1:3" ht="15.75" hidden="1" customHeight="1" x14ac:dyDescent="0.35">
      <c r="A155" s="577"/>
      <c r="B155" s="72" t="s">
        <v>8</v>
      </c>
      <c r="C155" s="24">
        <f t="shared" si="5"/>
        <v>0</v>
      </c>
    </row>
    <row r="156" spans="1:3" ht="15.75" hidden="1" customHeight="1" x14ac:dyDescent="0.35">
      <c r="A156" s="577"/>
      <c r="B156" s="12"/>
      <c r="C156" s="3"/>
    </row>
    <row r="157" spans="1:3" ht="15.75" hidden="1" customHeight="1" x14ac:dyDescent="0.35">
      <c r="A157" s="577"/>
      <c r="B157" s="178" t="s">
        <v>26</v>
      </c>
      <c r="C157" s="24">
        <f>SUM(C143:C156)</f>
        <v>0</v>
      </c>
    </row>
    <row r="158" spans="1:3" ht="16.5" hidden="1" customHeight="1" thickBot="1" x14ac:dyDescent="0.4">
      <c r="A158" s="578"/>
      <c r="B158" s="117" t="s">
        <v>27</v>
      </c>
      <c r="C158" s="25">
        <f>C157</f>
        <v>0</v>
      </c>
    </row>
    <row r="159" spans="1:3" hidden="1" x14ac:dyDescent="0.35">
      <c r="A159" s="88"/>
      <c r="B159" s="88"/>
      <c r="C159" s="90"/>
    </row>
    <row r="160" spans="1:3" hidden="1" x14ac:dyDescent="0.35">
      <c r="A160" s="88"/>
      <c r="B160" s="88"/>
      <c r="C160" s="90"/>
    </row>
    <row r="161" spans="1:3" ht="16" hidden="1" thickBot="1" x14ac:dyDescent="0.4">
      <c r="A161" s="576" t="s">
        <v>127</v>
      </c>
      <c r="B161" s="182" t="s">
        <v>143</v>
      </c>
      <c r="C161" s="123">
        <f>C$4</f>
        <v>45658</v>
      </c>
    </row>
    <row r="162" spans="1:3" hidden="1" x14ac:dyDescent="0.35">
      <c r="A162" s="577"/>
      <c r="B162" s="181" t="s">
        <v>20</v>
      </c>
      <c r="C162" s="24">
        <f>IF(C23=0,0,((C5*0.5)-C41)*C78*C127*C$2)</f>
        <v>0</v>
      </c>
    </row>
    <row r="163" spans="1:3" hidden="1" x14ac:dyDescent="0.35">
      <c r="A163" s="577"/>
      <c r="B163" s="181" t="s">
        <v>0</v>
      </c>
      <c r="C163" s="24">
        <f t="shared" ref="C163:C174" si="6">IF(C24=0,0,((C6*0.5)-C42)*C79*C128*C$2)</f>
        <v>0</v>
      </c>
    </row>
    <row r="164" spans="1:3" hidden="1" x14ac:dyDescent="0.35">
      <c r="A164" s="577"/>
      <c r="B164" s="181" t="s">
        <v>21</v>
      </c>
      <c r="C164" s="24">
        <f t="shared" si="6"/>
        <v>0</v>
      </c>
    </row>
    <row r="165" spans="1:3" hidden="1" x14ac:dyDescent="0.35">
      <c r="A165" s="577"/>
      <c r="B165" s="181" t="s">
        <v>1</v>
      </c>
      <c r="C165" s="24">
        <f t="shared" si="6"/>
        <v>0</v>
      </c>
    </row>
    <row r="166" spans="1:3" hidden="1" x14ac:dyDescent="0.35">
      <c r="A166" s="577"/>
      <c r="B166" s="181" t="s">
        <v>22</v>
      </c>
      <c r="C166" s="24">
        <f t="shared" si="6"/>
        <v>0</v>
      </c>
    </row>
    <row r="167" spans="1:3" hidden="1" x14ac:dyDescent="0.35">
      <c r="A167" s="577"/>
      <c r="B167" s="72" t="s">
        <v>9</v>
      </c>
      <c r="C167" s="24">
        <f t="shared" si="6"/>
        <v>0</v>
      </c>
    </row>
    <row r="168" spans="1:3" hidden="1" x14ac:dyDescent="0.35">
      <c r="A168" s="577"/>
      <c r="B168" s="72" t="s">
        <v>3</v>
      </c>
      <c r="C168" s="24">
        <f t="shared" si="6"/>
        <v>0</v>
      </c>
    </row>
    <row r="169" spans="1:3" ht="15.75" hidden="1" customHeight="1" x14ac:dyDescent="0.35">
      <c r="A169" s="577"/>
      <c r="B169" s="72" t="s">
        <v>4</v>
      </c>
      <c r="C169" s="24">
        <f t="shared" si="6"/>
        <v>0</v>
      </c>
    </row>
    <row r="170" spans="1:3" hidden="1" x14ac:dyDescent="0.35">
      <c r="A170" s="577"/>
      <c r="B170" s="72" t="s">
        <v>5</v>
      </c>
      <c r="C170" s="24">
        <f t="shared" si="6"/>
        <v>0</v>
      </c>
    </row>
    <row r="171" spans="1:3" hidden="1" x14ac:dyDescent="0.35">
      <c r="A171" s="577"/>
      <c r="B171" s="72" t="s">
        <v>23</v>
      </c>
      <c r="C171" s="24">
        <f t="shared" si="6"/>
        <v>0</v>
      </c>
    </row>
    <row r="172" spans="1:3" hidden="1" x14ac:dyDescent="0.35">
      <c r="A172" s="577"/>
      <c r="B172" s="72" t="s">
        <v>24</v>
      </c>
      <c r="C172" s="24">
        <f t="shared" si="6"/>
        <v>0</v>
      </c>
    </row>
    <row r="173" spans="1:3" ht="15.75" hidden="1" customHeight="1" x14ac:dyDescent="0.35">
      <c r="A173" s="577"/>
      <c r="B173" s="72" t="s">
        <v>7</v>
      </c>
      <c r="C173" s="24">
        <f t="shared" si="6"/>
        <v>0</v>
      </c>
    </row>
    <row r="174" spans="1:3" ht="15.75" hidden="1" customHeight="1" x14ac:dyDescent="0.35">
      <c r="A174" s="577"/>
      <c r="B174" s="72" t="s">
        <v>8</v>
      </c>
      <c r="C174" s="24">
        <f t="shared" si="6"/>
        <v>0</v>
      </c>
    </row>
    <row r="175" spans="1:3" ht="15.75" hidden="1" customHeight="1" x14ac:dyDescent="0.35">
      <c r="A175" s="577"/>
      <c r="B175" s="12"/>
      <c r="C175" s="3"/>
    </row>
    <row r="176" spans="1:3" ht="15.75" hidden="1" customHeight="1" x14ac:dyDescent="0.35">
      <c r="A176" s="577"/>
      <c r="B176" s="178" t="s">
        <v>26</v>
      </c>
      <c r="C176" s="24">
        <f>SUM(C162:C175)</f>
        <v>0</v>
      </c>
    </row>
    <row r="177" spans="1:3" ht="16.5" hidden="1" customHeight="1" thickBot="1" x14ac:dyDescent="0.4">
      <c r="A177" s="578"/>
      <c r="B177" s="117" t="s">
        <v>27</v>
      </c>
      <c r="C177" s="25">
        <f>C176</f>
        <v>0</v>
      </c>
    </row>
    <row r="178" spans="1:3" hidden="1" x14ac:dyDescent="0.35">
      <c r="A178" s="88"/>
      <c r="B178" s="174" t="s">
        <v>128</v>
      </c>
      <c r="C178" s="92">
        <f>C157+C176</f>
        <v>0</v>
      </c>
    </row>
    <row r="179" spans="1:3" hidden="1" x14ac:dyDescent="0.35">
      <c r="A179" s="88"/>
      <c r="B179" s="175" t="s">
        <v>182</v>
      </c>
      <c r="C179" s="90">
        <f>C178-C73</f>
        <v>0</v>
      </c>
    </row>
    <row r="180" spans="1:3" hidden="1" x14ac:dyDescent="0.35">
      <c r="A180" s="88"/>
      <c r="B180" s="88"/>
      <c r="C180" s="90"/>
    </row>
    <row r="181" spans="1:3" ht="15" hidden="1" thickBot="1" x14ac:dyDescent="0.4">
      <c r="A181" s="88"/>
      <c r="B181" s="192" t="s">
        <v>39</v>
      </c>
      <c r="C181" s="123">
        <f>C$4</f>
        <v>45658</v>
      </c>
    </row>
    <row r="182" spans="1:3" hidden="1" x14ac:dyDescent="0.35">
      <c r="A182" s="88"/>
      <c r="B182" s="186" t="s">
        <v>129</v>
      </c>
      <c r="C182" s="98">
        <f>C157*'YTD PROGRAM SUMMARY'!C47</f>
        <v>0</v>
      </c>
    </row>
    <row r="183" spans="1:3" ht="15" hidden="1" thickBot="1" x14ac:dyDescent="0.4">
      <c r="A183" s="88"/>
      <c r="B183" s="74" t="s">
        <v>130</v>
      </c>
      <c r="C183" s="93">
        <f>C176*'YTD PROGRAM SUMMARY'!C47</f>
        <v>0</v>
      </c>
    </row>
    <row r="184" spans="1:3" hidden="1" x14ac:dyDescent="0.35">
      <c r="A184" s="88"/>
      <c r="B184" s="186" t="s">
        <v>131</v>
      </c>
      <c r="C184" s="94">
        <f>IFERROR(C182/C73,0)</f>
        <v>0</v>
      </c>
    </row>
    <row r="185" spans="1:3" ht="15" hidden="1" thickBot="1" x14ac:dyDescent="0.4">
      <c r="A185" s="88"/>
      <c r="B185" s="74" t="s">
        <v>132</v>
      </c>
      <c r="C185" s="95">
        <f>IFERROR(C183/C73,0)</f>
        <v>0</v>
      </c>
    </row>
    <row r="186" spans="1:3" s="1" customFormat="1" ht="15" hidden="1" thickBot="1" x14ac:dyDescent="0.4">
      <c r="A186" s="96"/>
      <c r="B186" s="193" t="s">
        <v>133</v>
      </c>
      <c r="C186" s="97">
        <f>C184+C185</f>
        <v>0</v>
      </c>
    </row>
    <row r="187" spans="1:3" hidden="1" x14ac:dyDescent="0.35">
      <c r="A187" s="88"/>
      <c r="B187" s="88"/>
      <c r="C187" s="90"/>
    </row>
    <row r="188" spans="1:3" ht="15" hidden="1" thickBot="1" x14ac:dyDescent="0.4">
      <c r="A188" s="88"/>
      <c r="B188" s="192" t="s">
        <v>37</v>
      </c>
      <c r="C188" s="123">
        <f>C$4</f>
        <v>45658</v>
      </c>
    </row>
    <row r="189" spans="1:3" hidden="1" x14ac:dyDescent="0.35">
      <c r="A189" s="88"/>
      <c r="B189" s="186" t="s">
        <v>134</v>
      </c>
      <c r="C189" s="98">
        <f>C157*'YTD PROGRAM SUMMARY'!C48</f>
        <v>0</v>
      </c>
    </row>
    <row r="190" spans="1:3" ht="15" hidden="1" thickBot="1" x14ac:dyDescent="0.4">
      <c r="A190" s="88"/>
      <c r="B190" s="74" t="s">
        <v>135</v>
      </c>
      <c r="C190" s="93">
        <f>C176*'YTD PROGRAM SUMMARY'!C48</f>
        <v>0</v>
      </c>
    </row>
    <row r="191" spans="1:3" hidden="1" x14ac:dyDescent="0.35">
      <c r="A191" s="88"/>
      <c r="B191" s="186" t="s">
        <v>136</v>
      </c>
      <c r="C191" s="94">
        <f>IFERROR(C189/C73,0)</f>
        <v>0</v>
      </c>
    </row>
    <row r="192" spans="1:3" ht="15" hidden="1" thickBot="1" x14ac:dyDescent="0.4">
      <c r="A192" s="88"/>
      <c r="B192" s="74" t="s">
        <v>137</v>
      </c>
      <c r="C192" s="95">
        <f t="shared" ref="C192" si="7">IFERROR(C190/C73,0)</f>
        <v>0</v>
      </c>
    </row>
    <row r="193" spans="1:3" s="1" customFormat="1" ht="15" hidden="1" thickBot="1" x14ac:dyDescent="0.4">
      <c r="A193" s="96"/>
      <c r="B193" s="193" t="s">
        <v>138</v>
      </c>
      <c r="C193" s="97">
        <f>C191+C192</f>
        <v>0</v>
      </c>
    </row>
    <row r="194" spans="1:3" hidden="1" x14ac:dyDescent="0.35">
      <c r="A194" s="88"/>
      <c r="B194" s="88" t="s">
        <v>139</v>
      </c>
      <c r="C194" s="99">
        <f>C186+C193</f>
        <v>0</v>
      </c>
    </row>
    <row r="195" spans="1:3" hidden="1" x14ac:dyDescent="0.35">
      <c r="A195" s="88"/>
      <c r="B195" s="88"/>
      <c r="C195" s="90"/>
    </row>
    <row r="196" spans="1:3" hidden="1" x14ac:dyDescent="0.35">
      <c r="A196" s="88"/>
      <c r="B196" s="88" t="s">
        <v>140</v>
      </c>
      <c r="C196" s="100">
        <f t="shared" ref="C196" si="8">SUM(C182:C183)</f>
        <v>0</v>
      </c>
    </row>
    <row r="197" spans="1:3" hidden="1" x14ac:dyDescent="0.35">
      <c r="A197" s="88"/>
      <c r="B197" s="88" t="s">
        <v>141</v>
      </c>
      <c r="C197" s="100">
        <f t="shared" ref="C197" si="9">SUM(C189:C190)</f>
        <v>0</v>
      </c>
    </row>
    <row r="198" spans="1:3" hidden="1" x14ac:dyDescent="0.35">
      <c r="A198" s="88"/>
      <c r="B198" s="88" t="s">
        <v>128</v>
      </c>
      <c r="C198" s="102">
        <f t="shared" ref="C198" si="10">SUM(C196:C197)</f>
        <v>0</v>
      </c>
    </row>
    <row r="199" spans="1:3" hidden="1" x14ac:dyDescent="0.35"/>
    <row r="200" spans="1:3" hidden="1" x14ac:dyDescent="0.35">
      <c r="B200" s="142" t="s">
        <v>234</v>
      </c>
      <c r="C200" s="292">
        <f>IF('YTD PROGRAM SUMMARY'!C4=0,0,C198-C73)</f>
        <v>0</v>
      </c>
    </row>
    <row r="201" spans="1:3" x14ac:dyDescent="0.35">
      <c r="B201" s="142"/>
      <c r="C201" s="142"/>
    </row>
  </sheetData>
  <mergeCells count="11">
    <mergeCell ref="A108:A122"/>
    <mergeCell ref="B108:C108"/>
    <mergeCell ref="A126:A139"/>
    <mergeCell ref="A142:A158"/>
    <mergeCell ref="A161:A177"/>
    <mergeCell ref="A92:A105"/>
    <mergeCell ref="A77:A90"/>
    <mergeCell ref="A4:A19"/>
    <mergeCell ref="A22:A37"/>
    <mergeCell ref="A40:A55"/>
    <mergeCell ref="A58:A74"/>
  </mergeCells>
  <conditionalFormatting sqref="C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C79"/>
  <sheetViews>
    <sheetView zoomScale="80" zoomScaleNormal="80" workbookViewId="0">
      <pane xSplit="2" topLeftCell="C1" activePane="topRight" state="frozen"/>
      <selection activeCell="K32" sqref="K32"/>
      <selection pane="topRight" activeCell="C3" sqref="C3"/>
    </sheetView>
  </sheetViews>
  <sheetFormatPr defaultRowHeight="14.5" x14ac:dyDescent="0.35"/>
  <cols>
    <col min="1" max="1" width="10.54296875" customWidth="1"/>
    <col min="2" max="2" width="24.6328125" customWidth="1"/>
    <col min="3" max="3" width="15.6328125" bestFit="1" customWidth="1"/>
  </cols>
  <sheetData>
    <row r="1" spans="1:3" s="2" customFormat="1" ht="15" thickBot="1" x14ac:dyDescent="0.4">
      <c r="A1" s="17"/>
      <c r="B1" s="17"/>
      <c r="C1" s="17"/>
    </row>
    <row r="2" spans="1:3" ht="15" thickBot="1" x14ac:dyDescent="0.4">
      <c r="A2" s="17"/>
      <c r="B2" s="26" t="s">
        <v>13</v>
      </c>
      <c r="C2" s="277">
        <f>' 1M - RES'!C2</f>
        <v>0.79900000000000004</v>
      </c>
    </row>
    <row r="3" spans="1:3" s="6" customFormat="1" ht="16.5" customHeight="1" thickBot="1" x14ac:dyDescent="0.6">
      <c r="B3" s="62"/>
      <c r="C3" s="445"/>
    </row>
    <row r="4" spans="1:3" ht="15.75" customHeight="1" thickBot="1" x14ac:dyDescent="0.4">
      <c r="A4" s="567" t="s">
        <v>14</v>
      </c>
      <c r="B4" s="16" t="s">
        <v>10</v>
      </c>
      <c r="C4" s="123">
        <f>' 1M - RES'!C4</f>
        <v>45658</v>
      </c>
    </row>
    <row r="5" spans="1:3" ht="15" customHeight="1" x14ac:dyDescent="0.35">
      <c r="A5" s="568"/>
      <c r="B5" s="10" t="s">
        <v>0</v>
      </c>
      <c r="C5" s="3">
        <f>'RES kWh ENTRY'!C158</f>
        <v>1450.2811750228107</v>
      </c>
    </row>
    <row r="6" spans="1:3" x14ac:dyDescent="0.35">
      <c r="A6" s="568"/>
      <c r="B6" s="11" t="s">
        <v>1</v>
      </c>
      <c r="C6" s="3">
        <f>'RES kWh ENTRY'!C159</f>
        <v>49828.263577289857</v>
      </c>
    </row>
    <row r="7" spans="1:3" x14ac:dyDescent="0.35">
      <c r="A7" s="568"/>
      <c r="B7" s="10" t="s">
        <v>2</v>
      </c>
      <c r="C7" s="3">
        <f>'RES kWh ENTRY'!C160</f>
        <v>0</v>
      </c>
    </row>
    <row r="8" spans="1:3" x14ac:dyDescent="0.35">
      <c r="A8" s="568"/>
      <c r="B8" s="10" t="s">
        <v>9</v>
      </c>
      <c r="C8" s="3">
        <f>'RES kWh ENTRY'!C161</f>
        <v>241878.17876416922</v>
      </c>
    </row>
    <row r="9" spans="1:3" x14ac:dyDescent="0.35">
      <c r="A9" s="568"/>
      <c r="B9" s="11" t="s">
        <v>3</v>
      </c>
      <c r="C9" s="3">
        <f>'RES kWh ENTRY'!C162</f>
        <v>0</v>
      </c>
    </row>
    <row r="10" spans="1:3" x14ac:dyDescent="0.35">
      <c r="A10" s="568"/>
      <c r="B10" s="10" t="s">
        <v>4</v>
      </c>
      <c r="C10" s="3">
        <f>'RES kWh ENTRY'!C163</f>
        <v>6018.7358873664525</v>
      </c>
    </row>
    <row r="11" spans="1:3" x14ac:dyDescent="0.35">
      <c r="A11" s="568"/>
      <c r="B11" s="10" t="s">
        <v>5</v>
      </c>
      <c r="C11" s="3">
        <f>'RES kWh ENTRY'!C164</f>
        <v>0</v>
      </c>
    </row>
    <row r="12" spans="1:3" x14ac:dyDescent="0.35">
      <c r="A12" s="568"/>
      <c r="B12" s="10" t="s">
        <v>6</v>
      </c>
      <c r="C12" s="3">
        <f>'RES kWh ENTRY'!C165</f>
        <v>0</v>
      </c>
    </row>
    <row r="13" spans="1:3" x14ac:dyDescent="0.35">
      <c r="A13" s="568"/>
      <c r="B13" s="10" t="s">
        <v>7</v>
      </c>
      <c r="C13" s="3">
        <f>'RES kWh ENTRY'!C166</f>
        <v>0</v>
      </c>
    </row>
    <row r="14" spans="1:3" x14ac:dyDescent="0.35">
      <c r="A14" s="568"/>
      <c r="B14" s="10" t="s">
        <v>8</v>
      </c>
      <c r="C14" s="3">
        <f>'RES kWh ENTRY'!C167</f>
        <v>0</v>
      </c>
    </row>
    <row r="15" spans="1:3" x14ac:dyDescent="0.35">
      <c r="A15" s="568"/>
      <c r="B15" s="10" t="s">
        <v>11</v>
      </c>
      <c r="C15" s="3"/>
    </row>
    <row r="16" spans="1:3" ht="15" thickBot="1" x14ac:dyDescent="0.4">
      <c r="A16" s="569"/>
      <c r="B16" s="157" t="s">
        <v>25</v>
      </c>
      <c r="C16" s="176">
        <f>SUM(C5:C15)</f>
        <v>299175.45940384833</v>
      </c>
    </row>
    <row r="17" spans="1:3" x14ac:dyDescent="0.35">
      <c r="A17" s="189"/>
      <c r="B17" s="190"/>
      <c r="C17" s="8"/>
    </row>
    <row r="18" spans="1:3" ht="15" thickBot="1" x14ac:dyDescent="0.4">
      <c r="C18" s="109"/>
    </row>
    <row r="19" spans="1:3" ht="16" thickBot="1" x14ac:dyDescent="0.4">
      <c r="A19" s="570" t="s">
        <v>15</v>
      </c>
      <c r="B19" s="16" t="s">
        <v>10</v>
      </c>
      <c r="C19" s="123">
        <f>C$4</f>
        <v>45658</v>
      </c>
    </row>
    <row r="20" spans="1:3" ht="15" customHeight="1" x14ac:dyDescent="0.35">
      <c r="A20" s="571"/>
      <c r="B20" s="10" t="str">
        <f t="shared" ref="B20:C31" si="0">B5</f>
        <v>Building Shell</v>
      </c>
      <c r="C20" s="3">
        <f>C5</f>
        <v>1450.2811750228107</v>
      </c>
    </row>
    <row r="21" spans="1:3" x14ac:dyDescent="0.35">
      <c r="A21" s="571"/>
      <c r="B21" s="11" t="str">
        <f t="shared" si="0"/>
        <v>Cooling</v>
      </c>
      <c r="C21" s="3">
        <f t="shared" si="0"/>
        <v>49828.263577289857</v>
      </c>
    </row>
    <row r="22" spans="1:3" x14ac:dyDescent="0.35">
      <c r="A22" s="571"/>
      <c r="B22" s="10" t="str">
        <f t="shared" si="0"/>
        <v>Freezer</v>
      </c>
      <c r="C22" s="3">
        <f t="shared" si="0"/>
        <v>0</v>
      </c>
    </row>
    <row r="23" spans="1:3" x14ac:dyDescent="0.35">
      <c r="A23" s="571"/>
      <c r="B23" s="10" t="str">
        <f t="shared" si="0"/>
        <v>Heating</v>
      </c>
      <c r="C23" s="3">
        <f t="shared" si="0"/>
        <v>241878.17876416922</v>
      </c>
    </row>
    <row r="24" spans="1:3" x14ac:dyDescent="0.35">
      <c r="A24" s="571"/>
      <c r="B24" s="11" t="str">
        <f t="shared" si="0"/>
        <v>HVAC</v>
      </c>
      <c r="C24" s="3">
        <f t="shared" si="0"/>
        <v>0</v>
      </c>
    </row>
    <row r="25" spans="1:3" x14ac:dyDescent="0.35">
      <c r="A25" s="571"/>
      <c r="B25" s="10" t="str">
        <f t="shared" si="0"/>
        <v>Lighting</v>
      </c>
      <c r="C25" s="3">
        <f t="shared" si="0"/>
        <v>6018.7358873664525</v>
      </c>
    </row>
    <row r="26" spans="1:3" x14ac:dyDescent="0.35">
      <c r="A26" s="571"/>
      <c r="B26" s="10" t="str">
        <f t="shared" si="0"/>
        <v>Miscellaneous</v>
      </c>
      <c r="C26" s="3">
        <f t="shared" si="0"/>
        <v>0</v>
      </c>
    </row>
    <row r="27" spans="1:3" x14ac:dyDescent="0.35">
      <c r="A27" s="571"/>
      <c r="B27" s="10" t="str">
        <f t="shared" si="0"/>
        <v>Pool Spa</v>
      </c>
      <c r="C27" s="3">
        <f t="shared" si="0"/>
        <v>0</v>
      </c>
    </row>
    <row r="28" spans="1:3" x14ac:dyDescent="0.35">
      <c r="A28" s="571"/>
      <c r="B28" s="10" t="str">
        <f t="shared" si="0"/>
        <v>Refrigeration</v>
      </c>
      <c r="C28" s="3">
        <f t="shared" si="0"/>
        <v>0</v>
      </c>
    </row>
    <row r="29" spans="1:3" ht="15" customHeight="1" x14ac:dyDescent="0.35">
      <c r="A29" s="571"/>
      <c r="B29" s="10" t="str">
        <f t="shared" si="0"/>
        <v>Water Heating</v>
      </c>
      <c r="C29" s="3">
        <f t="shared" si="0"/>
        <v>0</v>
      </c>
    </row>
    <row r="30" spans="1:3" ht="15" customHeight="1" x14ac:dyDescent="0.35">
      <c r="A30" s="571"/>
      <c r="B30" s="10" t="str">
        <f t="shared" si="0"/>
        <v xml:space="preserve"> </v>
      </c>
      <c r="C30" s="3"/>
    </row>
    <row r="31" spans="1:3" ht="15" customHeight="1" thickBot="1" x14ac:dyDescent="0.4">
      <c r="A31" s="572"/>
      <c r="B31" s="157" t="str">
        <f t="shared" si="0"/>
        <v>Monthly kWh</v>
      </c>
      <c r="C31" s="176">
        <f>SUM(C20:C30)</f>
        <v>299175.45940384833</v>
      </c>
    </row>
    <row r="32" spans="1:3" x14ac:dyDescent="0.35">
      <c r="A32" s="7"/>
      <c r="B32" s="190"/>
      <c r="C32" s="8"/>
    </row>
    <row r="33" spans="1:3" ht="15" thickBot="1" x14ac:dyDescent="0.4">
      <c r="C33" s="109"/>
    </row>
    <row r="34" spans="1:3" ht="16" thickBot="1" x14ac:dyDescent="0.4">
      <c r="A34" s="573" t="s">
        <v>16</v>
      </c>
      <c r="B34" s="16" t="s">
        <v>10</v>
      </c>
      <c r="C34" s="123">
        <f>C$4</f>
        <v>45658</v>
      </c>
    </row>
    <row r="35" spans="1:3" ht="15" customHeight="1" x14ac:dyDescent="0.35">
      <c r="A35" s="574"/>
      <c r="B35" s="10" t="str">
        <f t="shared" ref="B35:B46" si="1">B20</f>
        <v>Building Shell</v>
      </c>
      <c r="C35" s="3">
        <v>0</v>
      </c>
    </row>
    <row r="36" spans="1:3" x14ac:dyDescent="0.35">
      <c r="A36" s="574"/>
      <c r="B36" s="11" t="str">
        <f t="shared" si="1"/>
        <v>Cooling</v>
      </c>
      <c r="C36" s="3">
        <v>0</v>
      </c>
    </row>
    <row r="37" spans="1:3" x14ac:dyDescent="0.35">
      <c r="A37" s="574"/>
      <c r="B37" s="10" t="str">
        <f t="shared" si="1"/>
        <v>Freezer</v>
      </c>
      <c r="C37" s="3">
        <v>0</v>
      </c>
    </row>
    <row r="38" spans="1:3" x14ac:dyDescent="0.35">
      <c r="A38" s="574"/>
      <c r="B38" s="10" t="str">
        <f t="shared" si="1"/>
        <v>Heating</v>
      </c>
      <c r="C38" s="3">
        <v>0</v>
      </c>
    </row>
    <row r="39" spans="1:3" x14ac:dyDescent="0.35">
      <c r="A39" s="574"/>
      <c r="B39" s="11" t="str">
        <f t="shared" si="1"/>
        <v>HVAC</v>
      </c>
      <c r="C39" s="3">
        <v>0</v>
      </c>
    </row>
    <row r="40" spans="1:3" x14ac:dyDescent="0.35">
      <c r="A40" s="574"/>
      <c r="B40" s="10" t="str">
        <f t="shared" si="1"/>
        <v>Lighting</v>
      </c>
      <c r="C40" s="3">
        <v>0</v>
      </c>
    </row>
    <row r="41" spans="1:3" x14ac:dyDescent="0.35">
      <c r="A41" s="574"/>
      <c r="B41" s="10" t="str">
        <f t="shared" si="1"/>
        <v>Miscellaneous</v>
      </c>
      <c r="C41" s="3">
        <v>0</v>
      </c>
    </row>
    <row r="42" spans="1:3" x14ac:dyDescent="0.35">
      <c r="A42" s="574"/>
      <c r="B42" s="10" t="str">
        <f t="shared" si="1"/>
        <v>Pool Spa</v>
      </c>
      <c r="C42" s="3">
        <v>0</v>
      </c>
    </row>
    <row r="43" spans="1:3" x14ac:dyDescent="0.35">
      <c r="A43" s="574"/>
      <c r="B43" s="10" t="str">
        <f t="shared" si="1"/>
        <v>Refrigeration</v>
      </c>
      <c r="C43" s="3">
        <v>0</v>
      </c>
    </row>
    <row r="44" spans="1:3" ht="15" customHeight="1" x14ac:dyDescent="0.35">
      <c r="A44" s="574"/>
      <c r="B44" s="10" t="str">
        <f t="shared" si="1"/>
        <v>Water Heating</v>
      </c>
      <c r="C44" s="3">
        <v>0</v>
      </c>
    </row>
    <row r="45" spans="1:3" ht="15" customHeight="1" x14ac:dyDescent="0.35">
      <c r="A45" s="574"/>
      <c r="B45" s="10" t="str">
        <f t="shared" si="1"/>
        <v xml:space="preserve"> </v>
      </c>
      <c r="C45" s="3"/>
    </row>
    <row r="46" spans="1:3" ht="15" customHeight="1" thickBot="1" x14ac:dyDescent="0.4">
      <c r="A46" s="575"/>
      <c r="B46" s="157" t="str">
        <f t="shared" si="1"/>
        <v>Monthly kWh</v>
      </c>
      <c r="C46" s="176">
        <f>SUM(C35:C45)</f>
        <v>0</v>
      </c>
    </row>
    <row r="47" spans="1:3" x14ac:dyDescent="0.35">
      <c r="A47" s="7"/>
      <c r="B47" s="190"/>
      <c r="C47" s="8"/>
    </row>
    <row r="48" spans="1:3" ht="15" thickBot="1" x14ac:dyDescent="0.4">
      <c r="A48" s="170" t="s">
        <v>181</v>
      </c>
      <c r="B48" s="170"/>
      <c r="C48" s="170"/>
    </row>
    <row r="49" spans="1:3" ht="16" thickBot="1" x14ac:dyDescent="0.4">
      <c r="A49" s="576" t="s">
        <v>17</v>
      </c>
      <c r="B49" s="16" t="s">
        <v>10</v>
      </c>
      <c r="C49" s="123">
        <f>C$4</f>
        <v>45658</v>
      </c>
    </row>
    <row r="50" spans="1:3" ht="15" customHeight="1" x14ac:dyDescent="0.35">
      <c r="A50" s="577"/>
      <c r="B50" s="12" t="str">
        <f t="shared" ref="B50:B60" si="2">B35</f>
        <v>Building Shell</v>
      </c>
      <c r="C50" s="24">
        <f>((C5*0.5)-C35)*C66*C$78*C$2</f>
        <v>3.4474474360201928</v>
      </c>
    </row>
    <row r="51" spans="1:3" ht="15.5" x14ac:dyDescent="0.35">
      <c r="A51" s="577"/>
      <c r="B51" s="12" t="str">
        <f t="shared" si="2"/>
        <v>Cooling</v>
      </c>
      <c r="C51" s="24">
        <f t="shared" ref="C51:C59" si="3">((C6*0.5)-C36)*C67*C$78*C$2</f>
        <v>1.2770825899607323</v>
      </c>
    </row>
    <row r="52" spans="1:3" ht="15.5" x14ac:dyDescent="0.35">
      <c r="A52" s="577"/>
      <c r="B52" s="12" t="str">
        <f t="shared" si="2"/>
        <v>Freezer</v>
      </c>
      <c r="C52" s="24">
        <f t="shared" si="3"/>
        <v>0</v>
      </c>
    </row>
    <row r="53" spans="1:3" ht="15.5" x14ac:dyDescent="0.35">
      <c r="A53" s="577"/>
      <c r="B53" s="12" t="str">
        <f t="shared" si="2"/>
        <v>Heating</v>
      </c>
      <c r="C53" s="24">
        <f t="shared" si="3"/>
        <v>1125.7083064683968</v>
      </c>
    </row>
    <row r="54" spans="1:3" ht="15.5" x14ac:dyDescent="0.35">
      <c r="A54" s="577"/>
      <c r="B54" s="12" t="str">
        <f t="shared" si="2"/>
        <v>HVAC</v>
      </c>
      <c r="C54" s="24">
        <f t="shared" si="3"/>
        <v>0</v>
      </c>
    </row>
    <row r="55" spans="1:3" ht="15.5" x14ac:dyDescent="0.35">
      <c r="A55" s="577"/>
      <c r="B55" s="12" t="str">
        <f t="shared" si="2"/>
        <v>Lighting</v>
      </c>
      <c r="C55" s="24">
        <f t="shared" si="3"/>
        <v>13.00680205479032</v>
      </c>
    </row>
    <row r="56" spans="1:3" ht="15.5" x14ac:dyDescent="0.35">
      <c r="A56" s="577"/>
      <c r="B56" s="12" t="str">
        <f t="shared" si="2"/>
        <v>Miscellaneous</v>
      </c>
      <c r="C56" s="24">
        <f t="shared" si="3"/>
        <v>0</v>
      </c>
    </row>
    <row r="57" spans="1:3" ht="15.5" x14ac:dyDescent="0.35">
      <c r="A57" s="577"/>
      <c r="B57" s="12" t="str">
        <f t="shared" si="2"/>
        <v>Pool Spa</v>
      </c>
      <c r="C57" s="24">
        <f t="shared" si="3"/>
        <v>0</v>
      </c>
    </row>
    <row r="58" spans="1:3" ht="15.5" x14ac:dyDescent="0.35">
      <c r="A58" s="577"/>
      <c r="B58" s="12" t="str">
        <f t="shared" si="2"/>
        <v>Refrigeration</v>
      </c>
      <c r="C58" s="24">
        <f t="shared" si="3"/>
        <v>0</v>
      </c>
    </row>
    <row r="59" spans="1:3" ht="15.75" customHeight="1" x14ac:dyDescent="0.35">
      <c r="A59" s="577"/>
      <c r="B59" s="12" t="str">
        <f t="shared" si="2"/>
        <v>Water Heating</v>
      </c>
      <c r="C59" s="24">
        <f t="shared" si="3"/>
        <v>0</v>
      </c>
    </row>
    <row r="60" spans="1:3" ht="15.75" customHeight="1" x14ac:dyDescent="0.35">
      <c r="A60" s="577"/>
      <c r="B60" s="195" t="str">
        <f t="shared" si="2"/>
        <v xml:space="preserve"> </v>
      </c>
      <c r="C60" s="3"/>
    </row>
    <row r="61" spans="1:3" ht="15.75" customHeight="1" x14ac:dyDescent="0.35">
      <c r="A61" s="577"/>
      <c r="B61" s="178" t="s">
        <v>18</v>
      </c>
      <c r="C61" s="24">
        <f>SUM(C50:C60)</f>
        <v>1143.439638549168</v>
      </c>
    </row>
    <row r="62" spans="1:3" ht="16.5" customHeight="1" thickBot="1" x14ac:dyDescent="0.4">
      <c r="A62" s="578"/>
      <c r="B62" s="117" t="s">
        <v>19</v>
      </c>
      <c r="C62" s="25">
        <f>C61</f>
        <v>1143.439638549168</v>
      </c>
    </row>
    <row r="63" spans="1:3" x14ac:dyDescent="0.35">
      <c r="A63" s="7"/>
      <c r="B63" s="31"/>
      <c r="C63" s="32"/>
    </row>
    <row r="64" spans="1:3" ht="15" thickBot="1" x14ac:dyDescent="0.4"/>
    <row r="65" spans="1:3" ht="16" thickBot="1" x14ac:dyDescent="0.4">
      <c r="A65" s="562" t="s">
        <v>12</v>
      </c>
      <c r="B65" s="16" t="s">
        <v>12</v>
      </c>
      <c r="C65" s="123">
        <f>C$4</f>
        <v>45658</v>
      </c>
    </row>
    <row r="66" spans="1:3" ht="15" customHeight="1" x14ac:dyDescent="0.35">
      <c r="A66" s="563"/>
      <c r="B66" s="72" t="s">
        <v>0</v>
      </c>
      <c r="C66" s="19">
        <f>' 1M - RES'!C66</f>
        <v>0.11129699999999999</v>
      </c>
    </row>
    <row r="67" spans="1:3" x14ac:dyDescent="0.35">
      <c r="A67" s="563"/>
      <c r="B67" s="73" t="s">
        <v>1</v>
      </c>
      <c r="C67" s="19">
        <f>' 1M - RES'!C67</f>
        <v>1.1999999999999999E-3</v>
      </c>
    </row>
    <row r="68" spans="1:3" x14ac:dyDescent="0.35">
      <c r="A68" s="563"/>
      <c r="B68" s="72" t="s">
        <v>2</v>
      </c>
      <c r="C68" s="19">
        <f>' 1M - RES'!C68</f>
        <v>7.9578999999999997E-2</v>
      </c>
    </row>
    <row r="69" spans="1:3" x14ac:dyDescent="0.35">
      <c r="A69" s="563"/>
      <c r="B69" s="72" t="s">
        <v>9</v>
      </c>
      <c r="C69" s="228">
        <f>' 1M - RES'!C69</f>
        <v>0.21790499999999999</v>
      </c>
    </row>
    <row r="70" spans="1:3" x14ac:dyDescent="0.35">
      <c r="A70" s="563"/>
      <c r="B70" s="73" t="s">
        <v>3</v>
      </c>
      <c r="C70" s="19">
        <f>' 1M - RES'!C70</f>
        <v>0.11129699999999999</v>
      </c>
    </row>
    <row r="71" spans="1:3" x14ac:dyDescent="0.35">
      <c r="A71" s="563"/>
      <c r="B71" s="72" t="s">
        <v>4</v>
      </c>
      <c r="C71" s="19">
        <f>' 1M - RES'!C71</f>
        <v>0.10118199999999999</v>
      </c>
    </row>
    <row r="72" spans="1:3" x14ac:dyDescent="0.35">
      <c r="A72" s="563"/>
      <c r="B72" s="72" t="s">
        <v>5</v>
      </c>
      <c r="C72" s="19">
        <f>' 1M - RES'!C72</f>
        <v>8.4892999999999996E-2</v>
      </c>
    </row>
    <row r="73" spans="1:3" x14ac:dyDescent="0.35">
      <c r="A73" s="563"/>
      <c r="B73" s="72" t="s">
        <v>6</v>
      </c>
      <c r="C73" s="19">
        <f>' 1M - RES'!C73</f>
        <v>8.6451E-2</v>
      </c>
    </row>
    <row r="74" spans="1:3" x14ac:dyDescent="0.35">
      <c r="A74" s="563"/>
      <c r="B74" s="72" t="s">
        <v>7</v>
      </c>
      <c r="C74" s="19">
        <f>' 1M - RES'!C74</f>
        <v>7.7052999999999996E-2</v>
      </c>
    </row>
    <row r="75" spans="1:3" ht="15" thickBot="1" x14ac:dyDescent="0.4">
      <c r="A75" s="564"/>
      <c r="B75" s="74" t="s">
        <v>8</v>
      </c>
      <c r="C75" s="20">
        <f>' 1M - RES'!C75</f>
        <v>0.10352699999999999</v>
      </c>
    </row>
    <row r="76" spans="1:3" ht="15" thickBot="1" x14ac:dyDescent="0.4"/>
    <row r="77" spans="1:3" ht="15" thickBot="1" x14ac:dyDescent="0.4">
      <c r="A77" s="18"/>
      <c r="B77" s="565" t="s">
        <v>28</v>
      </c>
      <c r="C77" s="123">
        <f>C$4</f>
        <v>45658</v>
      </c>
    </row>
    <row r="78" spans="1:3" ht="15" thickBot="1" x14ac:dyDescent="0.4">
      <c r="A78" s="18"/>
      <c r="B78" s="566"/>
      <c r="C78" s="311">
        <f>' 1M - RES'!C78</f>
        <v>5.3462000000000003E-2</v>
      </c>
    </row>
    <row r="79" spans="1:3" x14ac:dyDescent="0.35">
      <c r="C79" s="312" t="s">
        <v>239</v>
      </c>
    </row>
  </sheetData>
  <mergeCells count="6">
    <mergeCell ref="A49:A62"/>
    <mergeCell ref="A65:A75"/>
    <mergeCell ref="B77:B78"/>
    <mergeCell ref="A4:A16"/>
    <mergeCell ref="A19:A31"/>
    <mergeCell ref="A34:A46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C94"/>
  <sheetViews>
    <sheetView zoomScale="80" zoomScaleNormal="80" workbookViewId="0">
      <pane xSplit="2" topLeftCell="C1" activePane="topRight" state="frozen"/>
      <selection activeCell="K32" sqref="K32"/>
      <selection pane="topRight" activeCell="B39" sqref="B39"/>
    </sheetView>
  </sheetViews>
  <sheetFormatPr defaultRowHeight="14.5" x14ac:dyDescent="0.35"/>
  <cols>
    <col min="1" max="1" width="9.453125" customWidth="1"/>
    <col min="2" max="2" width="24.6328125" customWidth="1"/>
    <col min="3" max="3" width="15.6328125" bestFit="1" customWidth="1"/>
  </cols>
  <sheetData>
    <row r="1" spans="1:3" s="2" customFormat="1" ht="15" thickBot="1" x14ac:dyDescent="0.4">
      <c r="A1" s="17"/>
      <c r="B1" s="17"/>
      <c r="C1" s="17"/>
    </row>
    <row r="2" spans="1:3" ht="15" thickBot="1" x14ac:dyDescent="0.4">
      <c r="A2" s="17"/>
      <c r="B2" s="26" t="s">
        <v>13</v>
      </c>
      <c r="C2" s="277">
        <f>' LI 1M - RES'!C2</f>
        <v>0.79900000000000004</v>
      </c>
    </row>
    <row r="3" spans="1:3" s="6" customFormat="1" ht="15" thickBot="1" x14ac:dyDescent="0.4">
      <c r="B3" s="17"/>
      <c r="C3" s="17"/>
    </row>
    <row r="4" spans="1:3" ht="15.75" customHeight="1" thickBot="1" x14ac:dyDescent="0.4">
      <c r="A4" s="567" t="s">
        <v>14</v>
      </c>
      <c r="B4" s="16" t="s">
        <v>10</v>
      </c>
      <c r="C4" s="123">
        <f>' 1M - RES'!C4</f>
        <v>45658</v>
      </c>
    </row>
    <row r="5" spans="1:3" ht="15" customHeight="1" x14ac:dyDescent="0.35">
      <c r="A5" s="568"/>
      <c r="B5" s="10" t="s">
        <v>20</v>
      </c>
      <c r="C5" s="3">
        <f>'BIZ kWh ENTRY'!C180</f>
        <v>0</v>
      </c>
    </row>
    <row r="6" spans="1:3" x14ac:dyDescent="0.35">
      <c r="A6" s="568"/>
      <c r="B6" s="11" t="s">
        <v>0</v>
      </c>
      <c r="C6" s="3">
        <f>'BIZ kWh ENTRY'!C181</f>
        <v>0</v>
      </c>
    </row>
    <row r="7" spans="1:3" x14ac:dyDescent="0.35">
      <c r="A7" s="568"/>
      <c r="B7" s="10" t="s">
        <v>21</v>
      </c>
      <c r="C7" s="3">
        <f>'BIZ kWh ENTRY'!C182</f>
        <v>0</v>
      </c>
    </row>
    <row r="8" spans="1:3" x14ac:dyDescent="0.35">
      <c r="A8" s="568"/>
      <c r="B8" s="10" t="s">
        <v>1</v>
      </c>
      <c r="C8" s="3">
        <f>'BIZ kWh ENTRY'!C183</f>
        <v>0</v>
      </c>
    </row>
    <row r="9" spans="1:3" x14ac:dyDescent="0.35">
      <c r="A9" s="568"/>
      <c r="B9" s="11" t="s">
        <v>22</v>
      </c>
      <c r="C9" s="3">
        <f>'BIZ kWh ENTRY'!C184</f>
        <v>0</v>
      </c>
    </row>
    <row r="10" spans="1:3" x14ac:dyDescent="0.35">
      <c r="A10" s="568"/>
      <c r="B10" s="10" t="s">
        <v>9</v>
      </c>
      <c r="C10" s="3">
        <f>'BIZ kWh ENTRY'!C185</f>
        <v>0</v>
      </c>
    </row>
    <row r="11" spans="1:3" x14ac:dyDescent="0.35">
      <c r="A11" s="568"/>
      <c r="B11" s="10" t="s">
        <v>3</v>
      </c>
      <c r="C11" s="3">
        <f>'BIZ kWh ENTRY'!C186</f>
        <v>0</v>
      </c>
    </row>
    <row r="12" spans="1:3" x14ac:dyDescent="0.35">
      <c r="A12" s="568"/>
      <c r="B12" s="10" t="s">
        <v>4</v>
      </c>
      <c r="C12" s="3">
        <f>'BIZ kWh ENTRY'!C187</f>
        <v>28772.038734959086</v>
      </c>
    </row>
    <row r="13" spans="1:3" x14ac:dyDescent="0.35">
      <c r="A13" s="568"/>
      <c r="B13" s="10" t="s">
        <v>5</v>
      </c>
      <c r="C13" s="3">
        <f>'BIZ kWh ENTRY'!C188</f>
        <v>0</v>
      </c>
    </row>
    <row r="14" spans="1:3" x14ac:dyDescent="0.35">
      <c r="A14" s="568"/>
      <c r="B14" s="10" t="s">
        <v>23</v>
      </c>
      <c r="C14" s="3">
        <f>'BIZ kWh ENTRY'!C189</f>
        <v>2496.025325739899</v>
      </c>
    </row>
    <row r="15" spans="1:3" x14ac:dyDescent="0.35">
      <c r="A15" s="568"/>
      <c r="B15" s="10" t="s">
        <v>24</v>
      </c>
      <c r="C15" s="3">
        <f>'BIZ kWh ENTRY'!C190</f>
        <v>0</v>
      </c>
    </row>
    <row r="16" spans="1:3" x14ac:dyDescent="0.35">
      <c r="A16" s="568"/>
      <c r="B16" s="10" t="s">
        <v>7</v>
      </c>
      <c r="C16" s="3">
        <f>'BIZ kWh ENTRY'!C191</f>
        <v>0</v>
      </c>
    </row>
    <row r="17" spans="1:3" x14ac:dyDescent="0.35">
      <c r="A17" s="568"/>
      <c r="B17" s="10" t="s">
        <v>8</v>
      </c>
      <c r="C17" s="3">
        <f>'BIZ kWh ENTRY'!C192</f>
        <v>0</v>
      </c>
    </row>
    <row r="18" spans="1:3" x14ac:dyDescent="0.35">
      <c r="A18" s="568"/>
      <c r="B18" s="10" t="s">
        <v>11</v>
      </c>
      <c r="C18" s="3"/>
    </row>
    <row r="19" spans="1:3" ht="15" thickBot="1" x14ac:dyDescent="0.4">
      <c r="A19" s="569"/>
      <c r="B19" s="14" t="str">
        <f>' LI 1M - RES'!B16</f>
        <v>Monthly kWh</v>
      </c>
      <c r="C19" s="176">
        <f>SUM(C5:C18)</f>
        <v>31268.064060698984</v>
      </c>
    </row>
    <row r="20" spans="1:3" x14ac:dyDescent="0.35">
      <c r="A20" s="189"/>
      <c r="B20" s="190"/>
      <c r="C20" s="8"/>
    </row>
    <row r="21" spans="1:3" ht="15" thickBot="1" x14ac:dyDescent="0.4">
      <c r="C21" s="191"/>
    </row>
    <row r="22" spans="1:3" ht="16" thickBot="1" x14ac:dyDescent="0.4">
      <c r="A22" s="570" t="s">
        <v>15</v>
      </c>
      <c r="B22" s="16" t="str">
        <f t="shared" ref="B22" si="0">B4</f>
        <v>End Use</v>
      </c>
      <c r="C22" s="123">
        <f>C$4</f>
        <v>45658</v>
      </c>
    </row>
    <row r="23" spans="1:3" ht="15" customHeight="1" x14ac:dyDescent="0.35">
      <c r="A23" s="571"/>
      <c r="B23" s="10" t="str">
        <f t="shared" ref="B23:C37" si="1">B5</f>
        <v>Air Comp</v>
      </c>
      <c r="C23" s="3">
        <f>C5</f>
        <v>0</v>
      </c>
    </row>
    <row r="24" spans="1:3" x14ac:dyDescent="0.35">
      <c r="A24" s="571"/>
      <c r="B24" s="11" t="str">
        <f t="shared" si="1"/>
        <v>Building Shell</v>
      </c>
      <c r="C24" s="3">
        <f t="shared" si="1"/>
        <v>0</v>
      </c>
    </row>
    <row r="25" spans="1:3" x14ac:dyDescent="0.35">
      <c r="A25" s="571"/>
      <c r="B25" s="10" t="str">
        <f t="shared" si="1"/>
        <v>Cooking</v>
      </c>
      <c r="C25" s="3">
        <f t="shared" si="1"/>
        <v>0</v>
      </c>
    </row>
    <row r="26" spans="1:3" x14ac:dyDescent="0.35">
      <c r="A26" s="571"/>
      <c r="B26" s="10" t="str">
        <f t="shared" si="1"/>
        <v>Cooling</v>
      </c>
      <c r="C26" s="3">
        <f t="shared" si="1"/>
        <v>0</v>
      </c>
    </row>
    <row r="27" spans="1:3" x14ac:dyDescent="0.35">
      <c r="A27" s="571"/>
      <c r="B27" s="11" t="str">
        <f t="shared" si="1"/>
        <v>Ext Lighting</v>
      </c>
      <c r="C27" s="3">
        <f t="shared" si="1"/>
        <v>0</v>
      </c>
    </row>
    <row r="28" spans="1:3" x14ac:dyDescent="0.35">
      <c r="A28" s="571"/>
      <c r="B28" s="10" t="str">
        <f t="shared" si="1"/>
        <v>Heating</v>
      </c>
      <c r="C28" s="3">
        <f t="shared" si="1"/>
        <v>0</v>
      </c>
    </row>
    <row r="29" spans="1:3" x14ac:dyDescent="0.35">
      <c r="A29" s="571"/>
      <c r="B29" s="10" t="str">
        <f t="shared" si="1"/>
        <v>HVAC</v>
      </c>
      <c r="C29" s="3">
        <f t="shared" si="1"/>
        <v>0</v>
      </c>
    </row>
    <row r="30" spans="1:3" x14ac:dyDescent="0.35">
      <c r="A30" s="571"/>
      <c r="B30" s="10" t="str">
        <f t="shared" si="1"/>
        <v>Lighting</v>
      </c>
      <c r="C30" s="3">
        <f t="shared" si="1"/>
        <v>28772.038734959086</v>
      </c>
    </row>
    <row r="31" spans="1:3" x14ac:dyDescent="0.35">
      <c r="A31" s="571"/>
      <c r="B31" s="10" t="str">
        <f t="shared" si="1"/>
        <v>Miscellaneous</v>
      </c>
      <c r="C31" s="3">
        <f t="shared" si="1"/>
        <v>0</v>
      </c>
    </row>
    <row r="32" spans="1:3" ht="15" customHeight="1" x14ac:dyDescent="0.35">
      <c r="A32" s="571"/>
      <c r="B32" s="10" t="str">
        <f t="shared" si="1"/>
        <v>Motors</v>
      </c>
      <c r="C32" s="3">
        <f t="shared" si="1"/>
        <v>2496.025325739899</v>
      </c>
    </row>
    <row r="33" spans="1:3" x14ac:dyDescent="0.35">
      <c r="A33" s="571"/>
      <c r="B33" s="10" t="str">
        <f t="shared" si="1"/>
        <v>Process</v>
      </c>
      <c r="C33" s="3">
        <f t="shared" si="1"/>
        <v>0</v>
      </c>
    </row>
    <row r="34" spans="1:3" x14ac:dyDescent="0.35">
      <c r="A34" s="571"/>
      <c r="B34" s="10" t="str">
        <f t="shared" si="1"/>
        <v>Refrigeration</v>
      </c>
      <c r="C34" s="3">
        <f t="shared" si="1"/>
        <v>0</v>
      </c>
    </row>
    <row r="35" spans="1:3" x14ac:dyDescent="0.35">
      <c r="A35" s="571"/>
      <c r="B35" s="10" t="str">
        <f t="shared" si="1"/>
        <v>Water Heating</v>
      </c>
      <c r="C35" s="3">
        <f t="shared" si="1"/>
        <v>0</v>
      </c>
    </row>
    <row r="36" spans="1:3" ht="15" customHeight="1" x14ac:dyDescent="0.35">
      <c r="A36" s="571"/>
      <c r="B36" s="10" t="str">
        <f t="shared" si="1"/>
        <v xml:space="preserve"> </v>
      </c>
      <c r="C36" s="3"/>
    </row>
    <row r="37" spans="1:3" ht="15" customHeight="1" thickBot="1" x14ac:dyDescent="0.4">
      <c r="A37" s="572"/>
      <c r="B37" s="14" t="str">
        <f t="shared" si="1"/>
        <v>Monthly kWh</v>
      </c>
      <c r="C37" s="176">
        <f>SUM(C23:C36)</f>
        <v>31268.064060698984</v>
      </c>
    </row>
    <row r="38" spans="1:3" x14ac:dyDescent="0.35">
      <c r="A38" s="7"/>
      <c r="B38" s="190"/>
      <c r="C38" s="8"/>
    </row>
    <row r="39" spans="1:3" ht="15" thickBot="1" x14ac:dyDescent="0.4">
      <c r="C39" s="191"/>
    </row>
    <row r="40" spans="1:3" ht="16" thickBot="1" x14ac:dyDescent="0.4">
      <c r="A40" s="573" t="s">
        <v>16</v>
      </c>
      <c r="B40" s="16" t="str">
        <f t="shared" ref="B40" si="2">B22</f>
        <v>End Use</v>
      </c>
      <c r="C40" s="123">
        <f>C$4</f>
        <v>45658</v>
      </c>
    </row>
    <row r="41" spans="1:3" ht="15" customHeight="1" x14ac:dyDescent="0.35">
      <c r="A41" s="574"/>
      <c r="B41" s="10" t="str">
        <f t="shared" ref="B41:B55" si="3">B23</f>
        <v>Air Comp</v>
      </c>
      <c r="C41" s="3">
        <v>0</v>
      </c>
    </row>
    <row r="42" spans="1:3" x14ac:dyDescent="0.35">
      <c r="A42" s="574"/>
      <c r="B42" s="11" t="str">
        <f t="shared" si="3"/>
        <v>Building Shell</v>
      </c>
      <c r="C42" s="3">
        <v>0</v>
      </c>
    </row>
    <row r="43" spans="1:3" x14ac:dyDescent="0.35">
      <c r="A43" s="574"/>
      <c r="B43" s="10" t="str">
        <f t="shared" si="3"/>
        <v>Cooking</v>
      </c>
      <c r="C43" s="3">
        <v>0</v>
      </c>
    </row>
    <row r="44" spans="1:3" x14ac:dyDescent="0.35">
      <c r="A44" s="574"/>
      <c r="B44" s="10" t="str">
        <f t="shared" si="3"/>
        <v>Cooling</v>
      </c>
      <c r="C44" s="3">
        <v>0</v>
      </c>
    </row>
    <row r="45" spans="1:3" x14ac:dyDescent="0.35">
      <c r="A45" s="574"/>
      <c r="B45" s="11" t="str">
        <f t="shared" si="3"/>
        <v>Ext Lighting</v>
      </c>
      <c r="C45" s="3">
        <v>0</v>
      </c>
    </row>
    <row r="46" spans="1:3" x14ac:dyDescent="0.35">
      <c r="A46" s="574"/>
      <c r="B46" s="10" t="str">
        <f t="shared" si="3"/>
        <v>Heating</v>
      </c>
      <c r="C46" s="3">
        <v>0</v>
      </c>
    </row>
    <row r="47" spans="1:3" x14ac:dyDescent="0.35">
      <c r="A47" s="574"/>
      <c r="B47" s="10" t="str">
        <f t="shared" si="3"/>
        <v>HVAC</v>
      </c>
      <c r="C47" s="3">
        <v>0</v>
      </c>
    </row>
    <row r="48" spans="1:3" x14ac:dyDescent="0.35">
      <c r="A48" s="574"/>
      <c r="B48" s="10" t="str">
        <f t="shared" si="3"/>
        <v>Lighting</v>
      </c>
      <c r="C48" s="3">
        <v>0</v>
      </c>
    </row>
    <row r="49" spans="1:3" x14ac:dyDescent="0.35">
      <c r="A49" s="574"/>
      <c r="B49" s="10" t="str">
        <f t="shared" si="3"/>
        <v>Miscellaneous</v>
      </c>
      <c r="C49" s="3">
        <v>0</v>
      </c>
    </row>
    <row r="50" spans="1:3" ht="15" customHeight="1" x14ac:dyDescent="0.35">
      <c r="A50" s="574"/>
      <c r="B50" s="10" t="str">
        <f t="shared" si="3"/>
        <v>Motors</v>
      </c>
      <c r="C50" s="3">
        <v>0</v>
      </c>
    </row>
    <row r="51" spans="1:3" x14ac:dyDescent="0.35">
      <c r="A51" s="574"/>
      <c r="B51" s="10" t="str">
        <f t="shared" si="3"/>
        <v>Process</v>
      </c>
      <c r="C51" s="3">
        <v>0</v>
      </c>
    </row>
    <row r="52" spans="1:3" x14ac:dyDescent="0.35">
      <c r="A52" s="574"/>
      <c r="B52" s="10" t="str">
        <f t="shared" si="3"/>
        <v>Refrigeration</v>
      </c>
      <c r="C52" s="3">
        <v>0</v>
      </c>
    </row>
    <row r="53" spans="1:3" x14ac:dyDescent="0.35">
      <c r="A53" s="574"/>
      <c r="B53" s="10" t="str">
        <f t="shared" si="3"/>
        <v>Water Heating</v>
      </c>
      <c r="C53" s="3">
        <v>0</v>
      </c>
    </row>
    <row r="54" spans="1:3" ht="15" customHeight="1" x14ac:dyDescent="0.35">
      <c r="A54" s="574"/>
      <c r="B54" s="10" t="str">
        <f t="shared" si="3"/>
        <v xml:space="preserve"> </v>
      </c>
      <c r="C54" s="3"/>
    </row>
    <row r="55" spans="1:3" ht="15" customHeight="1" thickBot="1" x14ac:dyDescent="0.4">
      <c r="A55" s="575"/>
      <c r="B55" s="14" t="str">
        <f t="shared" si="3"/>
        <v>Monthly kWh</v>
      </c>
      <c r="C55" s="176">
        <f>SUM(C41:C54)</f>
        <v>0</v>
      </c>
    </row>
    <row r="56" spans="1:3" x14ac:dyDescent="0.35">
      <c r="A56" s="7"/>
      <c r="B56" s="190"/>
      <c r="C56" s="8"/>
    </row>
    <row r="57" spans="1:3" ht="15" thickBot="1" x14ac:dyDescent="0.4">
      <c r="A57" s="170" t="s">
        <v>181</v>
      </c>
      <c r="B57" s="170"/>
      <c r="C57" s="170"/>
    </row>
    <row r="58" spans="1:3" ht="16" thickBot="1" x14ac:dyDescent="0.4">
      <c r="A58" s="576" t="s">
        <v>17</v>
      </c>
      <c r="B58" s="16" t="str">
        <f t="shared" ref="B58" si="4">B40</f>
        <v>End Use</v>
      </c>
      <c r="C58" s="123">
        <f>C$4</f>
        <v>45658</v>
      </c>
    </row>
    <row r="59" spans="1:3" ht="15" customHeight="1" x14ac:dyDescent="0.35">
      <c r="A59" s="577"/>
      <c r="B59" s="12" t="str">
        <f t="shared" ref="B59:B72" si="5">B41</f>
        <v>Air Comp</v>
      </c>
      <c r="C59" s="24">
        <f>((C5*0.5)-C41)*C78*C$93*C$2</f>
        <v>0</v>
      </c>
    </row>
    <row r="60" spans="1:3" ht="15.5" x14ac:dyDescent="0.35">
      <c r="A60" s="577"/>
      <c r="B60" s="12" t="str">
        <f t="shared" si="5"/>
        <v>Building Shell</v>
      </c>
      <c r="C60" s="24">
        <f t="shared" ref="C60:C71" si="6">((C6*0.5)-C42)*C79*C$93*C$2</f>
        <v>0</v>
      </c>
    </row>
    <row r="61" spans="1:3" ht="15.5" x14ac:dyDescent="0.35">
      <c r="A61" s="577"/>
      <c r="B61" s="12" t="str">
        <f t="shared" si="5"/>
        <v>Cooking</v>
      </c>
      <c r="C61" s="24">
        <f t="shared" si="6"/>
        <v>0</v>
      </c>
    </row>
    <row r="62" spans="1:3" ht="15.5" x14ac:dyDescent="0.35">
      <c r="A62" s="577"/>
      <c r="B62" s="12" t="str">
        <f t="shared" si="5"/>
        <v>Cooling</v>
      </c>
      <c r="C62" s="24">
        <f t="shared" si="6"/>
        <v>0</v>
      </c>
    </row>
    <row r="63" spans="1:3" ht="15.5" x14ac:dyDescent="0.35">
      <c r="A63" s="577"/>
      <c r="B63" s="12" t="str">
        <f t="shared" si="5"/>
        <v>Ext Lighting</v>
      </c>
      <c r="C63" s="24">
        <f t="shared" si="6"/>
        <v>0</v>
      </c>
    </row>
    <row r="64" spans="1:3" ht="15.5" x14ac:dyDescent="0.35">
      <c r="A64" s="577"/>
      <c r="B64" s="12" t="str">
        <f t="shared" si="5"/>
        <v>Heating</v>
      </c>
      <c r="C64" s="24">
        <f t="shared" si="6"/>
        <v>0</v>
      </c>
    </row>
    <row r="65" spans="1:3" ht="15.5" x14ac:dyDescent="0.35">
      <c r="A65" s="577"/>
      <c r="B65" s="12" t="str">
        <f t="shared" si="5"/>
        <v>HVAC</v>
      </c>
      <c r="C65" s="24">
        <f t="shared" si="6"/>
        <v>0</v>
      </c>
    </row>
    <row r="66" spans="1:3" ht="15.5" x14ac:dyDescent="0.35">
      <c r="A66" s="577"/>
      <c r="B66" s="12" t="str">
        <f t="shared" si="5"/>
        <v>Lighting</v>
      </c>
      <c r="C66" s="24">
        <f t="shared" si="6"/>
        <v>64.611774216129476</v>
      </c>
    </row>
    <row r="67" spans="1:3" ht="15.5" x14ac:dyDescent="0.35">
      <c r="A67" s="577"/>
      <c r="B67" s="12" t="str">
        <f t="shared" si="5"/>
        <v>Miscellaneous</v>
      </c>
      <c r="C67" s="24">
        <f t="shared" si="6"/>
        <v>0</v>
      </c>
    </row>
    <row r="68" spans="1:3" ht="15.75" customHeight="1" x14ac:dyDescent="0.35">
      <c r="A68" s="577"/>
      <c r="B68" s="12" t="str">
        <f t="shared" si="5"/>
        <v>Motors</v>
      </c>
      <c r="C68" s="24">
        <f t="shared" si="6"/>
        <v>5.098667902890309</v>
      </c>
    </row>
    <row r="69" spans="1:3" ht="15.5" x14ac:dyDescent="0.35">
      <c r="A69" s="577"/>
      <c r="B69" s="12" t="str">
        <f t="shared" si="5"/>
        <v>Process</v>
      </c>
      <c r="C69" s="24">
        <f t="shared" si="6"/>
        <v>0</v>
      </c>
    </row>
    <row r="70" spans="1:3" ht="15.5" x14ac:dyDescent="0.35">
      <c r="A70" s="577"/>
      <c r="B70" s="12" t="str">
        <f t="shared" si="5"/>
        <v>Refrigeration</v>
      </c>
      <c r="C70" s="24">
        <f t="shared" si="6"/>
        <v>0</v>
      </c>
    </row>
    <row r="71" spans="1:3" ht="15.5" x14ac:dyDescent="0.35">
      <c r="A71" s="577"/>
      <c r="B71" s="12" t="str">
        <f t="shared" si="5"/>
        <v>Water Heating</v>
      </c>
      <c r="C71" s="24">
        <f t="shared" si="6"/>
        <v>0</v>
      </c>
    </row>
    <row r="72" spans="1:3" ht="15.75" customHeight="1" x14ac:dyDescent="0.35">
      <c r="A72" s="577"/>
      <c r="B72" s="12" t="str">
        <f t="shared" si="5"/>
        <v xml:space="preserve"> </v>
      </c>
      <c r="C72" s="3"/>
    </row>
    <row r="73" spans="1:3" ht="15.75" customHeight="1" x14ac:dyDescent="0.35">
      <c r="A73" s="577"/>
      <c r="B73" s="178" t="s">
        <v>26</v>
      </c>
      <c r="C73" s="24">
        <f>SUM(C59:C72)</f>
        <v>69.710442119019788</v>
      </c>
    </row>
    <row r="74" spans="1:3" ht="16.5" customHeight="1" thickBot="1" x14ac:dyDescent="0.4">
      <c r="A74" s="578"/>
      <c r="B74" s="117" t="s">
        <v>27</v>
      </c>
      <c r="C74" s="25">
        <f>C73</f>
        <v>69.710442119019788</v>
      </c>
    </row>
    <row r="75" spans="1:3" x14ac:dyDescent="0.35">
      <c r="A75" s="7"/>
      <c r="B75" s="31"/>
      <c r="C75" s="28"/>
    </row>
    <row r="76" spans="1:3" ht="15" thickBot="1" x14ac:dyDescent="0.4">
      <c r="B76" s="15"/>
      <c r="C76" s="7"/>
    </row>
    <row r="77" spans="1:3" ht="16" thickBot="1" x14ac:dyDescent="0.4">
      <c r="A77" s="579" t="s">
        <v>12</v>
      </c>
      <c r="B77" s="16" t="s">
        <v>12</v>
      </c>
      <c r="C77" s="123">
        <f>C$4</f>
        <v>45658</v>
      </c>
    </row>
    <row r="78" spans="1:3" ht="15.75" customHeight="1" x14ac:dyDescent="0.35">
      <c r="A78" s="580"/>
      <c r="B78" s="12" t="str">
        <f>B59</f>
        <v>Air Comp</v>
      </c>
      <c r="C78" s="228">
        <f>'2M - SGS'!C78</f>
        <v>8.5109000000000004E-2</v>
      </c>
    </row>
    <row r="79" spans="1:3" ht="15.5" x14ac:dyDescent="0.35">
      <c r="A79" s="580"/>
      <c r="B79" s="12" t="str">
        <f t="shared" ref="B79:B90" si="7">B60</f>
        <v>Building Shell</v>
      </c>
      <c r="C79" s="228">
        <f>'2M - SGS'!C79</f>
        <v>0.107824</v>
      </c>
    </row>
    <row r="80" spans="1:3" ht="15.5" x14ac:dyDescent="0.35">
      <c r="A80" s="580"/>
      <c r="B80" s="12" t="str">
        <f t="shared" si="7"/>
        <v>Cooking</v>
      </c>
      <c r="C80" s="228">
        <f>'2M - SGS'!C80</f>
        <v>8.6096000000000006E-2</v>
      </c>
    </row>
    <row r="81" spans="1:3" ht="15.5" x14ac:dyDescent="0.35">
      <c r="A81" s="580"/>
      <c r="B81" s="12" t="str">
        <f t="shared" si="7"/>
        <v>Cooling</v>
      </c>
      <c r="C81" s="228">
        <f>'2M - SGS'!C81</f>
        <v>6.0000000000000002E-6</v>
      </c>
    </row>
    <row r="82" spans="1:3" ht="15.5" x14ac:dyDescent="0.35">
      <c r="A82" s="580"/>
      <c r="B82" s="12" t="str">
        <f t="shared" si="7"/>
        <v>Ext Lighting</v>
      </c>
      <c r="C82" s="228">
        <f>'2M - SGS'!C82</f>
        <v>0.106265</v>
      </c>
    </row>
    <row r="83" spans="1:3" ht="15.5" x14ac:dyDescent="0.35">
      <c r="A83" s="580"/>
      <c r="B83" s="12" t="str">
        <f t="shared" si="7"/>
        <v>Heating</v>
      </c>
      <c r="C83" s="228">
        <f>'2M - SGS'!C83</f>
        <v>0.210397</v>
      </c>
    </row>
    <row r="84" spans="1:3" ht="15.5" x14ac:dyDescent="0.35">
      <c r="A84" s="580"/>
      <c r="B84" s="12" t="str">
        <f t="shared" si="7"/>
        <v>HVAC</v>
      </c>
      <c r="C84" s="228">
        <f>'2M - SGS'!C84</f>
        <v>0.107824</v>
      </c>
    </row>
    <row r="85" spans="1:3" ht="15.5" x14ac:dyDescent="0.35">
      <c r="A85" s="580"/>
      <c r="B85" s="12" t="str">
        <f t="shared" si="7"/>
        <v>Lighting</v>
      </c>
      <c r="C85" s="228">
        <f>'2M - SGS'!C85</f>
        <v>9.3563999999999994E-2</v>
      </c>
    </row>
    <row r="86" spans="1:3" ht="15.5" x14ac:dyDescent="0.35">
      <c r="A86" s="580"/>
      <c r="B86" s="12" t="str">
        <f t="shared" si="7"/>
        <v>Miscellaneous</v>
      </c>
      <c r="C86" s="228">
        <f>'2M - SGS'!C86</f>
        <v>8.5109000000000004E-2</v>
      </c>
    </row>
    <row r="87" spans="1:3" ht="15.5" x14ac:dyDescent="0.35">
      <c r="A87" s="580"/>
      <c r="B87" s="12" t="str">
        <f t="shared" si="7"/>
        <v>Motors</v>
      </c>
      <c r="C87" s="228">
        <f>'2M - SGS'!C87</f>
        <v>8.5109000000000004E-2</v>
      </c>
    </row>
    <row r="88" spans="1:3" ht="15.5" x14ac:dyDescent="0.35">
      <c r="A88" s="580"/>
      <c r="B88" s="12" t="str">
        <f t="shared" si="7"/>
        <v>Process</v>
      </c>
      <c r="C88" s="228">
        <f>'2M - SGS'!C88</f>
        <v>8.5109000000000004E-2</v>
      </c>
    </row>
    <row r="89" spans="1:3" ht="15.5" x14ac:dyDescent="0.35">
      <c r="A89" s="580"/>
      <c r="B89" s="12" t="str">
        <f t="shared" si="7"/>
        <v>Refrigeration</v>
      </c>
      <c r="C89" s="228">
        <f>'2M - SGS'!C89</f>
        <v>8.3486000000000005E-2</v>
      </c>
    </row>
    <row r="90" spans="1:3" ht="16" thickBot="1" x14ac:dyDescent="0.4">
      <c r="A90" s="581"/>
      <c r="B90" s="13" t="str">
        <f t="shared" si="7"/>
        <v>Water Heating</v>
      </c>
      <c r="C90" s="233">
        <f>'2M - SGS'!C90</f>
        <v>0.108255</v>
      </c>
    </row>
    <row r="91" spans="1:3" ht="15" thickBot="1" x14ac:dyDescent="0.4"/>
    <row r="92" spans="1:3" ht="15" thickBot="1" x14ac:dyDescent="0.4">
      <c r="A92" s="18"/>
      <c r="B92" s="565" t="s">
        <v>28</v>
      </c>
      <c r="C92" s="123">
        <f>C$4</f>
        <v>45658</v>
      </c>
    </row>
    <row r="93" spans="1:3" ht="15" thickBot="1" x14ac:dyDescent="0.4">
      <c r="A93" s="18"/>
      <c r="B93" s="566"/>
      <c r="C93" s="311">
        <f>'2M - SGS'!C93</f>
        <v>6.0077999999999999E-2</v>
      </c>
    </row>
    <row r="94" spans="1:3" x14ac:dyDescent="0.35">
      <c r="C94" s="312" t="s">
        <v>239</v>
      </c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C201"/>
  <sheetViews>
    <sheetView zoomScale="80" zoomScaleNormal="80" workbookViewId="0">
      <pane xSplit="2" topLeftCell="C1" activePane="topRight" state="frozen"/>
      <selection activeCell="K32" sqref="K32"/>
      <selection pane="topRight" activeCell="H22" sqref="H22"/>
    </sheetView>
  </sheetViews>
  <sheetFormatPr defaultRowHeight="14.5" x14ac:dyDescent="0.35"/>
  <cols>
    <col min="1" max="1" width="10" customWidth="1"/>
    <col min="2" max="2" width="24.6328125" customWidth="1"/>
    <col min="3" max="3" width="15.6328125" bestFit="1" customWidth="1"/>
    <col min="14" max="14" width="9.36328125" customWidth="1"/>
  </cols>
  <sheetData>
    <row r="1" spans="1:3" s="2" customFormat="1" ht="15" thickBot="1" x14ac:dyDescent="0.4">
      <c r="A1" s="17"/>
      <c r="B1" s="17"/>
      <c r="C1" s="17"/>
    </row>
    <row r="2" spans="1:3" ht="15" thickBot="1" x14ac:dyDescent="0.4">
      <c r="A2" s="17"/>
      <c r="B2" s="26" t="s">
        <v>13</v>
      </c>
      <c r="C2" s="277">
        <f>' 1M - RES'!C2</f>
        <v>0.79900000000000004</v>
      </c>
    </row>
    <row r="3" spans="1:3" s="6" customFormat="1" ht="15" thickBot="1" x14ac:dyDescent="0.4">
      <c r="B3" s="17"/>
      <c r="C3" s="17"/>
    </row>
    <row r="4" spans="1:3" ht="15.75" customHeight="1" thickBot="1" x14ac:dyDescent="0.4">
      <c r="A4" s="567" t="s">
        <v>14</v>
      </c>
      <c r="B4" s="16" t="s">
        <v>10</v>
      </c>
      <c r="C4" s="123">
        <f>' 1M - RES'!C4</f>
        <v>45658</v>
      </c>
    </row>
    <row r="5" spans="1:3" ht="15" customHeight="1" x14ac:dyDescent="0.35">
      <c r="A5" s="568"/>
      <c r="B5" s="10" t="s">
        <v>20</v>
      </c>
      <c r="C5" s="3">
        <f>'BIZ kWh ENTRY'!S180</f>
        <v>0</v>
      </c>
    </row>
    <row r="6" spans="1:3" x14ac:dyDescent="0.35">
      <c r="A6" s="568"/>
      <c r="B6" s="11" t="s">
        <v>0</v>
      </c>
      <c r="C6" s="3">
        <f>'BIZ kWh ENTRY'!S181</f>
        <v>0</v>
      </c>
    </row>
    <row r="7" spans="1:3" x14ac:dyDescent="0.35">
      <c r="A7" s="568"/>
      <c r="B7" s="10" t="s">
        <v>21</v>
      </c>
      <c r="C7" s="3">
        <f>'BIZ kWh ENTRY'!S182</f>
        <v>0</v>
      </c>
    </row>
    <row r="8" spans="1:3" x14ac:dyDescent="0.35">
      <c r="A8" s="568"/>
      <c r="B8" s="10" t="s">
        <v>1</v>
      </c>
      <c r="C8" s="3">
        <f>'BIZ kWh ENTRY'!S183</f>
        <v>0</v>
      </c>
    </row>
    <row r="9" spans="1:3" x14ac:dyDescent="0.35">
      <c r="A9" s="568"/>
      <c r="B9" s="11" t="s">
        <v>22</v>
      </c>
      <c r="C9" s="3">
        <f>'BIZ kWh ENTRY'!S184</f>
        <v>13356.685664946663</v>
      </c>
    </row>
    <row r="10" spans="1:3" x14ac:dyDescent="0.35">
      <c r="A10" s="568"/>
      <c r="B10" s="10" t="s">
        <v>9</v>
      </c>
      <c r="C10" s="3">
        <f>'BIZ kWh ENTRY'!S185</f>
        <v>0</v>
      </c>
    </row>
    <row r="11" spans="1:3" x14ac:dyDescent="0.35">
      <c r="A11" s="568"/>
      <c r="B11" s="10" t="s">
        <v>3</v>
      </c>
      <c r="C11" s="3">
        <f>'BIZ kWh ENTRY'!S186</f>
        <v>0</v>
      </c>
    </row>
    <row r="12" spans="1:3" x14ac:dyDescent="0.35">
      <c r="A12" s="568"/>
      <c r="B12" s="10" t="s">
        <v>4</v>
      </c>
      <c r="C12" s="3">
        <f>'BIZ kWh ENTRY'!S187</f>
        <v>55521.775391716932</v>
      </c>
    </row>
    <row r="13" spans="1:3" x14ac:dyDescent="0.35">
      <c r="A13" s="568"/>
      <c r="B13" s="10" t="s">
        <v>5</v>
      </c>
      <c r="C13" s="3">
        <f>'BIZ kWh ENTRY'!S188</f>
        <v>0</v>
      </c>
    </row>
    <row r="14" spans="1:3" x14ac:dyDescent="0.35">
      <c r="A14" s="568"/>
      <c r="B14" s="10" t="s">
        <v>23</v>
      </c>
      <c r="C14" s="3">
        <f>'BIZ kWh ENTRY'!S189</f>
        <v>0</v>
      </c>
    </row>
    <row r="15" spans="1:3" x14ac:dyDescent="0.35">
      <c r="A15" s="568"/>
      <c r="B15" s="10" t="s">
        <v>24</v>
      </c>
      <c r="C15" s="3">
        <f>'BIZ kWh ENTRY'!S190</f>
        <v>0</v>
      </c>
    </row>
    <row r="16" spans="1:3" x14ac:dyDescent="0.35">
      <c r="A16" s="568"/>
      <c r="B16" s="10" t="s">
        <v>7</v>
      </c>
      <c r="C16" s="3">
        <f>'BIZ kWh ENTRY'!S191</f>
        <v>0</v>
      </c>
    </row>
    <row r="17" spans="1:3" x14ac:dyDescent="0.35">
      <c r="A17" s="568"/>
      <c r="B17" s="10" t="s">
        <v>8</v>
      </c>
      <c r="C17" s="3">
        <f>'BIZ kWh ENTRY'!S192</f>
        <v>0</v>
      </c>
    </row>
    <row r="18" spans="1:3" x14ac:dyDescent="0.35">
      <c r="A18" s="568"/>
      <c r="B18" s="10" t="s">
        <v>11</v>
      </c>
      <c r="C18" s="3"/>
    </row>
    <row r="19" spans="1:3" ht="15" thickBot="1" x14ac:dyDescent="0.4">
      <c r="A19" s="569"/>
      <c r="B19" s="157" t="str">
        <f>' LI 1M - RES'!B16</f>
        <v>Monthly kWh</v>
      </c>
      <c r="C19" s="176">
        <f>SUM(C5:C18)</f>
        <v>68878.461056663597</v>
      </c>
    </row>
    <row r="20" spans="1:3" x14ac:dyDescent="0.35">
      <c r="A20" s="189"/>
      <c r="B20" s="190"/>
      <c r="C20" s="8"/>
    </row>
    <row r="21" spans="1:3" ht="15" thickBot="1" x14ac:dyDescent="0.4">
      <c r="C21" s="191"/>
    </row>
    <row r="22" spans="1:3" ht="16" thickBot="1" x14ac:dyDescent="0.4">
      <c r="A22" s="570" t="s">
        <v>15</v>
      </c>
      <c r="B22" s="16" t="s">
        <v>10</v>
      </c>
      <c r="C22" s="123">
        <f>C$4</f>
        <v>45658</v>
      </c>
    </row>
    <row r="23" spans="1:3" ht="15" customHeight="1" x14ac:dyDescent="0.35">
      <c r="A23" s="571"/>
      <c r="B23" s="10" t="str">
        <f t="shared" ref="B23:C37" si="0">B5</f>
        <v>Air Comp</v>
      </c>
      <c r="C23" s="3">
        <f>C5</f>
        <v>0</v>
      </c>
    </row>
    <row r="24" spans="1:3" x14ac:dyDescent="0.35">
      <c r="A24" s="571"/>
      <c r="B24" s="11" t="str">
        <f t="shared" si="0"/>
        <v>Building Shell</v>
      </c>
      <c r="C24" s="3">
        <f t="shared" si="0"/>
        <v>0</v>
      </c>
    </row>
    <row r="25" spans="1:3" x14ac:dyDescent="0.35">
      <c r="A25" s="571"/>
      <c r="B25" s="10" t="str">
        <f t="shared" si="0"/>
        <v>Cooking</v>
      </c>
      <c r="C25" s="3">
        <f t="shared" si="0"/>
        <v>0</v>
      </c>
    </row>
    <row r="26" spans="1:3" x14ac:dyDescent="0.35">
      <c r="A26" s="571"/>
      <c r="B26" s="10" t="str">
        <f t="shared" si="0"/>
        <v>Cooling</v>
      </c>
      <c r="C26" s="3">
        <f t="shared" si="0"/>
        <v>0</v>
      </c>
    </row>
    <row r="27" spans="1:3" x14ac:dyDescent="0.35">
      <c r="A27" s="571"/>
      <c r="B27" s="11" t="str">
        <f t="shared" si="0"/>
        <v>Ext Lighting</v>
      </c>
      <c r="C27" s="3">
        <f t="shared" si="0"/>
        <v>13356.685664946663</v>
      </c>
    </row>
    <row r="28" spans="1:3" x14ac:dyDescent="0.35">
      <c r="A28" s="571"/>
      <c r="B28" s="10" t="str">
        <f t="shared" si="0"/>
        <v>Heating</v>
      </c>
      <c r="C28" s="3">
        <f t="shared" si="0"/>
        <v>0</v>
      </c>
    </row>
    <row r="29" spans="1:3" x14ac:dyDescent="0.35">
      <c r="A29" s="571"/>
      <c r="B29" s="10" t="str">
        <f t="shared" si="0"/>
        <v>HVAC</v>
      </c>
      <c r="C29" s="3">
        <f t="shared" si="0"/>
        <v>0</v>
      </c>
    </row>
    <row r="30" spans="1:3" x14ac:dyDescent="0.35">
      <c r="A30" s="571"/>
      <c r="B30" s="10" t="str">
        <f t="shared" si="0"/>
        <v>Lighting</v>
      </c>
      <c r="C30" s="3">
        <f t="shared" si="0"/>
        <v>55521.775391716932</v>
      </c>
    </row>
    <row r="31" spans="1:3" x14ac:dyDescent="0.35">
      <c r="A31" s="571"/>
      <c r="B31" s="10" t="str">
        <f t="shared" si="0"/>
        <v>Miscellaneous</v>
      </c>
      <c r="C31" s="3">
        <f t="shared" si="0"/>
        <v>0</v>
      </c>
    </row>
    <row r="32" spans="1:3" ht="15" customHeight="1" x14ac:dyDescent="0.35">
      <c r="A32" s="571"/>
      <c r="B32" s="10" t="str">
        <f t="shared" si="0"/>
        <v>Motors</v>
      </c>
      <c r="C32" s="3">
        <f t="shared" si="0"/>
        <v>0</v>
      </c>
    </row>
    <row r="33" spans="1:3" x14ac:dyDescent="0.35">
      <c r="A33" s="571"/>
      <c r="B33" s="10" t="str">
        <f t="shared" si="0"/>
        <v>Process</v>
      </c>
      <c r="C33" s="3">
        <f t="shared" si="0"/>
        <v>0</v>
      </c>
    </row>
    <row r="34" spans="1:3" x14ac:dyDescent="0.35">
      <c r="A34" s="571"/>
      <c r="B34" s="10" t="str">
        <f t="shared" si="0"/>
        <v>Refrigeration</v>
      </c>
      <c r="C34" s="3">
        <f t="shared" si="0"/>
        <v>0</v>
      </c>
    </row>
    <row r="35" spans="1:3" x14ac:dyDescent="0.35">
      <c r="A35" s="571"/>
      <c r="B35" s="10" t="str">
        <f t="shared" si="0"/>
        <v>Water Heating</v>
      </c>
      <c r="C35" s="3">
        <f t="shared" si="0"/>
        <v>0</v>
      </c>
    </row>
    <row r="36" spans="1:3" ht="15" customHeight="1" x14ac:dyDescent="0.35">
      <c r="A36" s="571"/>
      <c r="B36" s="10" t="str">
        <f t="shared" si="0"/>
        <v xml:space="preserve"> </v>
      </c>
      <c r="C36" s="3"/>
    </row>
    <row r="37" spans="1:3" ht="15" customHeight="1" thickBot="1" x14ac:dyDescent="0.4">
      <c r="A37" s="572"/>
      <c r="B37" s="157" t="str">
        <f t="shared" si="0"/>
        <v>Monthly kWh</v>
      </c>
      <c r="C37" s="176">
        <f>SUM(C23:C36)</f>
        <v>68878.461056663597</v>
      </c>
    </row>
    <row r="38" spans="1:3" x14ac:dyDescent="0.35">
      <c r="A38" s="36"/>
      <c r="B38" s="22"/>
      <c r="C38" s="8"/>
    </row>
    <row r="39" spans="1:3" ht="15" thickBot="1" x14ac:dyDescent="0.4">
      <c r="C39" s="191"/>
    </row>
    <row r="40" spans="1:3" ht="16" thickBot="1" x14ac:dyDescent="0.4">
      <c r="A40" s="573" t="s">
        <v>16</v>
      </c>
      <c r="B40" s="16" t="s">
        <v>10</v>
      </c>
      <c r="C40" s="123">
        <f>C$4</f>
        <v>45658</v>
      </c>
    </row>
    <row r="41" spans="1:3" ht="15" customHeight="1" x14ac:dyDescent="0.35">
      <c r="A41" s="574"/>
      <c r="B41" s="10" t="str">
        <f t="shared" ref="B41:B55" si="1">B23</f>
        <v>Air Comp</v>
      </c>
      <c r="C41" s="3">
        <v>0</v>
      </c>
    </row>
    <row r="42" spans="1:3" x14ac:dyDescent="0.35">
      <c r="A42" s="574"/>
      <c r="B42" s="11" t="str">
        <f t="shared" si="1"/>
        <v>Building Shell</v>
      </c>
      <c r="C42" s="3">
        <v>0</v>
      </c>
    </row>
    <row r="43" spans="1:3" x14ac:dyDescent="0.35">
      <c r="A43" s="574"/>
      <c r="B43" s="10" t="str">
        <f t="shared" si="1"/>
        <v>Cooking</v>
      </c>
      <c r="C43" s="3">
        <v>0</v>
      </c>
    </row>
    <row r="44" spans="1:3" x14ac:dyDescent="0.35">
      <c r="A44" s="574"/>
      <c r="B44" s="10" t="str">
        <f t="shared" si="1"/>
        <v>Cooling</v>
      </c>
      <c r="C44" s="3">
        <v>0</v>
      </c>
    </row>
    <row r="45" spans="1:3" x14ac:dyDescent="0.35">
      <c r="A45" s="574"/>
      <c r="B45" s="11" t="str">
        <f t="shared" si="1"/>
        <v>Ext Lighting</v>
      </c>
      <c r="C45" s="3">
        <v>0</v>
      </c>
    </row>
    <row r="46" spans="1:3" x14ac:dyDescent="0.35">
      <c r="A46" s="574"/>
      <c r="B46" s="10" t="str">
        <f t="shared" si="1"/>
        <v>Heating</v>
      </c>
      <c r="C46" s="3">
        <v>0</v>
      </c>
    </row>
    <row r="47" spans="1:3" x14ac:dyDescent="0.35">
      <c r="A47" s="574"/>
      <c r="B47" s="10" t="str">
        <f t="shared" si="1"/>
        <v>HVAC</v>
      </c>
      <c r="C47" s="3">
        <v>0</v>
      </c>
    </row>
    <row r="48" spans="1:3" x14ac:dyDescent="0.35">
      <c r="A48" s="574"/>
      <c r="B48" s="10" t="str">
        <f t="shared" si="1"/>
        <v>Lighting</v>
      </c>
      <c r="C48" s="3">
        <v>0</v>
      </c>
    </row>
    <row r="49" spans="1:3" x14ac:dyDescent="0.35">
      <c r="A49" s="574"/>
      <c r="B49" s="10" t="str">
        <f t="shared" si="1"/>
        <v>Miscellaneous</v>
      </c>
      <c r="C49" s="3">
        <v>0</v>
      </c>
    </row>
    <row r="50" spans="1:3" ht="15" customHeight="1" x14ac:dyDescent="0.35">
      <c r="A50" s="574"/>
      <c r="B50" s="10" t="str">
        <f t="shared" si="1"/>
        <v>Motors</v>
      </c>
      <c r="C50" s="3">
        <v>0</v>
      </c>
    </row>
    <row r="51" spans="1:3" x14ac:dyDescent="0.35">
      <c r="A51" s="574"/>
      <c r="B51" s="10" t="str">
        <f t="shared" si="1"/>
        <v>Process</v>
      </c>
      <c r="C51" s="3">
        <v>0</v>
      </c>
    </row>
    <row r="52" spans="1:3" x14ac:dyDescent="0.35">
      <c r="A52" s="574"/>
      <c r="B52" s="10" t="str">
        <f t="shared" si="1"/>
        <v>Refrigeration</v>
      </c>
      <c r="C52" s="3">
        <v>0</v>
      </c>
    </row>
    <row r="53" spans="1:3" x14ac:dyDescent="0.35">
      <c r="A53" s="574"/>
      <c r="B53" s="10" t="str">
        <f t="shared" si="1"/>
        <v>Water Heating</v>
      </c>
      <c r="C53" s="3">
        <v>0</v>
      </c>
    </row>
    <row r="54" spans="1:3" ht="15" customHeight="1" x14ac:dyDescent="0.35">
      <c r="A54" s="574"/>
      <c r="B54" s="10" t="str">
        <f t="shared" si="1"/>
        <v xml:space="preserve"> </v>
      </c>
      <c r="C54" s="3"/>
    </row>
    <row r="55" spans="1:3" ht="15" customHeight="1" thickBot="1" x14ac:dyDescent="0.4">
      <c r="A55" s="575"/>
      <c r="B55" s="157" t="str">
        <f t="shared" si="1"/>
        <v>Monthly kWh</v>
      </c>
      <c r="C55" s="176">
        <f>SUM(C41:C54)</f>
        <v>0</v>
      </c>
    </row>
    <row r="56" spans="1:3" x14ac:dyDescent="0.35">
      <c r="A56" s="7"/>
      <c r="B56" s="190"/>
      <c r="C56" s="8"/>
    </row>
    <row r="57" spans="1:3" ht="15" thickBot="1" x14ac:dyDescent="0.4">
      <c r="A57" s="170" t="s">
        <v>181</v>
      </c>
      <c r="B57" s="170"/>
      <c r="C57" s="170"/>
    </row>
    <row r="58" spans="1:3" ht="16" thickBot="1" x14ac:dyDescent="0.4">
      <c r="A58" s="576" t="s">
        <v>17</v>
      </c>
      <c r="B58" s="16" t="s">
        <v>10</v>
      </c>
      <c r="C58" s="123">
        <f>C$4</f>
        <v>45658</v>
      </c>
    </row>
    <row r="59" spans="1:3" ht="15" customHeight="1" x14ac:dyDescent="0.35">
      <c r="A59" s="577"/>
      <c r="B59" s="12" t="str">
        <f t="shared" ref="B59:B72" si="2">B41</f>
        <v>Air Comp</v>
      </c>
      <c r="C59" s="24">
        <f>((C5*0.5)-C41)*C78*C93*C$2</f>
        <v>0</v>
      </c>
    </row>
    <row r="60" spans="1:3" ht="15.5" x14ac:dyDescent="0.35">
      <c r="A60" s="577"/>
      <c r="B60" s="12" t="str">
        <f t="shared" si="2"/>
        <v>Building Shell</v>
      </c>
      <c r="C60" s="24">
        <f t="shared" ref="C60:C71" si="3">((C6*0.5)-C42)*C79*C94*C$2</f>
        <v>0</v>
      </c>
    </row>
    <row r="61" spans="1:3" ht="15.5" x14ac:dyDescent="0.35">
      <c r="A61" s="577"/>
      <c r="B61" s="12" t="str">
        <f t="shared" si="2"/>
        <v>Cooking</v>
      </c>
      <c r="C61" s="24">
        <f t="shared" si="3"/>
        <v>0</v>
      </c>
    </row>
    <row r="62" spans="1:3" ht="15.5" x14ac:dyDescent="0.35">
      <c r="A62" s="577"/>
      <c r="B62" s="12" t="str">
        <f t="shared" si="2"/>
        <v>Cooling</v>
      </c>
      <c r="C62" s="24">
        <f t="shared" si="3"/>
        <v>0</v>
      </c>
    </row>
    <row r="63" spans="1:3" ht="15.5" x14ac:dyDescent="0.35">
      <c r="A63" s="577"/>
      <c r="B63" s="12" t="str">
        <f t="shared" si="2"/>
        <v>Ext Lighting</v>
      </c>
      <c r="C63" s="24">
        <f t="shared" si="3"/>
        <v>16.615101537666259</v>
      </c>
    </row>
    <row r="64" spans="1:3" ht="15.5" x14ac:dyDescent="0.35">
      <c r="A64" s="577"/>
      <c r="B64" s="12" t="str">
        <f t="shared" si="2"/>
        <v>Heating</v>
      </c>
      <c r="C64" s="24">
        <f t="shared" si="3"/>
        <v>0</v>
      </c>
    </row>
    <row r="65" spans="1:3" ht="15.5" x14ac:dyDescent="0.35">
      <c r="A65" s="577"/>
      <c r="B65" s="12" t="str">
        <f t="shared" si="2"/>
        <v>HVAC</v>
      </c>
      <c r="C65" s="24">
        <f t="shared" si="3"/>
        <v>0</v>
      </c>
    </row>
    <row r="66" spans="1:3" ht="15.5" x14ac:dyDescent="0.35">
      <c r="A66" s="577"/>
      <c r="B66" s="12" t="str">
        <f t="shared" si="2"/>
        <v>Lighting</v>
      </c>
      <c r="C66" s="24">
        <f t="shared" si="3"/>
        <v>87.303257839568431</v>
      </c>
    </row>
    <row r="67" spans="1:3" ht="15.5" x14ac:dyDescent="0.35">
      <c r="A67" s="577"/>
      <c r="B67" s="12" t="str">
        <f t="shared" si="2"/>
        <v>Miscellaneous</v>
      </c>
      <c r="C67" s="24">
        <f t="shared" si="3"/>
        <v>0</v>
      </c>
    </row>
    <row r="68" spans="1:3" ht="15.75" customHeight="1" x14ac:dyDescent="0.35">
      <c r="A68" s="577"/>
      <c r="B68" s="12" t="str">
        <f t="shared" si="2"/>
        <v>Motors</v>
      </c>
      <c r="C68" s="24">
        <f t="shared" si="3"/>
        <v>0</v>
      </c>
    </row>
    <row r="69" spans="1:3" ht="15.5" x14ac:dyDescent="0.35">
      <c r="A69" s="577"/>
      <c r="B69" s="12" t="str">
        <f t="shared" si="2"/>
        <v>Process</v>
      </c>
      <c r="C69" s="24">
        <f t="shared" si="3"/>
        <v>0</v>
      </c>
    </row>
    <row r="70" spans="1:3" ht="15.5" x14ac:dyDescent="0.35">
      <c r="A70" s="577"/>
      <c r="B70" s="12" t="str">
        <f t="shared" si="2"/>
        <v>Refrigeration</v>
      </c>
      <c r="C70" s="24">
        <f t="shared" si="3"/>
        <v>0</v>
      </c>
    </row>
    <row r="71" spans="1:3" ht="15.5" x14ac:dyDescent="0.35">
      <c r="A71" s="577"/>
      <c r="B71" s="12" t="str">
        <f t="shared" si="2"/>
        <v>Water Heating</v>
      </c>
      <c r="C71" s="24">
        <f t="shared" si="3"/>
        <v>0</v>
      </c>
    </row>
    <row r="72" spans="1:3" ht="15.75" customHeight="1" x14ac:dyDescent="0.35">
      <c r="A72" s="577"/>
      <c r="B72" s="12" t="str">
        <f t="shared" si="2"/>
        <v xml:space="preserve"> </v>
      </c>
      <c r="C72" s="3"/>
    </row>
    <row r="73" spans="1:3" ht="15.75" customHeight="1" x14ac:dyDescent="0.35">
      <c r="A73" s="577"/>
      <c r="B73" s="178" t="s">
        <v>26</v>
      </c>
      <c r="C73" s="24">
        <f>SUM(C59:C72)</f>
        <v>103.91835937723469</v>
      </c>
    </row>
    <row r="74" spans="1:3" ht="16.5" customHeight="1" thickBot="1" x14ac:dyDescent="0.4">
      <c r="A74" s="578"/>
      <c r="B74" s="117" t="s">
        <v>27</v>
      </c>
      <c r="C74" s="25">
        <f>C73</f>
        <v>103.91835937723469</v>
      </c>
    </row>
    <row r="75" spans="1:3" x14ac:dyDescent="0.35">
      <c r="A75" s="7"/>
      <c r="B75" s="31"/>
      <c r="C75" s="28"/>
    </row>
    <row r="76" spans="1:3" ht="15" thickBot="1" x14ac:dyDescent="0.4">
      <c r="B76" s="15"/>
      <c r="C76" s="7"/>
    </row>
    <row r="77" spans="1:3" ht="16" thickBot="1" x14ac:dyDescent="0.4">
      <c r="A77" s="579" t="s">
        <v>12</v>
      </c>
      <c r="B77" s="16" t="s">
        <v>12</v>
      </c>
      <c r="C77" s="123">
        <f>C$4</f>
        <v>45658</v>
      </c>
    </row>
    <row r="78" spans="1:3" ht="15.75" customHeight="1" x14ac:dyDescent="0.35">
      <c r="A78" s="580"/>
      <c r="B78" s="12" t="str">
        <f>B59</f>
        <v>Air Comp</v>
      </c>
      <c r="C78" s="228">
        <f>'2M - SGS'!C78</f>
        <v>8.5109000000000004E-2</v>
      </c>
    </row>
    <row r="79" spans="1:3" ht="15.5" x14ac:dyDescent="0.35">
      <c r="A79" s="580"/>
      <c r="B79" s="12" t="str">
        <f t="shared" ref="B79:B90" si="4">B60</f>
        <v>Building Shell</v>
      </c>
      <c r="C79" s="228">
        <f>'2M - SGS'!C79</f>
        <v>0.107824</v>
      </c>
    </row>
    <row r="80" spans="1:3" ht="15.5" x14ac:dyDescent="0.35">
      <c r="A80" s="580"/>
      <c r="B80" s="12" t="str">
        <f t="shared" si="4"/>
        <v>Cooking</v>
      </c>
      <c r="C80" s="228">
        <f>'2M - SGS'!C80</f>
        <v>8.6096000000000006E-2</v>
      </c>
    </row>
    <row r="81" spans="1:3" ht="15.5" x14ac:dyDescent="0.35">
      <c r="A81" s="580"/>
      <c r="B81" s="12" t="str">
        <f t="shared" si="4"/>
        <v>Cooling</v>
      </c>
      <c r="C81" s="228">
        <f>'2M - SGS'!C81</f>
        <v>6.0000000000000002E-6</v>
      </c>
    </row>
    <row r="82" spans="1:3" ht="15.5" x14ac:dyDescent="0.35">
      <c r="A82" s="580"/>
      <c r="B82" s="12" t="str">
        <f t="shared" si="4"/>
        <v>Ext Lighting</v>
      </c>
      <c r="C82" s="228">
        <f>'2M - SGS'!C82</f>
        <v>0.106265</v>
      </c>
    </row>
    <row r="83" spans="1:3" ht="15.5" x14ac:dyDescent="0.35">
      <c r="A83" s="580"/>
      <c r="B83" s="12" t="str">
        <f t="shared" si="4"/>
        <v>Heating</v>
      </c>
      <c r="C83" s="228">
        <f>'2M - SGS'!C83</f>
        <v>0.210397</v>
      </c>
    </row>
    <row r="84" spans="1:3" ht="15.5" x14ac:dyDescent="0.35">
      <c r="A84" s="580"/>
      <c r="B84" s="12" t="str">
        <f t="shared" si="4"/>
        <v>HVAC</v>
      </c>
      <c r="C84" s="228">
        <f>'2M - SGS'!C84</f>
        <v>0.107824</v>
      </c>
    </row>
    <row r="85" spans="1:3" ht="15.5" x14ac:dyDescent="0.35">
      <c r="A85" s="580"/>
      <c r="B85" s="12" t="str">
        <f t="shared" si="4"/>
        <v>Lighting</v>
      </c>
      <c r="C85" s="228">
        <f>'2M - SGS'!C85</f>
        <v>9.3563999999999994E-2</v>
      </c>
    </row>
    <row r="86" spans="1:3" ht="15.5" x14ac:dyDescent="0.35">
      <c r="A86" s="580"/>
      <c r="B86" s="12" t="str">
        <f t="shared" si="4"/>
        <v>Miscellaneous</v>
      </c>
      <c r="C86" s="228">
        <f>'2M - SGS'!C86</f>
        <v>8.5109000000000004E-2</v>
      </c>
    </row>
    <row r="87" spans="1:3" ht="15.5" x14ac:dyDescent="0.35">
      <c r="A87" s="580"/>
      <c r="B87" s="12" t="str">
        <f t="shared" si="4"/>
        <v>Motors</v>
      </c>
      <c r="C87" s="228">
        <f>'2M - SGS'!C87</f>
        <v>8.5109000000000004E-2</v>
      </c>
    </row>
    <row r="88" spans="1:3" ht="15.5" x14ac:dyDescent="0.35">
      <c r="A88" s="580"/>
      <c r="B88" s="12" t="str">
        <f t="shared" si="4"/>
        <v>Process</v>
      </c>
      <c r="C88" s="228">
        <f>'2M - SGS'!C88</f>
        <v>8.5109000000000004E-2</v>
      </c>
    </row>
    <row r="89" spans="1:3" ht="15.5" x14ac:dyDescent="0.35">
      <c r="A89" s="580"/>
      <c r="B89" s="12" t="str">
        <f t="shared" si="4"/>
        <v>Refrigeration</v>
      </c>
      <c r="C89" s="228">
        <f>'2M - SGS'!C89</f>
        <v>8.3486000000000005E-2</v>
      </c>
    </row>
    <row r="90" spans="1:3" ht="16" thickBot="1" x14ac:dyDescent="0.4">
      <c r="A90" s="581"/>
      <c r="B90" s="13" t="str">
        <f t="shared" si="4"/>
        <v>Water Heating</v>
      </c>
      <c r="C90" s="233">
        <f>'2M - SGS'!C90</f>
        <v>0.108255</v>
      </c>
    </row>
    <row r="91" spans="1:3" ht="15" thickBot="1" x14ac:dyDescent="0.4"/>
    <row r="92" spans="1:3" ht="15" customHeight="1" thickBot="1" x14ac:dyDescent="0.4">
      <c r="A92" s="597" t="s">
        <v>28</v>
      </c>
      <c r="B92" s="196" t="s">
        <v>31</v>
      </c>
      <c r="C92" s="123">
        <f>C$4</f>
        <v>45658</v>
      </c>
    </row>
    <row r="93" spans="1:3" ht="15.75" customHeight="1" x14ac:dyDescent="0.35">
      <c r="A93" s="598"/>
      <c r="B93" s="10" t="s">
        <v>20</v>
      </c>
      <c r="C93" s="313">
        <f>'3M - LGS'!C93</f>
        <v>3.9933000000000003E-2</v>
      </c>
    </row>
    <row r="94" spans="1:3" x14ac:dyDescent="0.35">
      <c r="A94" s="598"/>
      <c r="B94" s="10" t="s">
        <v>0</v>
      </c>
      <c r="C94" s="313">
        <f>'3M - LGS'!C94</f>
        <v>4.4352999999999997E-2</v>
      </c>
    </row>
    <row r="95" spans="1:3" x14ac:dyDescent="0.35">
      <c r="A95" s="598"/>
      <c r="B95" s="10" t="s">
        <v>21</v>
      </c>
      <c r="C95" s="313">
        <f>'3M - LGS'!C95</f>
        <v>4.1343999999999999E-2</v>
      </c>
    </row>
    <row r="96" spans="1:3" x14ac:dyDescent="0.35">
      <c r="A96" s="598"/>
      <c r="B96" s="10" t="s">
        <v>1</v>
      </c>
      <c r="C96" s="313">
        <f>'3M - LGS'!C96</f>
        <v>4.2347000000000003E-2</v>
      </c>
    </row>
    <row r="97" spans="1:3" x14ac:dyDescent="0.35">
      <c r="A97" s="598"/>
      <c r="B97" s="10" t="s">
        <v>22</v>
      </c>
      <c r="C97" s="313">
        <f>'3M - LGS'!C97</f>
        <v>2.9302000000000002E-2</v>
      </c>
    </row>
    <row r="98" spans="1:3" x14ac:dyDescent="0.35">
      <c r="A98" s="598"/>
      <c r="B98" s="10" t="s">
        <v>9</v>
      </c>
      <c r="C98" s="313">
        <f>'3M - LGS'!C98</f>
        <v>4.0834000000000002E-2</v>
      </c>
    </row>
    <row r="99" spans="1:3" x14ac:dyDescent="0.35">
      <c r="A99" s="598"/>
      <c r="B99" s="10" t="s">
        <v>3</v>
      </c>
      <c r="C99" s="313">
        <f>'3M - LGS'!C99</f>
        <v>4.4352999999999997E-2</v>
      </c>
    </row>
    <row r="100" spans="1:3" x14ac:dyDescent="0.35">
      <c r="A100" s="598"/>
      <c r="B100" s="10" t="s">
        <v>4</v>
      </c>
      <c r="C100" s="313">
        <f>'3M - LGS'!C100</f>
        <v>4.2067E-2</v>
      </c>
    </row>
    <row r="101" spans="1:3" x14ac:dyDescent="0.35">
      <c r="A101" s="598"/>
      <c r="B101" s="10" t="s">
        <v>5</v>
      </c>
      <c r="C101" s="313">
        <f>'3M - LGS'!C101</f>
        <v>3.9933000000000003E-2</v>
      </c>
    </row>
    <row r="102" spans="1:3" x14ac:dyDescent="0.35">
      <c r="A102" s="598"/>
      <c r="B102" s="10" t="s">
        <v>23</v>
      </c>
      <c r="C102" s="313">
        <f>'3M - LGS'!C102</f>
        <v>3.9933000000000003E-2</v>
      </c>
    </row>
    <row r="103" spans="1:3" x14ac:dyDescent="0.35">
      <c r="A103" s="598"/>
      <c r="B103" s="10" t="s">
        <v>24</v>
      </c>
      <c r="C103" s="313">
        <f>'3M - LGS'!C103</f>
        <v>3.9933000000000003E-2</v>
      </c>
    </row>
    <row r="104" spans="1:3" x14ac:dyDescent="0.35">
      <c r="A104" s="598"/>
      <c r="B104" s="10" t="s">
        <v>7</v>
      </c>
      <c r="C104" s="313">
        <f>'3M - LGS'!C104</f>
        <v>3.8309999999999997E-2</v>
      </c>
    </row>
    <row r="105" spans="1:3" ht="15" thickBot="1" x14ac:dyDescent="0.4">
      <c r="A105" s="599"/>
      <c r="B105" s="14" t="s">
        <v>8</v>
      </c>
      <c r="C105" s="311">
        <f>'3M - LGS'!C105</f>
        <v>4.0855000000000002E-2</v>
      </c>
    </row>
    <row r="106" spans="1:3" x14ac:dyDescent="0.35">
      <c r="C106" s="312" t="s">
        <v>239</v>
      </c>
    </row>
    <row r="107" spans="1:3" ht="15" hidden="1" customHeight="1" x14ac:dyDescent="0.35">
      <c r="A107" s="585" t="s">
        <v>121</v>
      </c>
      <c r="B107" s="103" t="s">
        <v>122</v>
      </c>
      <c r="C107" s="104"/>
    </row>
    <row r="108" spans="1:3" hidden="1" x14ac:dyDescent="0.35">
      <c r="A108" s="586"/>
      <c r="B108" s="591" t="s">
        <v>233</v>
      </c>
      <c r="C108" s="592"/>
    </row>
    <row r="109" spans="1:3" ht="15" hidden="1" thickBot="1" x14ac:dyDescent="0.4">
      <c r="A109" s="587"/>
      <c r="B109" s="197" t="s">
        <v>123</v>
      </c>
      <c r="C109" s="123">
        <f>C$4</f>
        <v>45658</v>
      </c>
    </row>
    <row r="110" spans="1:3" hidden="1" x14ac:dyDescent="0.35">
      <c r="A110" s="587"/>
      <c r="B110" s="181" t="s">
        <v>20</v>
      </c>
      <c r="C110" s="314">
        <f>'3M - LGS'!C110</f>
        <v>3.7441349140650192E-2</v>
      </c>
    </row>
    <row r="111" spans="1:3" hidden="1" x14ac:dyDescent="0.35">
      <c r="A111" s="587"/>
      <c r="B111" s="181" t="s">
        <v>0</v>
      </c>
      <c r="C111" s="314">
        <f>'3M - LGS'!C111</f>
        <v>4.1160476479958422E-2</v>
      </c>
    </row>
    <row r="112" spans="1:3" hidden="1" x14ac:dyDescent="0.35">
      <c r="A112" s="587"/>
      <c r="B112" s="181" t="s">
        <v>21</v>
      </c>
      <c r="C112" s="314">
        <f>'3M - LGS'!C112</f>
        <v>3.8681006913950738E-2</v>
      </c>
    </row>
    <row r="113" spans="1:3" hidden="1" x14ac:dyDescent="0.35">
      <c r="A113" s="587"/>
      <c r="B113" s="181" t="s">
        <v>1</v>
      </c>
      <c r="C113" s="314">
        <f>'3M - LGS'!C113</f>
        <v>4.2347000000000003E-2</v>
      </c>
    </row>
    <row r="114" spans="1:3" hidden="1" x14ac:dyDescent="0.35">
      <c r="A114" s="587"/>
      <c r="B114" s="181" t="s">
        <v>22</v>
      </c>
      <c r="C114" s="314">
        <f>'3M - LGS'!C114</f>
        <v>2.9295408494876111E-2</v>
      </c>
    </row>
    <row r="115" spans="1:3" hidden="1" x14ac:dyDescent="0.35">
      <c r="A115" s="587"/>
      <c r="B115" s="72" t="s">
        <v>9</v>
      </c>
      <c r="C115" s="314">
        <f>'3M - LGS'!C115</f>
        <v>3.7705982306050004E-2</v>
      </c>
    </row>
    <row r="116" spans="1:3" hidden="1" x14ac:dyDescent="0.35">
      <c r="A116" s="587"/>
      <c r="B116" s="72" t="s">
        <v>3</v>
      </c>
      <c r="C116" s="314">
        <f>'3M - LGS'!C116</f>
        <v>4.1160476479958422E-2</v>
      </c>
    </row>
    <row r="117" spans="1:3" hidden="1" x14ac:dyDescent="0.35">
      <c r="A117" s="587"/>
      <c r="B117" s="72" t="s">
        <v>4</v>
      </c>
      <c r="C117" s="314">
        <f>'3M - LGS'!C117</f>
        <v>3.9090658161332052E-2</v>
      </c>
    </row>
    <row r="118" spans="1:3" hidden="1" x14ac:dyDescent="0.35">
      <c r="A118" s="587"/>
      <c r="B118" s="72" t="s">
        <v>5</v>
      </c>
      <c r="C118" s="314">
        <f>'3M - LGS'!C118</f>
        <v>3.7441349140650192E-2</v>
      </c>
    </row>
    <row r="119" spans="1:3" hidden="1" x14ac:dyDescent="0.35">
      <c r="A119" s="587"/>
      <c r="B119" s="72" t="s">
        <v>23</v>
      </c>
      <c r="C119" s="314">
        <f>'3M - LGS'!C119</f>
        <v>3.7441349140650192E-2</v>
      </c>
    </row>
    <row r="120" spans="1:3" hidden="1" x14ac:dyDescent="0.35">
      <c r="A120" s="587"/>
      <c r="B120" s="72" t="s">
        <v>24</v>
      </c>
      <c r="C120" s="314">
        <f>'3M - LGS'!C120</f>
        <v>3.7441349140650192E-2</v>
      </c>
    </row>
    <row r="121" spans="1:3" hidden="1" x14ac:dyDescent="0.35">
      <c r="A121" s="587"/>
      <c r="B121" s="72" t="s">
        <v>7</v>
      </c>
      <c r="C121" s="314">
        <f>'3M - LGS'!C121</f>
        <v>3.6245984750808875E-2</v>
      </c>
    </row>
    <row r="122" spans="1:3" ht="15" hidden="1" thickBot="1" x14ac:dyDescent="0.4">
      <c r="A122" s="588"/>
      <c r="B122" s="74" t="s">
        <v>8</v>
      </c>
      <c r="C122" s="314">
        <f>'3M - LGS'!C122</f>
        <v>3.8325519266981398E-2</v>
      </c>
    </row>
    <row r="123" spans="1:3" hidden="1" x14ac:dyDescent="0.35">
      <c r="A123" s="88"/>
      <c r="B123" s="88"/>
      <c r="C123" s="89"/>
    </row>
    <row r="124" spans="1:3" hidden="1" x14ac:dyDescent="0.35"/>
    <row r="125" spans="1:3" hidden="1" x14ac:dyDescent="0.35">
      <c r="C125" s="442" t="s">
        <v>124</v>
      </c>
    </row>
    <row r="126" spans="1:3" ht="15" hidden="1" customHeight="1" x14ac:dyDescent="0.35">
      <c r="A126" s="593" t="s">
        <v>125</v>
      </c>
      <c r="B126" s="197" t="s">
        <v>123</v>
      </c>
      <c r="C126" s="123">
        <f>C$4</f>
        <v>45658</v>
      </c>
    </row>
    <row r="127" spans="1:3" ht="15" hidden="1" customHeight="1" x14ac:dyDescent="0.35">
      <c r="A127" s="587"/>
      <c r="B127" s="181" t="s">
        <v>20</v>
      </c>
      <c r="C127" s="315">
        <f>'3M - LGS'!C127</f>
        <v>2.4916508593498094E-3</v>
      </c>
    </row>
    <row r="128" spans="1:3" hidden="1" x14ac:dyDescent="0.35">
      <c r="A128" s="587"/>
      <c r="B128" s="181" t="s">
        <v>0</v>
      </c>
      <c r="C128" s="315">
        <f>'3M - LGS'!C128</f>
        <v>3.1925235200415754E-3</v>
      </c>
    </row>
    <row r="129" spans="1:3" hidden="1" x14ac:dyDescent="0.35">
      <c r="A129" s="587"/>
      <c r="B129" s="181" t="s">
        <v>21</v>
      </c>
      <c r="C129" s="315">
        <f>'3M - LGS'!C129</f>
        <v>2.6629930860492526E-3</v>
      </c>
    </row>
    <row r="130" spans="1:3" hidden="1" x14ac:dyDescent="0.35">
      <c r="A130" s="587"/>
      <c r="B130" s="181" t="s">
        <v>1</v>
      </c>
      <c r="C130" s="315">
        <f>'3M - LGS'!C130</f>
        <v>0</v>
      </c>
    </row>
    <row r="131" spans="1:3" hidden="1" x14ac:dyDescent="0.35">
      <c r="A131" s="587"/>
      <c r="B131" s="181" t="s">
        <v>22</v>
      </c>
      <c r="C131" s="315">
        <f>'3M - LGS'!C131</f>
        <v>6.5915051238926173E-6</v>
      </c>
    </row>
    <row r="132" spans="1:3" hidden="1" x14ac:dyDescent="0.35">
      <c r="A132" s="587"/>
      <c r="B132" s="72" t="s">
        <v>9</v>
      </c>
      <c r="C132" s="315">
        <f>'3M - LGS'!C132</f>
        <v>3.1280176939500006E-3</v>
      </c>
    </row>
    <row r="133" spans="1:3" hidden="1" x14ac:dyDescent="0.35">
      <c r="A133" s="587"/>
      <c r="B133" s="72" t="s">
        <v>3</v>
      </c>
      <c r="C133" s="315">
        <f>'3M - LGS'!C133</f>
        <v>3.1925235200415754E-3</v>
      </c>
    </row>
    <row r="134" spans="1:3" hidden="1" x14ac:dyDescent="0.35">
      <c r="A134" s="587"/>
      <c r="B134" s="72" t="s">
        <v>4</v>
      </c>
      <c r="C134" s="315">
        <f>'3M - LGS'!C134</f>
        <v>2.9763418386679493E-3</v>
      </c>
    </row>
    <row r="135" spans="1:3" hidden="1" x14ac:dyDescent="0.35">
      <c r="A135" s="587"/>
      <c r="B135" s="72" t="s">
        <v>5</v>
      </c>
      <c r="C135" s="315">
        <f>'3M - LGS'!C135</f>
        <v>2.4916508593498094E-3</v>
      </c>
    </row>
    <row r="136" spans="1:3" hidden="1" x14ac:dyDescent="0.35">
      <c r="A136" s="587"/>
      <c r="B136" s="72" t="s">
        <v>23</v>
      </c>
      <c r="C136" s="315">
        <f>'3M - LGS'!C136</f>
        <v>2.4916508593498094E-3</v>
      </c>
    </row>
    <row r="137" spans="1:3" hidden="1" x14ac:dyDescent="0.35">
      <c r="A137" s="587"/>
      <c r="B137" s="72" t="s">
        <v>24</v>
      </c>
      <c r="C137" s="315">
        <f>'3M - LGS'!C137</f>
        <v>2.4916508593498094E-3</v>
      </c>
    </row>
    <row r="138" spans="1:3" hidden="1" x14ac:dyDescent="0.35">
      <c r="A138" s="587"/>
      <c r="B138" s="72" t="s">
        <v>7</v>
      </c>
      <c r="C138" s="315">
        <f>'3M - LGS'!C138</f>
        <v>2.0640152491911267E-3</v>
      </c>
    </row>
    <row r="139" spans="1:3" ht="15" hidden="1" thickBot="1" x14ac:dyDescent="0.4">
      <c r="A139" s="588"/>
      <c r="B139" s="74" t="s">
        <v>8</v>
      </c>
      <c r="C139" s="316">
        <f>'3M - LGS'!C139</f>
        <v>2.5294807330186069E-3</v>
      </c>
    </row>
    <row r="140" spans="1:3" hidden="1" x14ac:dyDescent="0.35">
      <c r="A140" s="88"/>
      <c r="B140" s="88"/>
      <c r="C140" s="90"/>
    </row>
    <row r="141" spans="1:3" hidden="1" x14ac:dyDescent="0.35">
      <c r="A141" s="142" t="s">
        <v>178</v>
      </c>
      <c r="B141" s="88"/>
      <c r="C141" s="90"/>
    </row>
    <row r="142" spans="1:3" ht="15.75" hidden="1" customHeight="1" thickBot="1" x14ac:dyDescent="0.4">
      <c r="A142" s="576" t="s">
        <v>126</v>
      </c>
      <c r="B142" s="198" t="s">
        <v>123</v>
      </c>
      <c r="C142" s="123">
        <f>C$4</f>
        <v>45658</v>
      </c>
    </row>
    <row r="143" spans="1:3" hidden="1" x14ac:dyDescent="0.35">
      <c r="A143" s="577"/>
      <c r="B143" s="181" t="s">
        <v>20</v>
      </c>
      <c r="C143" s="24">
        <f t="shared" ref="C143:C155" si="5">IF(C23=0,0,((C5*0.5)-C41)*C78*C110*C$2)</f>
        <v>0</v>
      </c>
    </row>
    <row r="144" spans="1:3" hidden="1" x14ac:dyDescent="0.35">
      <c r="A144" s="577"/>
      <c r="B144" s="181" t="s">
        <v>0</v>
      </c>
      <c r="C144" s="24">
        <f t="shared" si="5"/>
        <v>0</v>
      </c>
    </row>
    <row r="145" spans="1:3" hidden="1" x14ac:dyDescent="0.35">
      <c r="A145" s="577"/>
      <c r="B145" s="181" t="s">
        <v>21</v>
      </c>
      <c r="C145" s="24">
        <f t="shared" si="5"/>
        <v>0</v>
      </c>
    </row>
    <row r="146" spans="1:3" hidden="1" x14ac:dyDescent="0.35">
      <c r="A146" s="577"/>
      <c r="B146" s="181" t="s">
        <v>1</v>
      </c>
      <c r="C146" s="24">
        <f t="shared" si="5"/>
        <v>0</v>
      </c>
    </row>
    <row r="147" spans="1:3" hidden="1" x14ac:dyDescent="0.35">
      <c r="A147" s="577"/>
      <c r="B147" s="181" t="s">
        <v>22</v>
      </c>
      <c r="C147" s="24">
        <f t="shared" si="5"/>
        <v>16.611363959107816</v>
      </c>
    </row>
    <row r="148" spans="1:3" hidden="1" x14ac:dyDescent="0.35">
      <c r="A148" s="577"/>
      <c r="B148" s="72" t="s">
        <v>9</v>
      </c>
      <c r="C148" s="24">
        <f t="shared" si="5"/>
        <v>0</v>
      </c>
    </row>
    <row r="149" spans="1:3" hidden="1" x14ac:dyDescent="0.35">
      <c r="A149" s="577"/>
      <c r="B149" s="72" t="s">
        <v>3</v>
      </c>
      <c r="C149" s="24">
        <f t="shared" si="5"/>
        <v>0</v>
      </c>
    </row>
    <row r="150" spans="1:3" ht="15.75" hidden="1" customHeight="1" x14ac:dyDescent="0.35">
      <c r="A150" s="577"/>
      <c r="B150" s="72" t="s">
        <v>4</v>
      </c>
      <c r="C150" s="24">
        <f t="shared" si="5"/>
        <v>81.126341516561723</v>
      </c>
    </row>
    <row r="151" spans="1:3" hidden="1" x14ac:dyDescent="0.35">
      <c r="A151" s="577"/>
      <c r="B151" s="72" t="s">
        <v>5</v>
      </c>
      <c r="C151" s="24">
        <f t="shared" si="5"/>
        <v>0</v>
      </c>
    </row>
    <row r="152" spans="1:3" hidden="1" x14ac:dyDescent="0.35">
      <c r="A152" s="577"/>
      <c r="B152" s="72" t="s">
        <v>23</v>
      </c>
      <c r="C152" s="24">
        <f t="shared" si="5"/>
        <v>0</v>
      </c>
    </row>
    <row r="153" spans="1:3" hidden="1" x14ac:dyDescent="0.35">
      <c r="A153" s="577"/>
      <c r="B153" s="72" t="s">
        <v>24</v>
      </c>
      <c r="C153" s="24">
        <f t="shared" si="5"/>
        <v>0</v>
      </c>
    </row>
    <row r="154" spans="1:3" ht="15.75" hidden="1" customHeight="1" x14ac:dyDescent="0.35">
      <c r="A154" s="577"/>
      <c r="B154" s="72" t="s">
        <v>7</v>
      </c>
      <c r="C154" s="24">
        <f t="shared" si="5"/>
        <v>0</v>
      </c>
    </row>
    <row r="155" spans="1:3" ht="15.75" hidden="1" customHeight="1" x14ac:dyDescent="0.35">
      <c r="A155" s="577"/>
      <c r="B155" s="72" t="s">
        <v>8</v>
      </c>
      <c r="C155" s="24">
        <f t="shared" si="5"/>
        <v>0</v>
      </c>
    </row>
    <row r="156" spans="1:3" ht="15.75" hidden="1" customHeight="1" x14ac:dyDescent="0.35">
      <c r="A156" s="577"/>
      <c r="B156" s="12"/>
      <c r="C156" s="3"/>
    </row>
    <row r="157" spans="1:3" ht="15.75" hidden="1" customHeight="1" x14ac:dyDescent="0.35">
      <c r="A157" s="577"/>
      <c r="B157" s="178" t="s">
        <v>26</v>
      </c>
      <c r="C157" s="24">
        <f>SUM(C143:C156)</f>
        <v>97.737705475669543</v>
      </c>
    </row>
    <row r="158" spans="1:3" ht="16.5" hidden="1" customHeight="1" thickBot="1" x14ac:dyDescent="0.4">
      <c r="A158" s="578"/>
      <c r="B158" s="117" t="s">
        <v>27</v>
      </c>
      <c r="C158" s="25">
        <f>C157</f>
        <v>97.737705475669543</v>
      </c>
    </row>
    <row r="159" spans="1:3" hidden="1" x14ac:dyDescent="0.35">
      <c r="A159" s="88"/>
      <c r="B159" s="88"/>
      <c r="C159" s="90"/>
    </row>
    <row r="160" spans="1:3" hidden="1" x14ac:dyDescent="0.35">
      <c r="A160" s="88"/>
      <c r="B160" s="88"/>
      <c r="C160" s="90"/>
    </row>
    <row r="161" spans="1:3" ht="15.75" hidden="1" customHeight="1" thickBot="1" x14ac:dyDescent="0.4">
      <c r="A161" s="576" t="s">
        <v>127</v>
      </c>
      <c r="B161" s="198" t="s">
        <v>123</v>
      </c>
      <c r="C161" s="123">
        <f>C$4</f>
        <v>45658</v>
      </c>
    </row>
    <row r="162" spans="1:3" hidden="1" x14ac:dyDescent="0.35">
      <c r="A162" s="577"/>
      <c r="B162" s="181" t="s">
        <v>20</v>
      </c>
      <c r="C162" s="24">
        <f t="shared" ref="C162:C174" si="6">IF(C23=0,0,((C5*0.5)-C41)*C78*C127*C$2)</f>
        <v>0</v>
      </c>
    </row>
    <row r="163" spans="1:3" hidden="1" x14ac:dyDescent="0.35">
      <c r="A163" s="577"/>
      <c r="B163" s="181" t="s">
        <v>0</v>
      </c>
      <c r="C163" s="24">
        <f t="shared" si="6"/>
        <v>0</v>
      </c>
    </row>
    <row r="164" spans="1:3" hidden="1" x14ac:dyDescent="0.35">
      <c r="A164" s="577"/>
      <c r="B164" s="181" t="s">
        <v>21</v>
      </c>
      <c r="C164" s="24">
        <f t="shared" si="6"/>
        <v>0</v>
      </c>
    </row>
    <row r="165" spans="1:3" hidden="1" x14ac:dyDescent="0.35">
      <c r="A165" s="577"/>
      <c r="B165" s="181" t="s">
        <v>1</v>
      </c>
      <c r="C165" s="24">
        <f t="shared" si="6"/>
        <v>0</v>
      </c>
    </row>
    <row r="166" spans="1:3" hidden="1" x14ac:dyDescent="0.35">
      <c r="A166" s="577"/>
      <c r="B166" s="181" t="s">
        <v>22</v>
      </c>
      <c r="C166" s="24">
        <f t="shared" si="6"/>
        <v>3.7375785584439027E-3</v>
      </c>
    </row>
    <row r="167" spans="1:3" hidden="1" x14ac:dyDescent="0.35">
      <c r="A167" s="577"/>
      <c r="B167" s="72" t="s">
        <v>9</v>
      </c>
      <c r="C167" s="24">
        <f t="shared" si="6"/>
        <v>0</v>
      </c>
    </row>
    <row r="168" spans="1:3" hidden="1" x14ac:dyDescent="0.35">
      <c r="A168" s="577"/>
      <c r="B168" s="72" t="s">
        <v>3</v>
      </c>
      <c r="C168" s="24">
        <f t="shared" si="6"/>
        <v>0</v>
      </c>
    </row>
    <row r="169" spans="1:3" ht="15.75" hidden="1" customHeight="1" x14ac:dyDescent="0.35">
      <c r="A169" s="577"/>
      <c r="B169" s="72" t="s">
        <v>4</v>
      </c>
      <c r="C169" s="24">
        <f t="shared" si="6"/>
        <v>6.1769163230067079</v>
      </c>
    </row>
    <row r="170" spans="1:3" hidden="1" x14ac:dyDescent="0.35">
      <c r="A170" s="577"/>
      <c r="B170" s="72" t="s">
        <v>5</v>
      </c>
      <c r="C170" s="24">
        <f t="shared" si="6"/>
        <v>0</v>
      </c>
    </row>
    <row r="171" spans="1:3" hidden="1" x14ac:dyDescent="0.35">
      <c r="A171" s="577"/>
      <c r="B171" s="72" t="s">
        <v>23</v>
      </c>
      <c r="C171" s="24">
        <f t="shared" si="6"/>
        <v>0</v>
      </c>
    </row>
    <row r="172" spans="1:3" hidden="1" x14ac:dyDescent="0.35">
      <c r="A172" s="577"/>
      <c r="B172" s="72" t="s">
        <v>24</v>
      </c>
      <c r="C172" s="24">
        <f t="shared" si="6"/>
        <v>0</v>
      </c>
    </row>
    <row r="173" spans="1:3" ht="15.75" hidden="1" customHeight="1" x14ac:dyDescent="0.35">
      <c r="A173" s="577"/>
      <c r="B173" s="72" t="s">
        <v>7</v>
      </c>
      <c r="C173" s="24">
        <f t="shared" si="6"/>
        <v>0</v>
      </c>
    </row>
    <row r="174" spans="1:3" ht="15.75" hidden="1" customHeight="1" x14ac:dyDescent="0.35">
      <c r="A174" s="577"/>
      <c r="B174" s="72" t="s">
        <v>8</v>
      </c>
      <c r="C174" s="24">
        <f t="shared" si="6"/>
        <v>0</v>
      </c>
    </row>
    <row r="175" spans="1:3" ht="15.75" hidden="1" customHeight="1" x14ac:dyDescent="0.35">
      <c r="A175" s="577"/>
      <c r="B175" s="12"/>
      <c r="C175" s="3"/>
    </row>
    <row r="176" spans="1:3" ht="15.75" hidden="1" customHeight="1" x14ac:dyDescent="0.35">
      <c r="A176" s="577"/>
      <c r="B176" s="178" t="s">
        <v>26</v>
      </c>
      <c r="C176" s="24">
        <f>SUM(C162:C175)</f>
        <v>6.1806539015651518</v>
      </c>
    </row>
    <row r="177" spans="1:3" ht="16.5" hidden="1" customHeight="1" thickBot="1" x14ac:dyDescent="0.4">
      <c r="A177" s="578"/>
      <c r="B177" s="117" t="s">
        <v>27</v>
      </c>
      <c r="C177" s="25">
        <f>C176</f>
        <v>6.1806539015651518</v>
      </c>
    </row>
    <row r="178" spans="1:3" hidden="1" x14ac:dyDescent="0.35">
      <c r="A178" s="88"/>
      <c r="B178" s="88" t="s">
        <v>128</v>
      </c>
      <c r="C178" s="92">
        <f>C157+C176</f>
        <v>103.91835937723469</v>
      </c>
    </row>
    <row r="179" spans="1:3" hidden="1" x14ac:dyDescent="0.35">
      <c r="A179" s="88"/>
      <c r="B179" s="88" t="s">
        <v>182</v>
      </c>
      <c r="C179" s="90">
        <f>C178-C73</f>
        <v>0</v>
      </c>
    </row>
    <row r="180" spans="1:3" hidden="1" x14ac:dyDescent="0.35">
      <c r="A180" s="88"/>
      <c r="B180" s="88"/>
      <c r="C180" s="90"/>
    </row>
    <row r="181" spans="1:3" ht="15" hidden="1" thickBot="1" x14ac:dyDescent="0.4">
      <c r="A181" s="88"/>
      <c r="B181" s="192" t="s">
        <v>39</v>
      </c>
      <c r="C181" s="123">
        <f>C$4</f>
        <v>45658</v>
      </c>
    </row>
    <row r="182" spans="1:3" hidden="1" x14ac:dyDescent="0.35">
      <c r="A182" s="88"/>
      <c r="B182" s="186" t="s">
        <v>129</v>
      </c>
      <c r="C182" s="98">
        <f>C157*'YTD PROGRAM SUMMARY'!C39</f>
        <v>0</v>
      </c>
    </row>
    <row r="183" spans="1:3" ht="15" hidden="1" thickBot="1" x14ac:dyDescent="0.4">
      <c r="A183" s="88"/>
      <c r="B183" s="74" t="s">
        <v>130</v>
      </c>
      <c r="C183" s="93">
        <f>C176*'YTD PROGRAM SUMMARY'!C39</f>
        <v>0</v>
      </c>
    </row>
    <row r="184" spans="1:3" hidden="1" x14ac:dyDescent="0.35">
      <c r="A184" s="88"/>
      <c r="B184" s="186" t="s">
        <v>131</v>
      </c>
      <c r="C184" s="94">
        <f>IFERROR(C182/C73,0)</f>
        <v>0</v>
      </c>
    </row>
    <row r="185" spans="1:3" ht="15" hidden="1" thickBot="1" x14ac:dyDescent="0.4">
      <c r="A185" s="88"/>
      <c r="B185" s="74" t="s">
        <v>132</v>
      </c>
      <c r="C185" s="95">
        <f>IFERROR(C183/C73,0)</f>
        <v>0</v>
      </c>
    </row>
    <row r="186" spans="1:3" ht="15" hidden="1" thickBot="1" x14ac:dyDescent="0.4">
      <c r="A186" s="88"/>
      <c r="B186" s="193" t="s">
        <v>133</v>
      </c>
      <c r="C186" s="97">
        <f>C184+C185</f>
        <v>0</v>
      </c>
    </row>
    <row r="187" spans="1:3" hidden="1" x14ac:dyDescent="0.35">
      <c r="A187" s="88"/>
      <c r="B187" s="88"/>
      <c r="C187" s="90"/>
    </row>
    <row r="188" spans="1:3" ht="15" hidden="1" thickBot="1" x14ac:dyDescent="0.4">
      <c r="A188" s="88"/>
      <c r="B188" s="192" t="s">
        <v>37</v>
      </c>
      <c r="C188" s="123">
        <f>C$4</f>
        <v>45658</v>
      </c>
    </row>
    <row r="189" spans="1:3" hidden="1" x14ac:dyDescent="0.35">
      <c r="A189" s="88"/>
      <c r="B189" s="186" t="s">
        <v>134</v>
      </c>
      <c r="C189" s="98">
        <f>C157*'YTD PROGRAM SUMMARY'!C40</f>
        <v>0</v>
      </c>
    </row>
    <row r="190" spans="1:3" ht="15" hidden="1" thickBot="1" x14ac:dyDescent="0.4">
      <c r="A190" s="88"/>
      <c r="B190" s="74" t="s">
        <v>135</v>
      </c>
      <c r="C190" s="93">
        <f>C176*'YTD PROGRAM SUMMARY'!C40</f>
        <v>0</v>
      </c>
    </row>
    <row r="191" spans="1:3" hidden="1" x14ac:dyDescent="0.35">
      <c r="A191" s="88"/>
      <c r="B191" s="186" t="s">
        <v>136</v>
      </c>
      <c r="C191" s="94">
        <f>IFERROR(C189/C73,0)</f>
        <v>0</v>
      </c>
    </row>
    <row r="192" spans="1:3" ht="15" hidden="1" thickBot="1" x14ac:dyDescent="0.4">
      <c r="A192" s="88"/>
      <c r="B192" s="74" t="s">
        <v>137</v>
      </c>
      <c r="C192" s="95">
        <f>IFERROR(C190/C73,0)</f>
        <v>0</v>
      </c>
    </row>
    <row r="193" spans="1:3" ht="15" hidden="1" thickBot="1" x14ac:dyDescent="0.4">
      <c r="A193" s="88"/>
      <c r="B193" s="193" t="s">
        <v>138</v>
      </c>
      <c r="C193" s="97">
        <f>C191+C192</f>
        <v>0</v>
      </c>
    </row>
    <row r="194" spans="1:3" hidden="1" x14ac:dyDescent="0.35">
      <c r="A194" s="88"/>
      <c r="B194" s="88" t="s">
        <v>139</v>
      </c>
      <c r="C194" s="99">
        <f>C186+C193</f>
        <v>0</v>
      </c>
    </row>
    <row r="195" spans="1:3" hidden="1" x14ac:dyDescent="0.35">
      <c r="A195" s="88"/>
      <c r="B195" s="88"/>
      <c r="C195" s="90"/>
    </row>
    <row r="196" spans="1:3" hidden="1" x14ac:dyDescent="0.35">
      <c r="A196" s="88"/>
      <c r="B196" s="88" t="s">
        <v>140</v>
      </c>
      <c r="C196" s="100">
        <f t="shared" ref="C196" si="7">SUM(C182:C183)</f>
        <v>0</v>
      </c>
    </row>
    <row r="197" spans="1:3" hidden="1" x14ac:dyDescent="0.35">
      <c r="A197" s="88"/>
      <c r="B197" s="88" t="s">
        <v>141</v>
      </c>
      <c r="C197" s="100">
        <f t="shared" ref="C197" si="8">SUM(C189:C190)</f>
        <v>0</v>
      </c>
    </row>
    <row r="198" spans="1:3" hidden="1" x14ac:dyDescent="0.35">
      <c r="A198" s="88"/>
      <c r="B198" s="88" t="s">
        <v>128</v>
      </c>
      <c r="C198" s="102">
        <f t="shared" ref="C198" si="9">SUM(C196:C197)</f>
        <v>0</v>
      </c>
    </row>
    <row r="199" spans="1:3" hidden="1" x14ac:dyDescent="0.35"/>
    <row r="200" spans="1:3" hidden="1" x14ac:dyDescent="0.35">
      <c r="B200" s="142" t="s">
        <v>234</v>
      </c>
      <c r="C200" s="292">
        <f>IF('YTD PROGRAM SUMMARY'!C4=0,0,C198-C73)</f>
        <v>-103.91835937723469</v>
      </c>
    </row>
    <row r="201" spans="1:3" x14ac:dyDescent="0.35">
      <c r="B201" s="142"/>
      <c r="C201" s="142"/>
    </row>
  </sheetData>
  <mergeCells count="11">
    <mergeCell ref="B108:C108"/>
    <mergeCell ref="A126:A139"/>
    <mergeCell ref="A142:A158"/>
    <mergeCell ref="A161:A177"/>
    <mergeCell ref="A107:A122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C231"/>
  <sheetViews>
    <sheetView zoomScale="80" zoomScaleNormal="80" workbookViewId="0">
      <pane xSplit="2" topLeftCell="C1" activePane="topRight" state="frozen"/>
      <selection activeCell="CS42" sqref="CR42:CS43"/>
      <selection pane="topRight" activeCell="L201" sqref="L201"/>
    </sheetView>
  </sheetViews>
  <sheetFormatPr defaultRowHeight="14.5" x14ac:dyDescent="0.35"/>
  <cols>
    <col min="1" max="1" width="9.6328125" customWidth="1"/>
    <col min="2" max="2" width="24.6328125" customWidth="1"/>
    <col min="3" max="3" width="15.6328125" bestFit="1" customWidth="1"/>
    <col min="14" max="14" width="9.36328125" customWidth="1"/>
  </cols>
  <sheetData>
    <row r="1" spans="1:3" s="2" customFormat="1" ht="15" thickBot="1" x14ac:dyDescent="0.4">
      <c r="A1" s="17"/>
      <c r="B1" s="17"/>
      <c r="C1" s="17"/>
    </row>
    <row r="2" spans="1:3" ht="15" thickBot="1" x14ac:dyDescent="0.4">
      <c r="A2" s="17"/>
      <c r="B2" s="26" t="s">
        <v>13</v>
      </c>
      <c r="C2" s="277">
        <f>' 1M - RES'!C2</f>
        <v>0.79900000000000004</v>
      </c>
    </row>
    <row r="3" spans="1:3" s="6" customFormat="1" ht="15" thickBot="1" x14ac:dyDescent="0.4">
      <c r="B3" s="17"/>
      <c r="C3" s="17"/>
    </row>
    <row r="4" spans="1:3" ht="15.75" customHeight="1" thickBot="1" x14ac:dyDescent="0.4">
      <c r="A4" s="567" t="s">
        <v>14</v>
      </c>
      <c r="B4" s="16" t="s">
        <v>10</v>
      </c>
      <c r="C4" s="123">
        <f>' 1M - RES'!C4</f>
        <v>45658</v>
      </c>
    </row>
    <row r="5" spans="1:3" ht="15" customHeight="1" x14ac:dyDescent="0.35">
      <c r="A5" s="568"/>
      <c r="B5" s="10" t="s">
        <v>20</v>
      </c>
      <c r="C5" s="3">
        <f>'BIZ kWh ENTRY'!AI180</f>
        <v>0</v>
      </c>
    </row>
    <row r="6" spans="1:3" x14ac:dyDescent="0.35">
      <c r="A6" s="568"/>
      <c r="B6" s="11" t="s">
        <v>0</v>
      </c>
      <c r="C6" s="3">
        <f>'BIZ kWh ENTRY'!AI181</f>
        <v>0</v>
      </c>
    </row>
    <row r="7" spans="1:3" x14ac:dyDescent="0.35">
      <c r="A7" s="568"/>
      <c r="B7" s="10" t="s">
        <v>21</v>
      </c>
      <c r="C7" s="3">
        <f>'BIZ kWh ENTRY'!AI182</f>
        <v>0</v>
      </c>
    </row>
    <row r="8" spans="1:3" x14ac:dyDescent="0.35">
      <c r="A8" s="568"/>
      <c r="B8" s="10" t="s">
        <v>1</v>
      </c>
      <c r="C8" s="3">
        <f>'BIZ kWh ENTRY'!AI183</f>
        <v>0</v>
      </c>
    </row>
    <row r="9" spans="1:3" x14ac:dyDescent="0.35">
      <c r="A9" s="568"/>
      <c r="B9" s="11" t="s">
        <v>22</v>
      </c>
      <c r="C9" s="3">
        <f>'BIZ kWh ENTRY'!AI184</f>
        <v>0</v>
      </c>
    </row>
    <row r="10" spans="1:3" x14ac:dyDescent="0.35">
      <c r="A10" s="568"/>
      <c r="B10" s="10" t="s">
        <v>9</v>
      </c>
      <c r="C10" s="3">
        <f>'BIZ kWh ENTRY'!AI185</f>
        <v>0</v>
      </c>
    </row>
    <row r="11" spans="1:3" x14ac:dyDescent="0.35">
      <c r="A11" s="568"/>
      <c r="B11" s="10" t="s">
        <v>3</v>
      </c>
      <c r="C11" s="3">
        <f>'BIZ kWh ENTRY'!AI186</f>
        <v>0</v>
      </c>
    </row>
    <row r="12" spans="1:3" x14ac:dyDescent="0.35">
      <c r="A12" s="568"/>
      <c r="B12" s="10" t="s">
        <v>4</v>
      </c>
      <c r="C12" s="3">
        <f>'BIZ kWh ENTRY'!AI187</f>
        <v>0</v>
      </c>
    </row>
    <row r="13" spans="1:3" x14ac:dyDescent="0.35">
      <c r="A13" s="568"/>
      <c r="B13" s="10" t="s">
        <v>5</v>
      </c>
      <c r="C13" s="3">
        <f>'BIZ kWh ENTRY'!AI188</f>
        <v>0</v>
      </c>
    </row>
    <row r="14" spans="1:3" x14ac:dyDescent="0.35">
      <c r="A14" s="568"/>
      <c r="B14" s="10" t="s">
        <v>23</v>
      </c>
      <c r="C14" s="3">
        <f>'BIZ kWh ENTRY'!AI189</f>
        <v>0</v>
      </c>
    </row>
    <row r="15" spans="1:3" x14ac:dyDescent="0.35">
      <c r="A15" s="568"/>
      <c r="B15" s="10" t="s">
        <v>24</v>
      </c>
      <c r="C15" s="3">
        <f>'BIZ kWh ENTRY'!AI190</f>
        <v>0</v>
      </c>
    </row>
    <row r="16" spans="1:3" x14ac:dyDescent="0.35">
      <c r="A16" s="568"/>
      <c r="B16" s="10" t="s">
        <v>7</v>
      </c>
      <c r="C16" s="3">
        <f>'BIZ kWh ENTRY'!AI191</f>
        <v>0</v>
      </c>
    </row>
    <row r="17" spans="1:3" x14ac:dyDescent="0.35">
      <c r="A17" s="568"/>
      <c r="B17" s="10" t="s">
        <v>8</v>
      </c>
      <c r="C17" s="3">
        <f>'BIZ kWh ENTRY'!AI192</f>
        <v>0</v>
      </c>
    </row>
    <row r="18" spans="1:3" x14ac:dyDescent="0.35">
      <c r="A18" s="568"/>
      <c r="B18" s="10" t="s">
        <v>11</v>
      </c>
      <c r="C18" s="3"/>
    </row>
    <row r="19" spans="1:3" ht="15" thickBot="1" x14ac:dyDescent="0.4">
      <c r="A19" s="569"/>
      <c r="B19" s="157" t="str">
        <f>' LI 1M - RES'!B16</f>
        <v>Monthly kWh</v>
      </c>
      <c r="C19" s="176">
        <f>SUM(C5:C18)</f>
        <v>0</v>
      </c>
    </row>
    <row r="20" spans="1:3" x14ac:dyDescent="0.35">
      <c r="A20" s="189"/>
      <c r="B20" s="190"/>
      <c r="C20" s="8"/>
    </row>
    <row r="21" spans="1:3" ht="15" thickBot="1" x14ac:dyDescent="0.4">
      <c r="C21" s="109"/>
    </row>
    <row r="22" spans="1:3" ht="16" thickBot="1" x14ac:dyDescent="0.4">
      <c r="A22" s="570" t="s">
        <v>15</v>
      </c>
      <c r="B22" s="16" t="str">
        <f t="shared" ref="B22" si="0">B4</f>
        <v>End Use</v>
      </c>
      <c r="C22" s="123">
        <f>C$4</f>
        <v>45658</v>
      </c>
    </row>
    <row r="23" spans="1:3" ht="15" customHeight="1" x14ac:dyDescent="0.35">
      <c r="A23" s="571"/>
      <c r="B23" s="10" t="str">
        <f t="shared" ref="B23:C37" si="1">B5</f>
        <v>Air Comp</v>
      </c>
      <c r="C23" s="3">
        <f>C5</f>
        <v>0</v>
      </c>
    </row>
    <row r="24" spans="1:3" x14ac:dyDescent="0.35">
      <c r="A24" s="571"/>
      <c r="B24" s="11" t="str">
        <f t="shared" si="1"/>
        <v>Building Shell</v>
      </c>
      <c r="C24" s="3">
        <f t="shared" si="1"/>
        <v>0</v>
      </c>
    </row>
    <row r="25" spans="1:3" x14ac:dyDescent="0.35">
      <c r="A25" s="571"/>
      <c r="B25" s="10" t="str">
        <f t="shared" si="1"/>
        <v>Cooking</v>
      </c>
      <c r="C25" s="3">
        <f t="shared" si="1"/>
        <v>0</v>
      </c>
    </row>
    <row r="26" spans="1:3" x14ac:dyDescent="0.35">
      <c r="A26" s="571"/>
      <c r="B26" s="10" t="str">
        <f t="shared" si="1"/>
        <v>Cooling</v>
      </c>
      <c r="C26" s="3">
        <f t="shared" si="1"/>
        <v>0</v>
      </c>
    </row>
    <row r="27" spans="1:3" x14ac:dyDescent="0.35">
      <c r="A27" s="571"/>
      <c r="B27" s="11" t="str">
        <f t="shared" si="1"/>
        <v>Ext Lighting</v>
      </c>
      <c r="C27" s="3">
        <f t="shared" si="1"/>
        <v>0</v>
      </c>
    </row>
    <row r="28" spans="1:3" x14ac:dyDescent="0.35">
      <c r="A28" s="571"/>
      <c r="B28" s="10" t="str">
        <f t="shared" si="1"/>
        <v>Heating</v>
      </c>
      <c r="C28" s="3">
        <f t="shared" si="1"/>
        <v>0</v>
      </c>
    </row>
    <row r="29" spans="1:3" x14ac:dyDescent="0.35">
      <c r="A29" s="571"/>
      <c r="B29" s="10" t="str">
        <f t="shared" si="1"/>
        <v>HVAC</v>
      </c>
      <c r="C29" s="3">
        <f t="shared" si="1"/>
        <v>0</v>
      </c>
    </row>
    <row r="30" spans="1:3" x14ac:dyDescent="0.35">
      <c r="A30" s="571"/>
      <c r="B30" s="10" t="str">
        <f t="shared" si="1"/>
        <v>Lighting</v>
      </c>
      <c r="C30" s="3">
        <f t="shared" si="1"/>
        <v>0</v>
      </c>
    </row>
    <row r="31" spans="1:3" x14ac:dyDescent="0.35">
      <c r="A31" s="571"/>
      <c r="B31" s="10" t="str">
        <f t="shared" si="1"/>
        <v>Miscellaneous</v>
      </c>
      <c r="C31" s="3">
        <f t="shared" si="1"/>
        <v>0</v>
      </c>
    </row>
    <row r="32" spans="1:3" ht="15" customHeight="1" x14ac:dyDescent="0.35">
      <c r="A32" s="571"/>
      <c r="B32" s="10" t="str">
        <f t="shared" si="1"/>
        <v>Motors</v>
      </c>
      <c r="C32" s="3">
        <f t="shared" si="1"/>
        <v>0</v>
      </c>
    </row>
    <row r="33" spans="1:3" x14ac:dyDescent="0.35">
      <c r="A33" s="571"/>
      <c r="B33" s="10" t="str">
        <f t="shared" si="1"/>
        <v>Process</v>
      </c>
      <c r="C33" s="3">
        <f t="shared" si="1"/>
        <v>0</v>
      </c>
    </row>
    <row r="34" spans="1:3" x14ac:dyDescent="0.35">
      <c r="A34" s="571"/>
      <c r="B34" s="10" t="str">
        <f t="shared" si="1"/>
        <v>Refrigeration</v>
      </c>
      <c r="C34" s="3">
        <f t="shared" si="1"/>
        <v>0</v>
      </c>
    </row>
    <row r="35" spans="1:3" x14ac:dyDescent="0.35">
      <c r="A35" s="571"/>
      <c r="B35" s="10" t="str">
        <f t="shared" si="1"/>
        <v>Water Heating</v>
      </c>
      <c r="C35" s="3">
        <f t="shared" si="1"/>
        <v>0</v>
      </c>
    </row>
    <row r="36" spans="1:3" ht="15" customHeight="1" x14ac:dyDescent="0.35">
      <c r="A36" s="571"/>
      <c r="B36" s="10" t="str">
        <f t="shared" si="1"/>
        <v xml:space="preserve"> </v>
      </c>
      <c r="C36" s="3"/>
    </row>
    <row r="37" spans="1:3" ht="15" customHeight="1" thickBot="1" x14ac:dyDescent="0.4">
      <c r="A37" s="572"/>
      <c r="B37" s="157" t="str">
        <f t="shared" si="1"/>
        <v>Monthly kWh</v>
      </c>
      <c r="C37" s="176">
        <f>SUM(C23:C36)</f>
        <v>0</v>
      </c>
    </row>
    <row r="38" spans="1:3" x14ac:dyDescent="0.35">
      <c r="A38" s="7"/>
      <c r="B38" s="190"/>
      <c r="C38" s="8"/>
    </row>
    <row r="39" spans="1:3" ht="15" thickBot="1" x14ac:dyDescent="0.4">
      <c r="C39" s="109"/>
    </row>
    <row r="40" spans="1:3" ht="16" thickBot="1" x14ac:dyDescent="0.4">
      <c r="A40" s="573" t="s">
        <v>16</v>
      </c>
      <c r="B40" s="16" t="str">
        <f t="shared" ref="B40:B55" si="2">B22</f>
        <v>End Use</v>
      </c>
      <c r="C40" s="123">
        <f>C$4</f>
        <v>45658</v>
      </c>
    </row>
    <row r="41" spans="1:3" ht="15" customHeight="1" x14ac:dyDescent="0.35">
      <c r="A41" s="574"/>
      <c r="B41" s="10" t="str">
        <f t="shared" si="2"/>
        <v>Air Comp</v>
      </c>
      <c r="C41" s="3">
        <v>0</v>
      </c>
    </row>
    <row r="42" spans="1:3" x14ac:dyDescent="0.35">
      <c r="A42" s="574"/>
      <c r="B42" s="11" t="str">
        <f t="shared" si="2"/>
        <v>Building Shell</v>
      </c>
      <c r="C42" s="3">
        <v>0</v>
      </c>
    </row>
    <row r="43" spans="1:3" x14ac:dyDescent="0.35">
      <c r="A43" s="574"/>
      <c r="B43" s="10" t="str">
        <f t="shared" si="2"/>
        <v>Cooking</v>
      </c>
      <c r="C43" s="3">
        <v>0</v>
      </c>
    </row>
    <row r="44" spans="1:3" x14ac:dyDescent="0.35">
      <c r="A44" s="574"/>
      <c r="B44" s="10" t="str">
        <f t="shared" si="2"/>
        <v>Cooling</v>
      </c>
      <c r="C44" s="3">
        <v>0</v>
      </c>
    </row>
    <row r="45" spans="1:3" x14ac:dyDescent="0.35">
      <c r="A45" s="574"/>
      <c r="B45" s="11" t="str">
        <f t="shared" si="2"/>
        <v>Ext Lighting</v>
      </c>
      <c r="C45" s="3">
        <v>0</v>
      </c>
    </row>
    <row r="46" spans="1:3" x14ac:dyDescent="0.35">
      <c r="A46" s="574"/>
      <c r="B46" s="10" t="str">
        <f t="shared" si="2"/>
        <v>Heating</v>
      </c>
      <c r="C46" s="3">
        <v>0</v>
      </c>
    </row>
    <row r="47" spans="1:3" x14ac:dyDescent="0.35">
      <c r="A47" s="574"/>
      <c r="B47" s="10" t="str">
        <f t="shared" si="2"/>
        <v>HVAC</v>
      </c>
      <c r="C47" s="3">
        <v>0</v>
      </c>
    </row>
    <row r="48" spans="1:3" x14ac:dyDescent="0.35">
      <c r="A48" s="574"/>
      <c r="B48" s="10" t="str">
        <f t="shared" si="2"/>
        <v>Lighting</v>
      </c>
      <c r="C48" s="3">
        <v>0</v>
      </c>
    </row>
    <row r="49" spans="1:3" x14ac:dyDescent="0.35">
      <c r="A49" s="574"/>
      <c r="B49" s="10" t="str">
        <f t="shared" si="2"/>
        <v>Miscellaneous</v>
      </c>
      <c r="C49" s="3">
        <v>0</v>
      </c>
    </row>
    <row r="50" spans="1:3" ht="15" customHeight="1" x14ac:dyDescent="0.35">
      <c r="A50" s="574"/>
      <c r="B50" s="10" t="str">
        <f t="shared" si="2"/>
        <v>Motors</v>
      </c>
      <c r="C50" s="3">
        <v>0</v>
      </c>
    </row>
    <row r="51" spans="1:3" x14ac:dyDescent="0.35">
      <c r="A51" s="574"/>
      <c r="B51" s="10" t="str">
        <f t="shared" si="2"/>
        <v>Process</v>
      </c>
      <c r="C51" s="3">
        <v>0</v>
      </c>
    </row>
    <row r="52" spans="1:3" x14ac:dyDescent="0.35">
      <c r="A52" s="574"/>
      <c r="B52" s="10" t="str">
        <f t="shared" si="2"/>
        <v>Refrigeration</v>
      </c>
      <c r="C52" s="3">
        <v>0</v>
      </c>
    </row>
    <row r="53" spans="1:3" x14ac:dyDescent="0.35">
      <c r="A53" s="574"/>
      <c r="B53" s="10" t="str">
        <f t="shared" si="2"/>
        <v>Water Heating</v>
      </c>
      <c r="C53" s="3">
        <v>0</v>
      </c>
    </row>
    <row r="54" spans="1:3" ht="15" customHeight="1" x14ac:dyDescent="0.35">
      <c r="A54" s="574"/>
      <c r="B54" s="10" t="str">
        <f t="shared" si="2"/>
        <v xml:space="preserve"> </v>
      </c>
      <c r="C54" s="3"/>
    </row>
    <row r="55" spans="1:3" ht="15" customHeight="1" thickBot="1" x14ac:dyDescent="0.4">
      <c r="A55" s="575"/>
      <c r="B55" s="157" t="str">
        <f t="shared" si="2"/>
        <v>Monthly kWh</v>
      </c>
      <c r="C55" s="176">
        <f>SUM(C41:C54)</f>
        <v>0</v>
      </c>
    </row>
    <row r="56" spans="1:3" x14ac:dyDescent="0.35">
      <c r="A56" s="7"/>
      <c r="B56" s="190"/>
      <c r="C56" s="8"/>
    </row>
    <row r="57" spans="1:3" ht="15" thickBot="1" x14ac:dyDescent="0.4">
      <c r="A57" s="170" t="s">
        <v>181</v>
      </c>
      <c r="B57" s="170"/>
      <c r="C57" s="170"/>
    </row>
    <row r="58" spans="1:3" ht="16" thickBot="1" x14ac:dyDescent="0.4">
      <c r="A58" s="576" t="s">
        <v>17</v>
      </c>
      <c r="B58" s="16" t="s">
        <v>10</v>
      </c>
      <c r="C58" s="123">
        <f>C$4</f>
        <v>45658</v>
      </c>
    </row>
    <row r="59" spans="1:3" ht="15" customHeight="1" x14ac:dyDescent="0.35">
      <c r="A59" s="577"/>
      <c r="B59" s="12" t="str">
        <f t="shared" ref="B59:B72" si="3">B41</f>
        <v>Air Comp</v>
      </c>
      <c r="C59" s="24">
        <f>((C5*0.5)-C41)*C78*C93*C$2</f>
        <v>0</v>
      </c>
    </row>
    <row r="60" spans="1:3" ht="15.5" x14ac:dyDescent="0.35">
      <c r="A60" s="577"/>
      <c r="B60" s="12" t="str">
        <f t="shared" si="3"/>
        <v>Building Shell</v>
      </c>
      <c r="C60" s="24">
        <f t="shared" ref="C60:C71" si="4">((C6*0.5)-C42)*C79*C94*C$2</f>
        <v>0</v>
      </c>
    </row>
    <row r="61" spans="1:3" ht="15.5" x14ac:dyDescent="0.35">
      <c r="A61" s="577"/>
      <c r="B61" s="12" t="str">
        <f t="shared" si="3"/>
        <v>Cooking</v>
      </c>
      <c r="C61" s="24">
        <f t="shared" si="4"/>
        <v>0</v>
      </c>
    </row>
    <row r="62" spans="1:3" ht="15.5" x14ac:dyDescent="0.35">
      <c r="A62" s="577"/>
      <c r="B62" s="12" t="str">
        <f t="shared" si="3"/>
        <v>Cooling</v>
      </c>
      <c r="C62" s="24">
        <f t="shared" si="4"/>
        <v>0</v>
      </c>
    </row>
    <row r="63" spans="1:3" ht="15.5" x14ac:dyDescent="0.35">
      <c r="A63" s="577"/>
      <c r="B63" s="12" t="str">
        <f t="shared" si="3"/>
        <v>Ext Lighting</v>
      </c>
      <c r="C63" s="24">
        <f t="shared" si="4"/>
        <v>0</v>
      </c>
    </row>
    <row r="64" spans="1:3" ht="15.5" x14ac:dyDescent="0.35">
      <c r="A64" s="577"/>
      <c r="B64" s="12" t="str">
        <f t="shared" si="3"/>
        <v>Heating</v>
      </c>
      <c r="C64" s="24">
        <f t="shared" si="4"/>
        <v>0</v>
      </c>
    </row>
    <row r="65" spans="1:3" ht="15.5" x14ac:dyDescent="0.35">
      <c r="A65" s="577"/>
      <c r="B65" s="12" t="str">
        <f t="shared" si="3"/>
        <v>HVAC</v>
      </c>
      <c r="C65" s="24">
        <f t="shared" si="4"/>
        <v>0</v>
      </c>
    </row>
    <row r="66" spans="1:3" ht="15.5" x14ac:dyDescent="0.35">
      <c r="A66" s="577"/>
      <c r="B66" s="12" t="str">
        <f t="shared" si="3"/>
        <v>Lighting</v>
      </c>
      <c r="C66" s="24">
        <f t="shared" si="4"/>
        <v>0</v>
      </c>
    </row>
    <row r="67" spans="1:3" ht="15.5" x14ac:dyDescent="0.35">
      <c r="A67" s="577"/>
      <c r="B67" s="12" t="str">
        <f t="shared" si="3"/>
        <v>Miscellaneous</v>
      </c>
      <c r="C67" s="24">
        <f t="shared" si="4"/>
        <v>0</v>
      </c>
    </row>
    <row r="68" spans="1:3" ht="15.75" customHeight="1" x14ac:dyDescent="0.35">
      <c r="A68" s="577"/>
      <c r="B68" s="12" t="str">
        <f t="shared" si="3"/>
        <v>Motors</v>
      </c>
      <c r="C68" s="24">
        <f t="shared" si="4"/>
        <v>0</v>
      </c>
    </row>
    <row r="69" spans="1:3" ht="15.5" x14ac:dyDescent="0.35">
      <c r="A69" s="577"/>
      <c r="B69" s="12" t="str">
        <f t="shared" si="3"/>
        <v>Process</v>
      </c>
      <c r="C69" s="24">
        <f t="shared" si="4"/>
        <v>0</v>
      </c>
    </row>
    <row r="70" spans="1:3" ht="15.5" x14ac:dyDescent="0.35">
      <c r="A70" s="577"/>
      <c r="B70" s="12" t="str">
        <f t="shared" si="3"/>
        <v>Refrigeration</v>
      </c>
      <c r="C70" s="24">
        <f t="shared" si="4"/>
        <v>0</v>
      </c>
    </row>
    <row r="71" spans="1:3" ht="15.5" x14ac:dyDescent="0.35">
      <c r="A71" s="577"/>
      <c r="B71" s="12" t="str">
        <f t="shared" si="3"/>
        <v>Water Heating</v>
      </c>
      <c r="C71" s="24">
        <f t="shared" si="4"/>
        <v>0</v>
      </c>
    </row>
    <row r="72" spans="1:3" ht="15.75" customHeight="1" x14ac:dyDescent="0.35">
      <c r="A72" s="577"/>
      <c r="B72" s="12" t="str">
        <f t="shared" si="3"/>
        <v xml:space="preserve"> </v>
      </c>
      <c r="C72" s="3"/>
    </row>
    <row r="73" spans="1:3" ht="15.75" customHeight="1" x14ac:dyDescent="0.35">
      <c r="A73" s="577"/>
      <c r="B73" s="178" t="s">
        <v>26</v>
      </c>
      <c r="C73" s="24">
        <f>SUM(C59:C72)</f>
        <v>0</v>
      </c>
    </row>
    <row r="74" spans="1:3" ht="16.5" customHeight="1" thickBot="1" x14ac:dyDescent="0.4">
      <c r="A74" s="578"/>
      <c r="B74" s="117" t="s">
        <v>27</v>
      </c>
      <c r="C74" s="25">
        <f>C73</f>
        <v>0</v>
      </c>
    </row>
    <row r="75" spans="1:3" x14ac:dyDescent="0.35">
      <c r="A75" s="7"/>
      <c r="B75" s="31"/>
      <c r="C75" s="28"/>
    </row>
    <row r="76" spans="1:3" ht="15" thickBot="1" x14ac:dyDescent="0.4">
      <c r="B76" s="15"/>
      <c r="C76" s="7"/>
    </row>
    <row r="77" spans="1:3" ht="16" thickBot="1" x14ac:dyDescent="0.4">
      <c r="A77" s="579" t="s">
        <v>12</v>
      </c>
      <c r="B77" s="16" t="s">
        <v>12</v>
      </c>
      <c r="C77" s="123">
        <f>C$4</f>
        <v>45658</v>
      </c>
    </row>
    <row r="78" spans="1:3" ht="15.75" customHeight="1" x14ac:dyDescent="0.35">
      <c r="A78" s="580"/>
      <c r="B78" s="12" t="str">
        <f>B59</f>
        <v>Air Comp</v>
      </c>
      <c r="C78" s="228">
        <f>'2M - SGS'!C78</f>
        <v>8.5109000000000004E-2</v>
      </c>
    </row>
    <row r="79" spans="1:3" ht="15.5" x14ac:dyDescent="0.35">
      <c r="A79" s="580"/>
      <c r="B79" s="12" t="str">
        <f t="shared" ref="B79:B90" si="5">B60</f>
        <v>Building Shell</v>
      </c>
      <c r="C79" s="228">
        <f>'2M - SGS'!C79</f>
        <v>0.107824</v>
      </c>
    </row>
    <row r="80" spans="1:3" ht="15.5" x14ac:dyDescent="0.35">
      <c r="A80" s="580"/>
      <c r="B80" s="12" t="str">
        <f t="shared" si="5"/>
        <v>Cooking</v>
      </c>
      <c r="C80" s="228">
        <f>'2M - SGS'!C80</f>
        <v>8.6096000000000006E-2</v>
      </c>
    </row>
    <row r="81" spans="1:3" ht="15.5" x14ac:dyDescent="0.35">
      <c r="A81" s="580"/>
      <c r="B81" s="12" t="str">
        <f t="shared" si="5"/>
        <v>Cooling</v>
      </c>
      <c r="C81" s="228">
        <f>'2M - SGS'!C81</f>
        <v>6.0000000000000002E-6</v>
      </c>
    </row>
    <row r="82" spans="1:3" ht="15.5" x14ac:dyDescent="0.35">
      <c r="A82" s="580"/>
      <c r="B82" s="12" t="str">
        <f t="shared" si="5"/>
        <v>Ext Lighting</v>
      </c>
      <c r="C82" s="228">
        <f>'2M - SGS'!C82</f>
        <v>0.106265</v>
      </c>
    </row>
    <row r="83" spans="1:3" ht="15.5" x14ac:dyDescent="0.35">
      <c r="A83" s="580"/>
      <c r="B83" s="12" t="str">
        <f t="shared" si="5"/>
        <v>Heating</v>
      </c>
      <c r="C83" s="228">
        <f>'2M - SGS'!C83</f>
        <v>0.210397</v>
      </c>
    </row>
    <row r="84" spans="1:3" ht="15.5" x14ac:dyDescent="0.35">
      <c r="A84" s="580"/>
      <c r="B84" s="12" t="str">
        <f t="shared" si="5"/>
        <v>HVAC</v>
      </c>
      <c r="C84" s="228">
        <f>'2M - SGS'!C84</f>
        <v>0.107824</v>
      </c>
    </row>
    <row r="85" spans="1:3" ht="15.5" x14ac:dyDescent="0.35">
      <c r="A85" s="580"/>
      <c r="B85" s="12" t="str">
        <f t="shared" si="5"/>
        <v>Lighting</v>
      </c>
      <c r="C85" s="228">
        <f>'2M - SGS'!C85</f>
        <v>9.3563999999999994E-2</v>
      </c>
    </row>
    <row r="86" spans="1:3" ht="15.5" x14ac:dyDescent="0.35">
      <c r="A86" s="580"/>
      <c r="B86" s="12" t="str">
        <f t="shared" si="5"/>
        <v>Miscellaneous</v>
      </c>
      <c r="C86" s="228">
        <f>'2M - SGS'!C86</f>
        <v>8.5109000000000004E-2</v>
      </c>
    </row>
    <row r="87" spans="1:3" ht="15.5" x14ac:dyDescent="0.35">
      <c r="A87" s="580"/>
      <c r="B87" s="12" t="str">
        <f t="shared" si="5"/>
        <v>Motors</v>
      </c>
      <c r="C87" s="228">
        <f>'2M - SGS'!C87</f>
        <v>8.5109000000000004E-2</v>
      </c>
    </row>
    <row r="88" spans="1:3" ht="15.5" x14ac:dyDescent="0.35">
      <c r="A88" s="580"/>
      <c r="B88" s="12" t="str">
        <f t="shared" si="5"/>
        <v>Process</v>
      </c>
      <c r="C88" s="228">
        <f>'2M - SGS'!C88</f>
        <v>8.5109000000000004E-2</v>
      </c>
    </row>
    <row r="89" spans="1:3" ht="15.5" x14ac:dyDescent="0.35">
      <c r="A89" s="580"/>
      <c r="B89" s="12" t="str">
        <f t="shared" si="5"/>
        <v>Refrigeration</v>
      </c>
      <c r="C89" s="228">
        <f>'2M - SGS'!C89</f>
        <v>8.3486000000000005E-2</v>
      </c>
    </row>
    <row r="90" spans="1:3" ht="16" thickBot="1" x14ac:dyDescent="0.4">
      <c r="A90" s="581"/>
      <c r="B90" s="13" t="str">
        <f t="shared" si="5"/>
        <v>Water Heating</v>
      </c>
      <c r="C90" s="233">
        <f>'2M - SGS'!C90</f>
        <v>0.108255</v>
      </c>
    </row>
    <row r="91" spans="1:3" ht="15" thickBot="1" x14ac:dyDescent="0.4"/>
    <row r="92" spans="1:3" ht="15" customHeight="1" thickBot="1" x14ac:dyDescent="0.4">
      <c r="A92" s="582" t="s">
        <v>28</v>
      </c>
      <c r="B92" s="196" t="s">
        <v>32</v>
      </c>
      <c r="C92" s="123">
        <f>C$4</f>
        <v>45658</v>
      </c>
    </row>
    <row r="93" spans="1:3" ht="15.75" customHeight="1" x14ac:dyDescent="0.35">
      <c r="A93" s="583"/>
      <c r="B93" s="10" t="str">
        <f>B78</f>
        <v>Air Comp</v>
      </c>
      <c r="C93" s="313">
        <f>'4M - SPS'!C93</f>
        <v>3.9829999999999997E-2</v>
      </c>
    </row>
    <row r="94" spans="1:3" x14ac:dyDescent="0.35">
      <c r="A94" s="583"/>
      <c r="B94" s="10" t="str">
        <f t="shared" ref="B94:B105" si="6">B79</f>
        <v>Building Shell</v>
      </c>
      <c r="C94" s="313">
        <f>'4M - SPS'!C94</f>
        <v>4.6690000000000002E-2</v>
      </c>
    </row>
    <row r="95" spans="1:3" x14ac:dyDescent="0.35">
      <c r="A95" s="583"/>
      <c r="B95" s="10" t="str">
        <f t="shared" si="6"/>
        <v>Cooking</v>
      </c>
      <c r="C95" s="313">
        <f>'4M - SPS'!C95</f>
        <v>4.0557000000000003E-2</v>
      </c>
    </row>
    <row r="96" spans="1:3" x14ac:dyDescent="0.35">
      <c r="A96" s="583"/>
      <c r="B96" s="10" t="str">
        <f t="shared" si="6"/>
        <v>Cooling</v>
      </c>
      <c r="C96" s="313">
        <f>'4M - SPS'!C96</f>
        <v>3.7643000000000003E-2</v>
      </c>
    </row>
    <row r="97" spans="1:3" x14ac:dyDescent="0.35">
      <c r="A97" s="583"/>
      <c r="B97" s="10" t="str">
        <f t="shared" si="6"/>
        <v>Ext Lighting</v>
      </c>
      <c r="C97" s="313">
        <f>'4M - SPS'!C97</f>
        <v>2.8396999999999999E-2</v>
      </c>
    </row>
    <row r="98" spans="1:3" x14ac:dyDescent="0.35">
      <c r="A98" s="583"/>
      <c r="B98" s="10" t="str">
        <f t="shared" si="6"/>
        <v>Heating</v>
      </c>
      <c r="C98" s="313">
        <f>'4M - SPS'!C98</f>
        <v>4.4441000000000001E-2</v>
      </c>
    </row>
    <row r="99" spans="1:3" x14ac:dyDescent="0.35">
      <c r="A99" s="583"/>
      <c r="B99" s="10" t="str">
        <f t="shared" si="6"/>
        <v>HVAC</v>
      </c>
      <c r="C99" s="313">
        <f>'4M - SPS'!C99</f>
        <v>4.6690000000000002E-2</v>
      </c>
    </row>
    <row r="100" spans="1:3" x14ac:dyDescent="0.35">
      <c r="A100" s="583"/>
      <c r="B100" s="10" t="str">
        <f t="shared" si="6"/>
        <v>Lighting</v>
      </c>
      <c r="C100" s="313">
        <f>'4M - SPS'!C100</f>
        <v>4.2353000000000002E-2</v>
      </c>
    </row>
    <row r="101" spans="1:3" x14ac:dyDescent="0.35">
      <c r="A101" s="583"/>
      <c r="B101" s="10" t="str">
        <f t="shared" si="6"/>
        <v>Miscellaneous</v>
      </c>
      <c r="C101" s="313">
        <f>'4M - SPS'!C101</f>
        <v>3.9829999999999997E-2</v>
      </c>
    </row>
    <row r="102" spans="1:3" x14ac:dyDescent="0.35">
      <c r="A102" s="583"/>
      <c r="B102" s="10" t="str">
        <f t="shared" si="6"/>
        <v>Motors</v>
      </c>
      <c r="C102" s="313">
        <f>'4M - SPS'!C102</f>
        <v>3.9829999999999997E-2</v>
      </c>
    </row>
    <row r="103" spans="1:3" x14ac:dyDescent="0.35">
      <c r="A103" s="583"/>
      <c r="B103" s="10" t="str">
        <f t="shared" si="6"/>
        <v>Process</v>
      </c>
      <c r="C103" s="313">
        <f>'4M - SPS'!C103</f>
        <v>3.9829999999999997E-2</v>
      </c>
    </row>
    <row r="104" spans="1:3" x14ac:dyDescent="0.35">
      <c r="A104" s="583"/>
      <c r="B104" s="10" t="str">
        <f t="shared" si="6"/>
        <v>Refrigeration</v>
      </c>
      <c r="C104" s="313">
        <f>'4M - SPS'!C104</f>
        <v>3.7731000000000001E-2</v>
      </c>
    </row>
    <row r="105" spans="1:3" ht="15" thickBot="1" x14ac:dyDescent="0.4">
      <c r="A105" s="584"/>
      <c r="B105" s="14" t="str">
        <f t="shared" si="6"/>
        <v>Water Heating</v>
      </c>
      <c r="C105" s="311">
        <f>'4M - SPS'!C105</f>
        <v>3.9265000000000001E-2</v>
      </c>
    </row>
    <row r="106" spans="1:3" x14ac:dyDescent="0.35">
      <c r="C106" s="312" t="s">
        <v>239</v>
      </c>
    </row>
    <row r="107" spans="1:3" hidden="1" x14ac:dyDescent="0.35">
      <c r="A107" s="585" t="s">
        <v>121</v>
      </c>
      <c r="B107" s="589" t="s">
        <v>122</v>
      </c>
      <c r="C107" s="590"/>
    </row>
    <row r="108" spans="1:3" hidden="1" x14ac:dyDescent="0.35">
      <c r="A108" s="586"/>
      <c r="B108" s="591" t="s">
        <v>233</v>
      </c>
      <c r="C108" s="592"/>
    </row>
    <row r="109" spans="1:3" ht="15" hidden="1" thickBot="1" x14ac:dyDescent="0.4">
      <c r="A109" s="587"/>
      <c r="B109" s="197" t="s">
        <v>142</v>
      </c>
      <c r="C109" s="123">
        <f>C$4</f>
        <v>45658</v>
      </c>
    </row>
    <row r="110" spans="1:3" hidden="1" x14ac:dyDescent="0.35">
      <c r="A110" s="587"/>
      <c r="B110" s="181" t="s">
        <v>20</v>
      </c>
      <c r="C110" s="317">
        <f>'4M - SPS'!C110</f>
        <v>3.7309360712313777E-2</v>
      </c>
    </row>
    <row r="111" spans="1:3" hidden="1" x14ac:dyDescent="0.35">
      <c r="A111" s="587"/>
      <c r="B111" s="181" t="s">
        <v>0</v>
      </c>
      <c r="C111" s="317">
        <f>'4M - SPS'!C111</f>
        <v>4.2520723114963382E-2</v>
      </c>
    </row>
    <row r="112" spans="1:3" hidden="1" x14ac:dyDescent="0.35">
      <c r="A112" s="587"/>
      <c r="B112" s="181" t="s">
        <v>21</v>
      </c>
      <c r="C112" s="317">
        <f>'4M - SPS'!C112</f>
        <v>3.812480333592938E-2</v>
      </c>
    </row>
    <row r="113" spans="1:3" hidden="1" x14ac:dyDescent="0.35">
      <c r="A113" s="587"/>
      <c r="B113" s="181" t="s">
        <v>1</v>
      </c>
      <c r="C113" s="317">
        <f>'4M - SPS'!C113</f>
        <v>3.7643000000000003E-2</v>
      </c>
    </row>
    <row r="114" spans="1:3" hidden="1" x14ac:dyDescent="0.35">
      <c r="A114" s="587"/>
      <c r="B114" s="181" t="s">
        <v>22</v>
      </c>
      <c r="C114" s="317">
        <f>'4M - SPS'!C114</f>
        <v>2.7979023307448891E-2</v>
      </c>
    </row>
    <row r="115" spans="1:3" hidden="1" x14ac:dyDescent="0.35">
      <c r="A115" s="587"/>
      <c r="B115" s="72" t="s">
        <v>9</v>
      </c>
      <c r="C115" s="317">
        <f>'4M - SPS'!C115</f>
        <v>4.0318557896803296E-2</v>
      </c>
    </row>
    <row r="116" spans="1:3" hidden="1" x14ac:dyDescent="0.35">
      <c r="A116" s="587"/>
      <c r="B116" s="72" t="s">
        <v>3</v>
      </c>
      <c r="C116" s="317">
        <f>'4M - SPS'!C116</f>
        <v>4.2520723114963382E-2</v>
      </c>
    </row>
    <row r="117" spans="1:3" hidden="1" x14ac:dyDescent="0.35">
      <c r="A117" s="587"/>
      <c r="B117" s="72" t="s">
        <v>4</v>
      </c>
      <c r="C117" s="317">
        <f>'4M - SPS'!C117</f>
        <v>3.9332392744537863E-2</v>
      </c>
    </row>
    <row r="118" spans="1:3" hidden="1" x14ac:dyDescent="0.35">
      <c r="A118" s="587"/>
      <c r="B118" s="72" t="s">
        <v>5</v>
      </c>
      <c r="C118" s="317">
        <f>'4M - SPS'!C118</f>
        <v>3.7309360712313777E-2</v>
      </c>
    </row>
    <row r="119" spans="1:3" hidden="1" x14ac:dyDescent="0.35">
      <c r="A119" s="587"/>
      <c r="B119" s="72" t="s">
        <v>23</v>
      </c>
      <c r="C119" s="317">
        <f>'4M - SPS'!C119</f>
        <v>3.7309360712313777E-2</v>
      </c>
    </row>
    <row r="120" spans="1:3" hidden="1" x14ac:dyDescent="0.35">
      <c r="A120" s="587"/>
      <c r="B120" s="72" t="s">
        <v>24</v>
      </c>
      <c r="C120" s="317">
        <f>'4M - SPS'!C120</f>
        <v>3.7309360712313777E-2</v>
      </c>
    </row>
    <row r="121" spans="1:3" hidden="1" x14ac:dyDescent="0.35">
      <c r="A121" s="587"/>
      <c r="B121" s="72" t="s">
        <v>7</v>
      </c>
      <c r="C121" s="317">
        <f>'4M - SPS'!C121</f>
        <v>3.5682741979693122E-2</v>
      </c>
    </row>
    <row r="122" spans="1:3" ht="15" hidden="1" thickBot="1" x14ac:dyDescent="0.4">
      <c r="A122" s="588"/>
      <c r="B122" s="74" t="s">
        <v>8</v>
      </c>
      <c r="C122" s="317">
        <f>'4M - SPS'!C122</f>
        <v>3.720867190622492E-2</v>
      </c>
    </row>
    <row r="123" spans="1:3" hidden="1" x14ac:dyDescent="0.35">
      <c r="A123" s="88"/>
      <c r="B123" s="88"/>
      <c r="C123" s="89"/>
    </row>
    <row r="124" spans="1:3" hidden="1" x14ac:dyDescent="0.35"/>
    <row r="125" spans="1:3" ht="15" hidden="1" thickBot="1" x14ac:dyDescent="0.4">
      <c r="C125" s="446" t="s">
        <v>124</v>
      </c>
    </row>
    <row r="126" spans="1:3" ht="15" hidden="1" thickBot="1" x14ac:dyDescent="0.4">
      <c r="A126" s="593" t="s">
        <v>125</v>
      </c>
      <c r="B126" s="197" t="s">
        <v>142</v>
      </c>
      <c r="C126" s="123">
        <f>C$4</f>
        <v>45658</v>
      </c>
    </row>
    <row r="127" spans="1:3" hidden="1" x14ac:dyDescent="0.35">
      <c r="A127" s="587"/>
      <c r="B127" s="181" t="s">
        <v>20</v>
      </c>
      <c r="C127" s="317">
        <f>'4M - SPS'!C127</f>
        <v>2.5206392876862228E-3</v>
      </c>
    </row>
    <row r="128" spans="1:3" hidden="1" x14ac:dyDescent="0.35">
      <c r="A128" s="587"/>
      <c r="B128" s="181" t="s">
        <v>0</v>
      </c>
      <c r="C128" s="317">
        <f>'4M - SPS'!C128</f>
        <v>4.1692768850366182E-3</v>
      </c>
    </row>
    <row r="129" spans="1:3" hidden="1" x14ac:dyDescent="0.35">
      <c r="A129" s="587"/>
      <c r="B129" s="181" t="s">
        <v>21</v>
      </c>
      <c r="C129" s="317">
        <f>'4M - SPS'!C129</f>
        <v>2.4321966640706207E-3</v>
      </c>
    </row>
    <row r="130" spans="1:3" hidden="1" x14ac:dyDescent="0.35">
      <c r="A130" s="587"/>
      <c r="B130" s="181" t="s">
        <v>1</v>
      </c>
      <c r="C130" s="317">
        <f>'4M - SPS'!C130</f>
        <v>0</v>
      </c>
    </row>
    <row r="131" spans="1:3" hidden="1" x14ac:dyDescent="0.35">
      <c r="A131" s="587"/>
      <c r="B131" s="181" t="s">
        <v>22</v>
      </c>
      <c r="C131" s="317">
        <f>'4M - SPS'!C131</f>
        <v>4.1797669255110828E-4</v>
      </c>
    </row>
    <row r="132" spans="1:3" hidden="1" x14ac:dyDescent="0.35">
      <c r="A132" s="587"/>
      <c r="B132" s="72" t="s">
        <v>9</v>
      </c>
      <c r="C132" s="317">
        <f>'4M - SPS'!C132</f>
        <v>4.1224421031967025E-3</v>
      </c>
    </row>
    <row r="133" spans="1:3" hidden="1" x14ac:dyDescent="0.35">
      <c r="A133" s="587"/>
      <c r="B133" s="72" t="s">
        <v>3</v>
      </c>
      <c r="C133" s="317">
        <f>'4M - SPS'!C133</f>
        <v>4.1692768850366182E-3</v>
      </c>
    </row>
    <row r="134" spans="1:3" hidden="1" x14ac:dyDescent="0.35">
      <c r="A134" s="587"/>
      <c r="B134" s="72" t="s">
        <v>4</v>
      </c>
      <c r="C134" s="317">
        <f>'4M - SPS'!C134</f>
        <v>3.0206072554621395E-3</v>
      </c>
    </row>
    <row r="135" spans="1:3" hidden="1" x14ac:dyDescent="0.35">
      <c r="A135" s="587"/>
      <c r="B135" s="72" t="s">
        <v>5</v>
      </c>
      <c r="C135" s="317">
        <f>'4M - SPS'!C135</f>
        <v>2.5206392876862228E-3</v>
      </c>
    </row>
    <row r="136" spans="1:3" hidden="1" x14ac:dyDescent="0.35">
      <c r="A136" s="587"/>
      <c r="B136" s="72" t="s">
        <v>23</v>
      </c>
      <c r="C136" s="317">
        <f>'4M - SPS'!C136</f>
        <v>2.5206392876862228E-3</v>
      </c>
    </row>
    <row r="137" spans="1:3" hidden="1" x14ac:dyDescent="0.35">
      <c r="A137" s="587"/>
      <c r="B137" s="72" t="s">
        <v>24</v>
      </c>
      <c r="C137" s="317">
        <f>'4M - SPS'!C137</f>
        <v>2.5206392876862228E-3</v>
      </c>
    </row>
    <row r="138" spans="1:3" hidden="1" x14ac:dyDescent="0.35">
      <c r="A138" s="587"/>
      <c r="B138" s="72" t="s">
        <v>7</v>
      </c>
      <c r="C138" s="317">
        <f>'4M - SPS'!C138</f>
        <v>2.0482580203068823E-3</v>
      </c>
    </row>
    <row r="139" spans="1:3" ht="15" hidden="1" thickBot="1" x14ac:dyDescent="0.4">
      <c r="A139" s="588"/>
      <c r="B139" s="74" t="s">
        <v>8</v>
      </c>
      <c r="C139" s="317">
        <f>'4M - SPS'!C139</f>
        <v>2.056328093775078E-3</v>
      </c>
    </row>
    <row r="140" spans="1:3" hidden="1" x14ac:dyDescent="0.35"/>
    <row r="141" spans="1:3" hidden="1" x14ac:dyDescent="0.35">
      <c r="A141" s="142" t="s">
        <v>178</v>
      </c>
      <c r="B141" s="88"/>
      <c r="C141" s="90"/>
    </row>
    <row r="142" spans="1:3" ht="16" hidden="1" thickBot="1" x14ac:dyDescent="0.4">
      <c r="A142" s="576" t="s">
        <v>126</v>
      </c>
      <c r="B142" s="198" t="s">
        <v>123</v>
      </c>
      <c r="C142" s="123">
        <f>C$4</f>
        <v>45658</v>
      </c>
    </row>
    <row r="143" spans="1:3" hidden="1" x14ac:dyDescent="0.35">
      <c r="A143" s="577"/>
      <c r="B143" s="181" t="s">
        <v>20</v>
      </c>
      <c r="C143" s="24">
        <f t="shared" ref="C143:C155" si="7">IF(C23=0,0,((C5*0.5)-C41)*C78*C110*C$2)</f>
        <v>0</v>
      </c>
    </row>
    <row r="144" spans="1:3" hidden="1" x14ac:dyDescent="0.35">
      <c r="A144" s="577"/>
      <c r="B144" s="181" t="s">
        <v>0</v>
      </c>
      <c r="C144" s="24">
        <f t="shared" si="7"/>
        <v>0</v>
      </c>
    </row>
    <row r="145" spans="1:3" hidden="1" x14ac:dyDescent="0.35">
      <c r="A145" s="577"/>
      <c r="B145" s="181" t="s">
        <v>21</v>
      </c>
      <c r="C145" s="24">
        <f t="shared" si="7"/>
        <v>0</v>
      </c>
    </row>
    <row r="146" spans="1:3" hidden="1" x14ac:dyDescent="0.35">
      <c r="A146" s="577"/>
      <c r="B146" s="181" t="s">
        <v>1</v>
      </c>
      <c r="C146" s="24">
        <f t="shared" si="7"/>
        <v>0</v>
      </c>
    </row>
    <row r="147" spans="1:3" hidden="1" x14ac:dyDescent="0.35">
      <c r="A147" s="577"/>
      <c r="B147" s="181" t="s">
        <v>22</v>
      </c>
      <c r="C147" s="24">
        <f t="shared" si="7"/>
        <v>0</v>
      </c>
    </row>
    <row r="148" spans="1:3" hidden="1" x14ac:dyDescent="0.35">
      <c r="A148" s="577"/>
      <c r="B148" s="72" t="s">
        <v>9</v>
      </c>
      <c r="C148" s="24">
        <f t="shared" si="7"/>
        <v>0</v>
      </c>
    </row>
    <row r="149" spans="1:3" hidden="1" x14ac:dyDescent="0.35">
      <c r="A149" s="577"/>
      <c r="B149" s="72" t="s">
        <v>3</v>
      </c>
      <c r="C149" s="24">
        <f t="shared" si="7"/>
        <v>0</v>
      </c>
    </row>
    <row r="150" spans="1:3" ht="15.75" hidden="1" customHeight="1" x14ac:dyDescent="0.35">
      <c r="A150" s="577"/>
      <c r="B150" s="72" t="s">
        <v>4</v>
      </c>
      <c r="C150" s="24">
        <f t="shared" si="7"/>
        <v>0</v>
      </c>
    </row>
    <row r="151" spans="1:3" hidden="1" x14ac:dyDescent="0.35">
      <c r="A151" s="577"/>
      <c r="B151" s="72" t="s">
        <v>5</v>
      </c>
      <c r="C151" s="24">
        <f t="shared" si="7"/>
        <v>0</v>
      </c>
    </row>
    <row r="152" spans="1:3" hidden="1" x14ac:dyDescent="0.35">
      <c r="A152" s="577"/>
      <c r="B152" s="72" t="s">
        <v>23</v>
      </c>
      <c r="C152" s="24">
        <f t="shared" si="7"/>
        <v>0</v>
      </c>
    </row>
    <row r="153" spans="1:3" hidden="1" x14ac:dyDescent="0.35">
      <c r="A153" s="577"/>
      <c r="B153" s="72" t="s">
        <v>24</v>
      </c>
      <c r="C153" s="24">
        <f t="shared" si="7"/>
        <v>0</v>
      </c>
    </row>
    <row r="154" spans="1:3" ht="15.75" hidden="1" customHeight="1" x14ac:dyDescent="0.35">
      <c r="A154" s="577"/>
      <c r="B154" s="72" t="s">
        <v>7</v>
      </c>
      <c r="C154" s="24">
        <f t="shared" si="7"/>
        <v>0</v>
      </c>
    </row>
    <row r="155" spans="1:3" ht="15.75" hidden="1" customHeight="1" x14ac:dyDescent="0.35">
      <c r="A155" s="577"/>
      <c r="B155" s="72" t="s">
        <v>8</v>
      </c>
      <c r="C155" s="24">
        <f t="shared" si="7"/>
        <v>0</v>
      </c>
    </row>
    <row r="156" spans="1:3" ht="15.75" hidden="1" customHeight="1" x14ac:dyDescent="0.35">
      <c r="A156" s="577"/>
      <c r="B156" s="12"/>
      <c r="C156" s="3"/>
    </row>
    <row r="157" spans="1:3" ht="15.75" hidden="1" customHeight="1" x14ac:dyDescent="0.35">
      <c r="A157" s="577"/>
      <c r="B157" s="178" t="s">
        <v>26</v>
      </c>
      <c r="C157" s="24">
        <f>SUM(C143:C156)</f>
        <v>0</v>
      </c>
    </row>
    <row r="158" spans="1:3" ht="16.5" hidden="1" customHeight="1" thickBot="1" x14ac:dyDescent="0.4">
      <c r="A158" s="578"/>
      <c r="B158" s="117" t="s">
        <v>27</v>
      </c>
      <c r="C158" s="25">
        <f>C157</f>
        <v>0</v>
      </c>
    </row>
    <row r="159" spans="1:3" hidden="1" x14ac:dyDescent="0.35">
      <c r="A159" s="88"/>
      <c r="B159" s="88"/>
      <c r="C159" s="90"/>
    </row>
    <row r="160" spans="1:3" hidden="1" x14ac:dyDescent="0.35">
      <c r="A160" s="88"/>
      <c r="B160" s="88"/>
      <c r="C160" s="90"/>
    </row>
    <row r="161" spans="1:3" ht="16" hidden="1" thickBot="1" x14ac:dyDescent="0.4">
      <c r="A161" s="576" t="s">
        <v>127</v>
      </c>
      <c r="B161" s="198" t="s">
        <v>123</v>
      </c>
      <c r="C161" s="123">
        <f>C$4</f>
        <v>45658</v>
      </c>
    </row>
    <row r="162" spans="1:3" hidden="1" x14ac:dyDescent="0.35">
      <c r="A162" s="577"/>
      <c r="B162" s="181" t="s">
        <v>20</v>
      </c>
      <c r="C162" s="24">
        <f>IF(C23=0,0,((C5*0.5)-C41)*C78*C127*C$2)</f>
        <v>0</v>
      </c>
    </row>
    <row r="163" spans="1:3" hidden="1" x14ac:dyDescent="0.35">
      <c r="A163" s="577"/>
      <c r="B163" s="181" t="s">
        <v>0</v>
      </c>
      <c r="C163" s="24">
        <f t="shared" ref="C163:C174" si="8">IF(C24=0,0,((C6*0.5)-C42)*C79*C128*C$2)</f>
        <v>0</v>
      </c>
    </row>
    <row r="164" spans="1:3" hidden="1" x14ac:dyDescent="0.35">
      <c r="A164" s="577"/>
      <c r="B164" s="181" t="s">
        <v>21</v>
      </c>
      <c r="C164" s="24">
        <f t="shared" si="8"/>
        <v>0</v>
      </c>
    </row>
    <row r="165" spans="1:3" hidden="1" x14ac:dyDescent="0.35">
      <c r="A165" s="577"/>
      <c r="B165" s="181" t="s">
        <v>1</v>
      </c>
      <c r="C165" s="24">
        <f t="shared" si="8"/>
        <v>0</v>
      </c>
    </row>
    <row r="166" spans="1:3" hidden="1" x14ac:dyDescent="0.35">
      <c r="A166" s="577"/>
      <c r="B166" s="181" t="s">
        <v>22</v>
      </c>
      <c r="C166" s="24">
        <f t="shared" si="8"/>
        <v>0</v>
      </c>
    </row>
    <row r="167" spans="1:3" hidden="1" x14ac:dyDescent="0.35">
      <c r="A167" s="577"/>
      <c r="B167" s="72" t="s">
        <v>9</v>
      </c>
      <c r="C167" s="24">
        <f t="shared" si="8"/>
        <v>0</v>
      </c>
    </row>
    <row r="168" spans="1:3" hidden="1" x14ac:dyDescent="0.35">
      <c r="A168" s="577"/>
      <c r="B168" s="72" t="s">
        <v>3</v>
      </c>
      <c r="C168" s="24">
        <f t="shared" si="8"/>
        <v>0</v>
      </c>
    </row>
    <row r="169" spans="1:3" ht="15.75" hidden="1" customHeight="1" x14ac:dyDescent="0.35">
      <c r="A169" s="577"/>
      <c r="B169" s="72" t="s">
        <v>4</v>
      </c>
      <c r="C169" s="24">
        <f t="shared" si="8"/>
        <v>0</v>
      </c>
    </row>
    <row r="170" spans="1:3" hidden="1" x14ac:dyDescent="0.35">
      <c r="A170" s="577"/>
      <c r="B170" s="72" t="s">
        <v>5</v>
      </c>
      <c r="C170" s="24">
        <f t="shared" si="8"/>
        <v>0</v>
      </c>
    </row>
    <row r="171" spans="1:3" hidden="1" x14ac:dyDescent="0.35">
      <c r="A171" s="577"/>
      <c r="B171" s="72" t="s">
        <v>23</v>
      </c>
      <c r="C171" s="24">
        <f t="shared" si="8"/>
        <v>0</v>
      </c>
    </row>
    <row r="172" spans="1:3" hidden="1" x14ac:dyDescent="0.35">
      <c r="A172" s="577"/>
      <c r="B172" s="72" t="s">
        <v>24</v>
      </c>
      <c r="C172" s="24">
        <f t="shared" si="8"/>
        <v>0</v>
      </c>
    </row>
    <row r="173" spans="1:3" ht="15.75" hidden="1" customHeight="1" x14ac:dyDescent="0.35">
      <c r="A173" s="577"/>
      <c r="B173" s="72" t="s">
        <v>7</v>
      </c>
      <c r="C173" s="24">
        <f t="shared" si="8"/>
        <v>0</v>
      </c>
    </row>
    <row r="174" spans="1:3" ht="15.75" hidden="1" customHeight="1" x14ac:dyDescent="0.35">
      <c r="A174" s="577"/>
      <c r="B174" s="72" t="s">
        <v>8</v>
      </c>
      <c r="C174" s="24">
        <f t="shared" si="8"/>
        <v>0</v>
      </c>
    </row>
    <row r="175" spans="1:3" ht="15.75" hidden="1" customHeight="1" x14ac:dyDescent="0.35">
      <c r="A175" s="577"/>
      <c r="B175" s="12"/>
      <c r="C175" s="3"/>
    </row>
    <row r="176" spans="1:3" ht="15.75" hidden="1" customHeight="1" x14ac:dyDescent="0.35">
      <c r="A176" s="577"/>
      <c r="B176" s="178" t="s">
        <v>26</v>
      </c>
      <c r="C176" s="24">
        <f>SUM(C162:C175)</f>
        <v>0</v>
      </c>
    </row>
    <row r="177" spans="1:3" ht="16.5" hidden="1" customHeight="1" thickBot="1" x14ac:dyDescent="0.4">
      <c r="A177" s="578"/>
      <c r="B177" s="117" t="s">
        <v>27</v>
      </c>
      <c r="C177" s="25">
        <f>C176</f>
        <v>0</v>
      </c>
    </row>
    <row r="178" spans="1:3" hidden="1" x14ac:dyDescent="0.35">
      <c r="A178" s="88"/>
      <c r="B178" s="88" t="s">
        <v>128</v>
      </c>
      <c r="C178" s="92">
        <f>C157+C176</f>
        <v>0</v>
      </c>
    </row>
    <row r="179" spans="1:3" hidden="1" x14ac:dyDescent="0.35">
      <c r="A179" s="88"/>
      <c r="B179" s="88" t="s">
        <v>182</v>
      </c>
      <c r="C179" s="90">
        <f>C178-C73</f>
        <v>0</v>
      </c>
    </row>
    <row r="180" spans="1:3" hidden="1" x14ac:dyDescent="0.35">
      <c r="A180" s="88"/>
      <c r="B180" s="88"/>
      <c r="C180" s="90"/>
    </row>
    <row r="181" spans="1:3" ht="15" hidden="1" thickBot="1" x14ac:dyDescent="0.4">
      <c r="A181" s="88"/>
      <c r="B181" s="192" t="s">
        <v>39</v>
      </c>
      <c r="C181" s="123">
        <f>C$4</f>
        <v>45658</v>
      </c>
    </row>
    <row r="182" spans="1:3" hidden="1" x14ac:dyDescent="0.35">
      <c r="A182" s="88"/>
      <c r="B182" s="186" t="s">
        <v>129</v>
      </c>
      <c r="C182" s="98">
        <f>C157*'YTD PROGRAM SUMMARY'!C43</f>
        <v>0</v>
      </c>
    </row>
    <row r="183" spans="1:3" ht="15" hidden="1" thickBot="1" x14ac:dyDescent="0.4">
      <c r="A183" s="88"/>
      <c r="B183" s="74" t="s">
        <v>130</v>
      </c>
      <c r="C183" s="93">
        <f>C176*'YTD PROGRAM SUMMARY'!C43</f>
        <v>0</v>
      </c>
    </row>
    <row r="184" spans="1:3" hidden="1" x14ac:dyDescent="0.35">
      <c r="A184" s="88"/>
      <c r="B184" s="186" t="s">
        <v>131</v>
      </c>
      <c r="C184" s="94">
        <f>IFERROR(C182/C73,0)</f>
        <v>0</v>
      </c>
    </row>
    <row r="185" spans="1:3" ht="15" hidden="1" thickBot="1" x14ac:dyDescent="0.4">
      <c r="A185" s="88"/>
      <c r="B185" s="74" t="s">
        <v>132</v>
      </c>
      <c r="C185" s="95">
        <f>IFERROR(C183/C73,0)</f>
        <v>0</v>
      </c>
    </row>
    <row r="186" spans="1:3" ht="15" hidden="1" thickBot="1" x14ac:dyDescent="0.4">
      <c r="A186" s="88"/>
      <c r="B186" s="193" t="s">
        <v>133</v>
      </c>
      <c r="C186" s="97">
        <f>C184+C185</f>
        <v>0</v>
      </c>
    </row>
    <row r="187" spans="1:3" hidden="1" x14ac:dyDescent="0.35">
      <c r="A187" s="88"/>
      <c r="B187" s="88"/>
      <c r="C187" s="90"/>
    </row>
    <row r="188" spans="1:3" ht="15" hidden="1" thickBot="1" x14ac:dyDescent="0.4">
      <c r="A188" s="88"/>
      <c r="B188" s="192" t="s">
        <v>37</v>
      </c>
      <c r="C188" s="123">
        <f>C$4</f>
        <v>45658</v>
      </c>
    </row>
    <row r="189" spans="1:3" hidden="1" x14ac:dyDescent="0.35">
      <c r="A189" s="88"/>
      <c r="B189" s="186" t="s">
        <v>134</v>
      </c>
      <c r="C189" s="98">
        <f>C157*'YTD PROGRAM SUMMARY'!C44</f>
        <v>0</v>
      </c>
    </row>
    <row r="190" spans="1:3" ht="15" hidden="1" thickBot="1" x14ac:dyDescent="0.4">
      <c r="A190" s="88"/>
      <c r="B190" s="74" t="s">
        <v>135</v>
      </c>
      <c r="C190" s="93">
        <f>C176*'YTD PROGRAM SUMMARY'!C44</f>
        <v>0</v>
      </c>
    </row>
    <row r="191" spans="1:3" hidden="1" x14ac:dyDescent="0.35">
      <c r="A191" s="88"/>
      <c r="B191" s="186" t="s">
        <v>136</v>
      </c>
      <c r="C191" s="94">
        <f t="shared" ref="C191" si="9">IFERROR(C189/C73,0)</f>
        <v>0</v>
      </c>
    </row>
    <row r="192" spans="1:3" ht="15" hidden="1" thickBot="1" x14ac:dyDescent="0.4">
      <c r="A192" s="88"/>
      <c r="B192" s="74" t="s">
        <v>137</v>
      </c>
      <c r="C192" s="95">
        <f>IFERROR(C190/C73,0)</f>
        <v>0</v>
      </c>
    </row>
    <row r="193" spans="1:3" ht="15" hidden="1" thickBot="1" x14ac:dyDescent="0.4">
      <c r="A193" s="88"/>
      <c r="B193" s="193" t="s">
        <v>138</v>
      </c>
      <c r="C193" s="97">
        <f>C191+C192</f>
        <v>0</v>
      </c>
    </row>
    <row r="194" spans="1:3" hidden="1" x14ac:dyDescent="0.35">
      <c r="A194" s="88"/>
      <c r="B194" s="88" t="s">
        <v>139</v>
      </c>
      <c r="C194" s="99">
        <f>C186+C193</f>
        <v>0</v>
      </c>
    </row>
    <row r="195" spans="1:3" hidden="1" x14ac:dyDescent="0.35">
      <c r="A195" s="88"/>
      <c r="B195" s="88"/>
      <c r="C195" s="90"/>
    </row>
    <row r="196" spans="1:3" hidden="1" x14ac:dyDescent="0.35">
      <c r="A196" s="88"/>
      <c r="B196" s="88" t="s">
        <v>140</v>
      </c>
      <c r="C196" s="101">
        <f t="shared" ref="C196" si="10">SUM(C182:C183)</f>
        <v>0</v>
      </c>
    </row>
    <row r="197" spans="1:3" hidden="1" x14ac:dyDescent="0.35">
      <c r="A197" s="88"/>
      <c r="B197" s="88" t="s">
        <v>141</v>
      </c>
      <c r="C197" s="101">
        <f t="shared" ref="C197" si="11">SUM(C189:C190)</f>
        <v>0</v>
      </c>
    </row>
    <row r="198" spans="1:3" hidden="1" x14ac:dyDescent="0.35">
      <c r="A198" s="88"/>
      <c r="B198" s="88" t="s">
        <v>128</v>
      </c>
      <c r="C198" s="102">
        <f t="shared" ref="C198" si="12">SUM(C196:C197)</f>
        <v>0</v>
      </c>
    </row>
    <row r="199" spans="1:3" hidden="1" x14ac:dyDescent="0.35"/>
    <row r="200" spans="1:3" hidden="1" x14ac:dyDescent="0.35">
      <c r="B200" s="142" t="s">
        <v>234</v>
      </c>
      <c r="C200" s="292">
        <f>IF('YTD PROGRAM SUMMARY'!C4=0,0,C198-C73)</f>
        <v>0</v>
      </c>
    </row>
    <row r="201" spans="1:3" x14ac:dyDescent="0.35">
      <c r="B201" s="142"/>
      <c r="C201" s="142"/>
    </row>
    <row r="219" spans="3:3" s="225" customFormat="1" x14ac:dyDescent="0.35">
      <c r="C219" s="234"/>
    </row>
    <row r="220" spans="3:3" s="225" customFormat="1" x14ac:dyDescent="0.35">
      <c r="C220" s="234"/>
    </row>
    <row r="221" spans="3:3" s="225" customFormat="1" x14ac:dyDescent="0.35">
      <c r="C221" s="234"/>
    </row>
    <row r="222" spans="3:3" s="225" customFormat="1" x14ac:dyDescent="0.35">
      <c r="C222" s="234"/>
    </row>
    <row r="223" spans="3:3" s="225" customFormat="1" x14ac:dyDescent="0.35">
      <c r="C223" s="234"/>
    </row>
    <row r="224" spans="3:3" s="225" customFormat="1" x14ac:dyDescent="0.35">
      <c r="C224" s="234"/>
    </row>
    <row r="225" spans="3:3" s="225" customFormat="1" x14ac:dyDescent="0.35">
      <c r="C225" s="234"/>
    </row>
    <row r="226" spans="3:3" s="225" customFormat="1" x14ac:dyDescent="0.35">
      <c r="C226" s="234"/>
    </row>
    <row r="227" spans="3:3" s="225" customFormat="1" x14ac:dyDescent="0.35">
      <c r="C227" s="234"/>
    </row>
    <row r="228" spans="3:3" s="225" customFormat="1" x14ac:dyDescent="0.35">
      <c r="C228" s="234"/>
    </row>
    <row r="229" spans="3:3" s="225" customFormat="1" x14ac:dyDescent="0.35">
      <c r="C229" s="234"/>
    </row>
    <row r="230" spans="3:3" s="225" customFormat="1" x14ac:dyDescent="0.35">
      <c r="C230" s="234"/>
    </row>
    <row r="231" spans="3:3" s="225" customFormat="1" x14ac:dyDescent="0.35">
      <c r="C231" s="234"/>
    </row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C201"/>
  <sheetViews>
    <sheetView zoomScale="80" zoomScaleNormal="80" workbookViewId="0">
      <pane xSplit="2" topLeftCell="C1" activePane="topRight" state="frozen"/>
      <selection activeCell="B2" sqref="B2:B3"/>
      <selection pane="topRight" activeCell="B24" sqref="B24"/>
    </sheetView>
  </sheetViews>
  <sheetFormatPr defaultRowHeight="14.5" x14ac:dyDescent="0.35"/>
  <cols>
    <col min="1" max="1" width="7.6328125" customWidth="1"/>
    <col min="2" max="2" width="24.6328125" customWidth="1"/>
    <col min="3" max="3" width="14.54296875" customWidth="1"/>
    <col min="14" max="14" width="9.36328125" customWidth="1"/>
  </cols>
  <sheetData>
    <row r="1" spans="1:3" s="2" customFormat="1" ht="15" thickBot="1" x14ac:dyDescent="0.4">
      <c r="A1" s="17"/>
      <c r="B1" s="17"/>
      <c r="C1" s="17"/>
    </row>
    <row r="2" spans="1:3" ht="15" thickBot="1" x14ac:dyDescent="0.4">
      <c r="A2" s="17"/>
      <c r="B2" s="26" t="s">
        <v>13</v>
      </c>
      <c r="C2" s="277">
        <f>' 1M - RES'!C2</f>
        <v>0.79900000000000004</v>
      </c>
    </row>
    <row r="3" spans="1:3" s="6" customFormat="1" ht="15" thickBot="1" x14ac:dyDescent="0.4">
      <c r="B3" s="17"/>
      <c r="C3" s="17"/>
    </row>
    <row r="4" spans="1:3" ht="15.75" customHeight="1" thickBot="1" x14ac:dyDescent="0.4">
      <c r="A4" s="567" t="s">
        <v>14</v>
      </c>
      <c r="B4" s="16" t="s">
        <v>10</v>
      </c>
      <c r="C4" s="123">
        <f>' 1M - RES'!C4</f>
        <v>45658</v>
      </c>
    </row>
    <row r="5" spans="1:3" ht="15" customHeight="1" x14ac:dyDescent="0.35">
      <c r="A5" s="568"/>
      <c r="B5" s="10" t="s">
        <v>20</v>
      </c>
      <c r="C5" s="3">
        <f>'BIZ kWh ENTRY'!AY180</f>
        <v>0</v>
      </c>
    </row>
    <row r="6" spans="1:3" x14ac:dyDescent="0.35">
      <c r="A6" s="568"/>
      <c r="B6" s="11" t="s">
        <v>0</v>
      </c>
      <c r="C6" s="3">
        <f>'BIZ kWh ENTRY'!AY181</f>
        <v>0</v>
      </c>
    </row>
    <row r="7" spans="1:3" x14ac:dyDescent="0.35">
      <c r="A7" s="568"/>
      <c r="B7" s="10" t="s">
        <v>21</v>
      </c>
      <c r="C7" s="3">
        <f>'BIZ kWh ENTRY'!AY182</f>
        <v>0</v>
      </c>
    </row>
    <row r="8" spans="1:3" x14ac:dyDescent="0.35">
      <c r="A8" s="568"/>
      <c r="B8" s="10" t="s">
        <v>1</v>
      </c>
      <c r="C8" s="3">
        <f>'BIZ kWh ENTRY'!AY183</f>
        <v>0</v>
      </c>
    </row>
    <row r="9" spans="1:3" x14ac:dyDescent="0.35">
      <c r="A9" s="568"/>
      <c r="B9" s="11" t="s">
        <v>22</v>
      </c>
      <c r="C9" s="3">
        <f>'BIZ kWh ENTRY'!AY184</f>
        <v>0</v>
      </c>
    </row>
    <row r="10" spans="1:3" x14ac:dyDescent="0.35">
      <c r="A10" s="568"/>
      <c r="B10" s="10" t="s">
        <v>9</v>
      </c>
      <c r="C10" s="3">
        <f>'BIZ kWh ENTRY'!AY185</f>
        <v>0</v>
      </c>
    </row>
    <row r="11" spans="1:3" x14ac:dyDescent="0.35">
      <c r="A11" s="568"/>
      <c r="B11" s="10" t="s">
        <v>3</v>
      </c>
      <c r="C11" s="3">
        <f>'BIZ kWh ENTRY'!AY186</f>
        <v>0</v>
      </c>
    </row>
    <row r="12" spans="1:3" x14ac:dyDescent="0.35">
      <c r="A12" s="568"/>
      <c r="B12" s="10" t="s">
        <v>4</v>
      </c>
      <c r="C12" s="3">
        <f>'BIZ kWh ENTRY'!AY187</f>
        <v>0</v>
      </c>
    </row>
    <row r="13" spans="1:3" x14ac:dyDescent="0.35">
      <c r="A13" s="568"/>
      <c r="B13" s="10" t="s">
        <v>5</v>
      </c>
      <c r="C13" s="3">
        <f>'BIZ kWh ENTRY'!AY188</f>
        <v>0</v>
      </c>
    </row>
    <row r="14" spans="1:3" x14ac:dyDescent="0.35">
      <c r="A14" s="568"/>
      <c r="B14" s="10" t="s">
        <v>23</v>
      </c>
      <c r="C14" s="3">
        <f>'BIZ kWh ENTRY'!AY189</f>
        <v>0</v>
      </c>
    </row>
    <row r="15" spans="1:3" x14ac:dyDescent="0.35">
      <c r="A15" s="568"/>
      <c r="B15" s="10" t="s">
        <v>24</v>
      </c>
      <c r="C15" s="3">
        <f>'BIZ kWh ENTRY'!AY190</f>
        <v>0</v>
      </c>
    </row>
    <row r="16" spans="1:3" x14ac:dyDescent="0.35">
      <c r="A16" s="568"/>
      <c r="B16" s="10" t="s">
        <v>7</v>
      </c>
      <c r="C16" s="3">
        <f>'BIZ kWh ENTRY'!AY191</f>
        <v>0</v>
      </c>
    </row>
    <row r="17" spans="1:3" x14ac:dyDescent="0.35">
      <c r="A17" s="568"/>
      <c r="B17" s="10" t="s">
        <v>8</v>
      </c>
      <c r="C17" s="3">
        <f>'BIZ kWh ENTRY'!AY192</f>
        <v>0</v>
      </c>
    </row>
    <row r="18" spans="1:3" x14ac:dyDescent="0.35">
      <c r="A18" s="568"/>
      <c r="B18" s="10" t="s">
        <v>11</v>
      </c>
      <c r="C18" s="3"/>
    </row>
    <row r="19" spans="1:3" ht="15" thickBot="1" x14ac:dyDescent="0.4">
      <c r="A19" s="569"/>
      <c r="B19" s="157" t="str">
        <f>' LI 1M - RES'!B16</f>
        <v>Monthly kWh</v>
      </c>
      <c r="C19" s="176">
        <f>SUM(C5:C18)</f>
        <v>0</v>
      </c>
    </row>
    <row r="20" spans="1:3" x14ac:dyDescent="0.35">
      <c r="A20" s="189"/>
      <c r="B20" s="190"/>
      <c r="C20" s="8"/>
    </row>
    <row r="21" spans="1:3" ht="15" thickBot="1" x14ac:dyDescent="0.4">
      <c r="C21" s="109"/>
    </row>
    <row r="22" spans="1:3" ht="16" thickBot="1" x14ac:dyDescent="0.4">
      <c r="A22" s="570" t="s">
        <v>15</v>
      </c>
      <c r="B22" s="16" t="str">
        <f t="shared" ref="B22" si="0">B4</f>
        <v>End Use</v>
      </c>
      <c r="C22" s="123">
        <f>C$4</f>
        <v>45658</v>
      </c>
    </row>
    <row r="23" spans="1:3" ht="15" customHeight="1" x14ac:dyDescent="0.35">
      <c r="A23" s="571"/>
      <c r="B23" s="10" t="str">
        <f t="shared" ref="B23:C37" si="1">B5</f>
        <v>Air Comp</v>
      </c>
      <c r="C23" s="3">
        <f>C5</f>
        <v>0</v>
      </c>
    </row>
    <row r="24" spans="1:3" x14ac:dyDescent="0.35">
      <c r="A24" s="571"/>
      <c r="B24" s="11" t="str">
        <f t="shared" si="1"/>
        <v>Building Shell</v>
      </c>
      <c r="C24" s="3">
        <f t="shared" si="1"/>
        <v>0</v>
      </c>
    </row>
    <row r="25" spans="1:3" x14ac:dyDescent="0.35">
      <c r="A25" s="571"/>
      <c r="B25" s="10" t="str">
        <f t="shared" si="1"/>
        <v>Cooking</v>
      </c>
      <c r="C25" s="3">
        <f t="shared" si="1"/>
        <v>0</v>
      </c>
    </row>
    <row r="26" spans="1:3" x14ac:dyDescent="0.35">
      <c r="A26" s="571"/>
      <c r="B26" s="10" t="str">
        <f t="shared" si="1"/>
        <v>Cooling</v>
      </c>
      <c r="C26" s="3">
        <f t="shared" si="1"/>
        <v>0</v>
      </c>
    </row>
    <row r="27" spans="1:3" x14ac:dyDescent="0.35">
      <c r="A27" s="571"/>
      <c r="B27" s="11" t="str">
        <f t="shared" si="1"/>
        <v>Ext Lighting</v>
      </c>
      <c r="C27" s="3">
        <f t="shared" si="1"/>
        <v>0</v>
      </c>
    </row>
    <row r="28" spans="1:3" x14ac:dyDescent="0.35">
      <c r="A28" s="571"/>
      <c r="B28" s="10" t="str">
        <f t="shared" si="1"/>
        <v>Heating</v>
      </c>
      <c r="C28" s="3">
        <f t="shared" si="1"/>
        <v>0</v>
      </c>
    </row>
    <row r="29" spans="1:3" x14ac:dyDescent="0.35">
      <c r="A29" s="571"/>
      <c r="B29" s="10" t="str">
        <f t="shared" si="1"/>
        <v>HVAC</v>
      </c>
      <c r="C29" s="3">
        <f t="shared" si="1"/>
        <v>0</v>
      </c>
    </row>
    <row r="30" spans="1:3" x14ac:dyDescent="0.35">
      <c r="A30" s="571"/>
      <c r="B30" s="10" t="str">
        <f t="shared" si="1"/>
        <v>Lighting</v>
      </c>
      <c r="C30" s="3">
        <f t="shared" si="1"/>
        <v>0</v>
      </c>
    </row>
    <row r="31" spans="1:3" x14ac:dyDescent="0.35">
      <c r="A31" s="571"/>
      <c r="B31" s="10" t="str">
        <f t="shared" si="1"/>
        <v>Miscellaneous</v>
      </c>
      <c r="C31" s="3">
        <f t="shared" si="1"/>
        <v>0</v>
      </c>
    </row>
    <row r="32" spans="1:3" ht="15" customHeight="1" x14ac:dyDescent="0.35">
      <c r="A32" s="571"/>
      <c r="B32" s="10" t="str">
        <f t="shared" si="1"/>
        <v>Motors</v>
      </c>
      <c r="C32" s="3">
        <f t="shared" si="1"/>
        <v>0</v>
      </c>
    </row>
    <row r="33" spans="1:3" x14ac:dyDescent="0.35">
      <c r="A33" s="571"/>
      <c r="B33" s="10" t="str">
        <f t="shared" si="1"/>
        <v>Process</v>
      </c>
      <c r="C33" s="3">
        <f t="shared" si="1"/>
        <v>0</v>
      </c>
    </row>
    <row r="34" spans="1:3" x14ac:dyDescent="0.35">
      <c r="A34" s="571"/>
      <c r="B34" s="10" t="str">
        <f t="shared" si="1"/>
        <v>Refrigeration</v>
      </c>
      <c r="C34" s="3">
        <f t="shared" si="1"/>
        <v>0</v>
      </c>
    </row>
    <row r="35" spans="1:3" x14ac:dyDescent="0.35">
      <c r="A35" s="571"/>
      <c r="B35" s="10" t="str">
        <f t="shared" si="1"/>
        <v>Water Heating</v>
      </c>
      <c r="C35" s="3">
        <f t="shared" si="1"/>
        <v>0</v>
      </c>
    </row>
    <row r="36" spans="1:3" ht="15" customHeight="1" x14ac:dyDescent="0.35">
      <c r="A36" s="571"/>
      <c r="B36" s="10" t="str">
        <f t="shared" si="1"/>
        <v xml:space="preserve"> </v>
      </c>
      <c r="C36" s="3"/>
    </row>
    <row r="37" spans="1:3" ht="15" customHeight="1" thickBot="1" x14ac:dyDescent="0.4">
      <c r="A37" s="572"/>
      <c r="B37" s="157" t="str">
        <f t="shared" si="1"/>
        <v>Monthly kWh</v>
      </c>
      <c r="C37" s="176">
        <f>SUM(C23:C36)</f>
        <v>0</v>
      </c>
    </row>
    <row r="38" spans="1:3" x14ac:dyDescent="0.35">
      <c r="A38" s="7"/>
      <c r="B38" s="190"/>
      <c r="C38" s="8"/>
    </row>
    <row r="39" spans="1:3" ht="15" thickBot="1" x14ac:dyDescent="0.4">
      <c r="C39" s="109"/>
    </row>
    <row r="40" spans="1:3" ht="16" thickBot="1" x14ac:dyDescent="0.4">
      <c r="A40" s="573" t="s">
        <v>16</v>
      </c>
      <c r="B40" s="16" t="str">
        <f t="shared" ref="B40:B55" si="2">B22</f>
        <v>End Use</v>
      </c>
      <c r="C40" s="123">
        <f>C$4</f>
        <v>45658</v>
      </c>
    </row>
    <row r="41" spans="1:3" ht="15" customHeight="1" x14ac:dyDescent="0.35">
      <c r="A41" s="574"/>
      <c r="B41" s="10" t="str">
        <f t="shared" si="2"/>
        <v>Air Comp</v>
      </c>
      <c r="C41" s="3">
        <v>0</v>
      </c>
    </row>
    <row r="42" spans="1:3" x14ac:dyDescent="0.35">
      <c r="A42" s="574"/>
      <c r="B42" s="11" t="str">
        <f t="shared" si="2"/>
        <v>Building Shell</v>
      </c>
      <c r="C42" s="3">
        <v>0</v>
      </c>
    </row>
    <row r="43" spans="1:3" x14ac:dyDescent="0.35">
      <c r="A43" s="574"/>
      <c r="B43" s="10" t="str">
        <f t="shared" si="2"/>
        <v>Cooking</v>
      </c>
      <c r="C43" s="3">
        <v>0</v>
      </c>
    </row>
    <row r="44" spans="1:3" x14ac:dyDescent="0.35">
      <c r="A44" s="574"/>
      <c r="B44" s="10" t="str">
        <f t="shared" si="2"/>
        <v>Cooling</v>
      </c>
      <c r="C44" s="3">
        <v>0</v>
      </c>
    </row>
    <row r="45" spans="1:3" x14ac:dyDescent="0.35">
      <c r="A45" s="574"/>
      <c r="B45" s="11" t="str">
        <f t="shared" si="2"/>
        <v>Ext Lighting</v>
      </c>
      <c r="C45" s="3">
        <v>0</v>
      </c>
    </row>
    <row r="46" spans="1:3" x14ac:dyDescent="0.35">
      <c r="A46" s="574"/>
      <c r="B46" s="10" t="str">
        <f t="shared" si="2"/>
        <v>Heating</v>
      </c>
      <c r="C46" s="3">
        <v>0</v>
      </c>
    </row>
    <row r="47" spans="1:3" x14ac:dyDescent="0.35">
      <c r="A47" s="574"/>
      <c r="B47" s="10" t="str">
        <f t="shared" si="2"/>
        <v>HVAC</v>
      </c>
      <c r="C47" s="3">
        <v>0</v>
      </c>
    </row>
    <row r="48" spans="1:3" x14ac:dyDescent="0.35">
      <c r="A48" s="574"/>
      <c r="B48" s="10" t="str">
        <f t="shared" si="2"/>
        <v>Lighting</v>
      </c>
      <c r="C48" s="3">
        <v>0</v>
      </c>
    </row>
    <row r="49" spans="1:3" x14ac:dyDescent="0.35">
      <c r="A49" s="574"/>
      <c r="B49" s="10" t="str">
        <f t="shared" si="2"/>
        <v>Miscellaneous</v>
      </c>
      <c r="C49" s="3">
        <v>0</v>
      </c>
    </row>
    <row r="50" spans="1:3" ht="15" customHeight="1" x14ac:dyDescent="0.35">
      <c r="A50" s="574"/>
      <c r="B50" s="10" t="str">
        <f t="shared" si="2"/>
        <v>Motors</v>
      </c>
      <c r="C50" s="3">
        <v>0</v>
      </c>
    </row>
    <row r="51" spans="1:3" x14ac:dyDescent="0.35">
      <c r="A51" s="574"/>
      <c r="B51" s="10" t="str">
        <f t="shared" si="2"/>
        <v>Process</v>
      </c>
      <c r="C51" s="3">
        <v>0</v>
      </c>
    </row>
    <row r="52" spans="1:3" x14ac:dyDescent="0.35">
      <c r="A52" s="574"/>
      <c r="B52" s="10" t="str">
        <f t="shared" si="2"/>
        <v>Refrigeration</v>
      </c>
      <c r="C52" s="3">
        <v>0</v>
      </c>
    </row>
    <row r="53" spans="1:3" x14ac:dyDescent="0.35">
      <c r="A53" s="574"/>
      <c r="B53" s="10" t="str">
        <f t="shared" si="2"/>
        <v>Water Heating</v>
      </c>
      <c r="C53" s="3">
        <v>0</v>
      </c>
    </row>
    <row r="54" spans="1:3" ht="15" customHeight="1" x14ac:dyDescent="0.35">
      <c r="A54" s="574"/>
      <c r="B54" s="10" t="str">
        <f t="shared" si="2"/>
        <v xml:space="preserve"> </v>
      </c>
      <c r="C54" s="3"/>
    </row>
    <row r="55" spans="1:3" ht="15" customHeight="1" thickBot="1" x14ac:dyDescent="0.4">
      <c r="A55" s="575"/>
      <c r="B55" s="157" t="str">
        <f t="shared" si="2"/>
        <v>Monthly kWh</v>
      </c>
      <c r="C55" s="176">
        <f>SUM(C41:C54)</f>
        <v>0</v>
      </c>
    </row>
    <row r="56" spans="1:3" x14ac:dyDescent="0.35">
      <c r="A56" s="7"/>
      <c r="B56" s="190"/>
      <c r="C56" s="8"/>
    </row>
    <row r="57" spans="1:3" ht="15" thickBot="1" x14ac:dyDescent="0.4">
      <c r="A57" s="170" t="s">
        <v>181</v>
      </c>
      <c r="B57" s="170"/>
      <c r="C57" s="170"/>
    </row>
    <row r="58" spans="1:3" ht="16" thickBot="1" x14ac:dyDescent="0.4">
      <c r="A58" s="576" t="s">
        <v>17</v>
      </c>
      <c r="B58" s="16" t="s">
        <v>10</v>
      </c>
      <c r="C58" s="123">
        <f>C$4</f>
        <v>45658</v>
      </c>
    </row>
    <row r="59" spans="1:3" ht="15" customHeight="1" x14ac:dyDescent="0.35">
      <c r="A59" s="577"/>
      <c r="B59" s="12" t="str">
        <f t="shared" ref="B59:B72" si="3">B41</f>
        <v>Air Comp</v>
      </c>
      <c r="C59" s="24">
        <f>((C5*0.5)-C41)*C78*C93*C$2</f>
        <v>0</v>
      </c>
    </row>
    <row r="60" spans="1:3" ht="15.5" x14ac:dyDescent="0.35">
      <c r="A60" s="577"/>
      <c r="B60" s="12" t="str">
        <f t="shared" si="3"/>
        <v>Building Shell</v>
      </c>
      <c r="C60" s="24">
        <f t="shared" ref="C60:C71" si="4">((C6*0.5)-C42)*C79*C94*C$2</f>
        <v>0</v>
      </c>
    </row>
    <row r="61" spans="1:3" ht="15.5" x14ac:dyDescent="0.35">
      <c r="A61" s="577"/>
      <c r="B61" s="12" t="str">
        <f t="shared" si="3"/>
        <v>Cooking</v>
      </c>
      <c r="C61" s="24">
        <f t="shared" si="4"/>
        <v>0</v>
      </c>
    </row>
    <row r="62" spans="1:3" ht="15.5" x14ac:dyDescent="0.35">
      <c r="A62" s="577"/>
      <c r="B62" s="12" t="str">
        <f t="shared" si="3"/>
        <v>Cooling</v>
      </c>
      <c r="C62" s="24">
        <f t="shared" si="4"/>
        <v>0</v>
      </c>
    </row>
    <row r="63" spans="1:3" ht="15.5" x14ac:dyDescent="0.35">
      <c r="A63" s="577"/>
      <c r="B63" s="12" t="str">
        <f t="shared" si="3"/>
        <v>Ext Lighting</v>
      </c>
      <c r="C63" s="24">
        <f t="shared" si="4"/>
        <v>0</v>
      </c>
    </row>
    <row r="64" spans="1:3" ht="15.5" x14ac:dyDescent="0.35">
      <c r="A64" s="577"/>
      <c r="B64" s="12" t="str">
        <f t="shared" si="3"/>
        <v>Heating</v>
      </c>
      <c r="C64" s="24">
        <f t="shared" si="4"/>
        <v>0</v>
      </c>
    </row>
    <row r="65" spans="1:3" ht="15.5" x14ac:dyDescent="0.35">
      <c r="A65" s="577"/>
      <c r="B65" s="12" t="str">
        <f t="shared" si="3"/>
        <v>HVAC</v>
      </c>
      <c r="C65" s="24">
        <f t="shared" si="4"/>
        <v>0</v>
      </c>
    </row>
    <row r="66" spans="1:3" ht="15.5" x14ac:dyDescent="0.35">
      <c r="A66" s="577"/>
      <c r="B66" s="12" t="str">
        <f t="shared" si="3"/>
        <v>Lighting</v>
      </c>
      <c r="C66" s="24">
        <f t="shared" si="4"/>
        <v>0</v>
      </c>
    </row>
    <row r="67" spans="1:3" ht="15.5" x14ac:dyDescent="0.35">
      <c r="A67" s="577"/>
      <c r="B67" s="12" t="str">
        <f t="shared" si="3"/>
        <v>Miscellaneous</v>
      </c>
      <c r="C67" s="24">
        <f t="shared" si="4"/>
        <v>0</v>
      </c>
    </row>
    <row r="68" spans="1:3" ht="15.75" customHeight="1" x14ac:dyDescent="0.35">
      <c r="A68" s="577"/>
      <c r="B68" s="12" t="str">
        <f t="shared" si="3"/>
        <v>Motors</v>
      </c>
      <c r="C68" s="24">
        <f t="shared" si="4"/>
        <v>0</v>
      </c>
    </row>
    <row r="69" spans="1:3" ht="15.5" x14ac:dyDescent="0.35">
      <c r="A69" s="577"/>
      <c r="B69" s="12" t="str">
        <f t="shared" si="3"/>
        <v>Process</v>
      </c>
      <c r="C69" s="24">
        <f t="shared" si="4"/>
        <v>0</v>
      </c>
    </row>
    <row r="70" spans="1:3" ht="15.5" x14ac:dyDescent="0.35">
      <c r="A70" s="577"/>
      <c r="B70" s="12" t="str">
        <f t="shared" si="3"/>
        <v>Refrigeration</v>
      </c>
      <c r="C70" s="24">
        <f t="shared" si="4"/>
        <v>0</v>
      </c>
    </row>
    <row r="71" spans="1:3" ht="15.5" x14ac:dyDescent="0.35">
      <c r="A71" s="577"/>
      <c r="B71" s="12" t="str">
        <f t="shared" si="3"/>
        <v>Water Heating</v>
      </c>
      <c r="C71" s="24">
        <f t="shared" si="4"/>
        <v>0</v>
      </c>
    </row>
    <row r="72" spans="1:3" ht="15.75" customHeight="1" x14ac:dyDescent="0.35">
      <c r="A72" s="577"/>
      <c r="B72" s="12" t="str">
        <f t="shared" si="3"/>
        <v xml:space="preserve"> </v>
      </c>
      <c r="C72" s="3"/>
    </row>
    <row r="73" spans="1:3" ht="15.75" customHeight="1" x14ac:dyDescent="0.35">
      <c r="A73" s="577"/>
      <c r="B73" s="178" t="s">
        <v>26</v>
      </c>
      <c r="C73" s="24">
        <f>SUM(C59:C72)</f>
        <v>0</v>
      </c>
    </row>
    <row r="74" spans="1:3" ht="16.5" customHeight="1" thickBot="1" x14ac:dyDescent="0.4">
      <c r="A74" s="578"/>
      <c r="B74" s="117" t="s">
        <v>27</v>
      </c>
      <c r="C74" s="25">
        <f>C73</f>
        <v>0</v>
      </c>
    </row>
    <row r="75" spans="1:3" x14ac:dyDescent="0.35">
      <c r="A75" s="7"/>
      <c r="B75" s="31"/>
      <c r="C75" s="28"/>
    </row>
    <row r="76" spans="1:3" ht="15" thickBot="1" x14ac:dyDescent="0.4">
      <c r="B76" s="15"/>
      <c r="C76" s="7"/>
    </row>
    <row r="77" spans="1:3" ht="16" thickBot="1" x14ac:dyDescent="0.4">
      <c r="A77" s="594" t="s">
        <v>12</v>
      </c>
      <c r="B77" s="16" t="s">
        <v>12</v>
      </c>
      <c r="C77" s="123">
        <f>C$4</f>
        <v>45658</v>
      </c>
    </row>
    <row r="78" spans="1:3" ht="15.75" customHeight="1" x14ac:dyDescent="0.35">
      <c r="A78" s="595"/>
      <c r="B78" s="12" t="str">
        <f>B59</f>
        <v>Air Comp</v>
      </c>
      <c r="C78" s="228">
        <f>'2M - SGS'!C78</f>
        <v>8.5109000000000004E-2</v>
      </c>
    </row>
    <row r="79" spans="1:3" ht="15.5" x14ac:dyDescent="0.35">
      <c r="A79" s="595"/>
      <c r="B79" s="12" t="str">
        <f t="shared" ref="B79:B90" si="5">B60</f>
        <v>Building Shell</v>
      </c>
      <c r="C79" s="228">
        <f>'2M - SGS'!C79</f>
        <v>0.107824</v>
      </c>
    </row>
    <row r="80" spans="1:3" ht="15.5" x14ac:dyDescent="0.35">
      <c r="A80" s="595"/>
      <c r="B80" s="12" t="str">
        <f t="shared" si="5"/>
        <v>Cooking</v>
      </c>
      <c r="C80" s="228">
        <f>'2M - SGS'!C80</f>
        <v>8.6096000000000006E-2</v>
      </c>
    </row>
    <row r="81" spans="1:3" ht="15.5" x14ac:dyDescent="0.35">
      <c r="A81" s="595"/>
      <c r="B81" s="12" t="str">
        <f t="shared" si="5"/>
        <v>Cooling</v>
      </c>
      <c r="C81" s="228">
        <f>'2M - SGS'!C81</f>
        <v>6.0000000000000002E-6</v>
      </c>
    </row>
    <row r="82" spans="1:3" ht="15.5" x14ac:dyDescent="0.35">
      <c r="A82" s="595"/>
      <c r="B82" s="12" t="str">
        <f t="shared" si="5"/>
        <v>Ext Lighting</v>
      </c>
      <c r="C82" s="228">
        <f>'2M - SGS'!C82</f>
        <v>0.106265</v>
      </c>
    </row>
    <row r="83" spans="1:3" ht="15.5" x14ac:dyDescent="0.35">
      <c r="A83" s="595"/>
      <c r="B83" s="12" t="str">
        <f t="shared" si="5"/>
        <v>Heating</v>
      </c>
      <c r="C83" s="228">
        <f>'2M - SGS'!C83</f>
        <v>0.210397</v>
      </c>
    </row>
    <row r="84" spans="1:3" ht="15.5" x14ac:dyDescent="0.35">
      <c r="A84" s="595"/>
      <c r="B84" s="12" t="str">
        <f t="shared" si="5"/>
        <v>HVAC</v>
      </c>
      <c r="C84" s="228">
        <f>'2M - SGS'!C84</f>
        <v>0.107824</v>
      </c>
    </row>
    <row r="85" spans="1:3" ht="15.5" x14ac:dyDescent="0.35">
      <c r="A85" s="595"/>
      <c r="B85" s="12" t="str">
        <f t="shared" si="5"/>
        <v>Lighting</v>
      </c>
      <c r="C85" s="228">
        <f>'2M - SGS'!C85</f>
        <v>9.3563999999999994E-2</v>
      </c>
    </row>
    <row r="86" spans="1:3" ht="15.5" x14ac:dyDescent="0.35">
      <c r="A86" s="595"/>
      <c r="B86" s="12" t="str">
        <f t="shared" si="5"/>
        <v>Miscellaneous</v>
      </c>
      <c r="C86" s="228">
        <f>'2M - SGS'!C86</f>
        <v>8.5109000000000004E-2</v>
      </c>
    </row>
    <row r="87" spans="1:3" ht="15.5" x14ac:dyDescent="0.35">
      <c r="A87" s="595"/>
      <c r="B87" s="12" t="str">
        <f t="shared" si="5"/>
        <v>Motors</v>
      </c>
      <c r="C87" s="228">
        <f>'2M - SGS'!C87</f>
        <v>8.5109000000000004E-2</v>
      </c>
    </row>
    <row r="88" spans="1:3" ht="15.5" x14ac:dyDescent="0.35">
      <c r="A88" s="595"/>
      <c r="B88" s="12" t="str">
        <f t="shared" si="5"/>
        <v>Process</v>
      </c>
      <c r="C88" s="228">
        <f>'2M - SGS'!C88</f>
        <v>8.5109000000000004E-2</v>
      </c>
    </row>
    <row r="89" spans="1:3" ht="15.5" x14ac:dyDescent="0.35">
      <c r="A89" s="595"/>
      <c r="B89" s="12" t="str">
        <f t="shared" si="5"/>
        <v>Refrigeration</v>
      </c>
      <c r="C89" s="228">
        <f>'2M - SGS'!C89</f>
        <v>8.3486000000000005E-2</v>
      </c>
    </row>
    <row r="90" spans="1:3" ht="16" thickBot="1" x14ac:dyDescent="0.4">
      <c r="A90" s="596"/>
      <c r="B90" s="13" t="str">
        <f t="shared" si="5"/>
        <v>Water Heating</v>
      </c>
      <c r="C90" s="233">
        <f>'2M - SGS'!C90</f>
        <v>0.108255</v>
      </c>
    </row>
    <row r="91" spans="1:3" ht="15" thickBot="1" x14ac:dyDescent="0.4"/>
    <row r="92" spans="1:3" ht="15" customHeight="1" thickBot="1" x14ac:dyDescent="0.4">
      <c r="A92" s="582" t="s">
        <v>28</v>
      </c>
      <c r="B92" s="196" t="s">
        <v>33</v>
      </c>
      <c r="C92" s="123">
        <f>C$4</f>
        <v>45658</v>
      </c>
    </row>
    <row r="93" spans="1:3" ht="15.75" customHeight="1" x14ac:dyDescent="0.35">
      <c r="A93" s="583"/>
      <c r="B93" s="10" t="s">
        <v>20</v>
      </c>
      <c r="C93" s="313">
        <f>'11M - LPS'!C93</f>
        <v>2.7657000000000001E-2</v>
      </c>
    </row>
    <row r="94" spans="1:3" x14ac:dyDescent="0.35">
      <c r="A94" s="583"/>
      <c r="B94" s="10" t="s">
        <v>0</v>
      </c>
      <c r="C94" s="313">
        <f>'11M - LPS'!C94</f>
        <v>3.2084000000000001E-2</v>
      </c>
    </row>
    <row r="95" spans="1:3" x14ac:dyDescent="0.35">
      <c r="A95" s="583"/>
      <c r="B95" s="10" t="s">
        <v>21</v>
      </c>
      <c r="C95" s="313">
        <f>'11M - LPS'!C95</f>
        <v>2.7354E-2</v>
      </c>
    </row>
    <row r="96" spans="1:3" x14ac:dyDescent="0.35">
      <c r="A96" s="583"/>
      <c r="B96" s="10" t="s">
        <v>1</v>
      </c>
      <c r="C96" s="313">
        <f>'11M - LPS'!C96</f>
        <v>1.9984999999999999E-2</v>
      </c>
    </row>
    <row r="97" spans="1:3" x14ac:dyDescent="0.35">
      <c r="A97" s="583"/>
      <c r="B97" s="10" t="s">
        <v>22</v>
      </c>
      <c r="C97" s="313">
        <f>'11M - LPS'!C97</f>
        <v>2.1387E-2</v>
      </c>
    </row>
    <row r="98" spans="1:3" x14ac:dyDescent="0.35">
      <c r="A98" s="583"/>
      <c r="B98" s="10" t="s">
        <v>9</v>
      </c>
      <c r="C98" s="313">
        <f>'11M - LPS'!C98</f>
        <v>3.2084000000000001E-2</v>
      </c>
    </row>
    <row r="99" spans="1:3" x14ac:dyDescent="0.35">
      <c r="A99" s="583"/>
      <c r="B99" s="10" t="s">
        <v>3</v>
      </c>
      <c r="C99" s="313">
        <f>'11M - LPS'!C99</f>
        <v>3.2084000000000001E-2</v>
      </c>
    </row>
    <row r="100" spans="1:3" x14ac:dyDescent="0.35">
      <c r="A100" s="583"/>
      <c r="B100" s="10" t="s">
        <v>4</v>
      </c>
      <c r="C100" s="313">
        <f>'11M - LPS'!C100</f>
        <v>2.904E-2</v>
      </c>
    </row>
    <row r="101" spans="1:3" x14ac:dyDescent="0.35">
      <c r="A101" s="583"/>
      <c r="B101" s="10" t="s">
        <v>5</v>
      </c>
      <c r="C101" s="313">
        <f>'11M - LPS'!C101</f>
        <v>2.7657000000000001E-2</v>
      </c>
    </row>
    <row r="102" spans="1:3" x14ac:dyDescent="0.35">
      <c r="A102" s="583"/>
      <c r="B102" s="10" t="s">
        <v>23</v>
      </c>
      <c r="C102" s="313">
        <f>'11M - LPS'!C102</f>
        <v>2.7657000000000001E-2</v>
      </c>
    </row>
    <row r="103" spans="1:3" x14ac:dyDescent="0.35">
      <c r="A103" s="583"/>
      <c r="B103" s="10" t="s">
        <v>24</v>
      </c>
      <c r="C103" s="313">
        <f>'11M - LPS'!C103</f>
        <v>2.7657000000000001E-2</v>
      </c>
    </row>
    <row r="104" spans="1:3" x14ac:dyDescent="0.35">
      <c r="A104" s="583"/>
      <c r="B104" s="10" t="s">
        <v>7</v>
      </c>
      <c r="C104" s="313">
        <f>'11M - LPS'!C104</f>
        <v>2.6307000000000001E-2</v>
      </c>
    </row>
    <row r="105" spans="1:3" ht="15" thickBot="1" x14ac:dyDescent="0.4">
      <c r="A105" s="584"/>
      <c r="B105" s="14" t="s">
        <v>8</v>
      </c>
      <c r="C105" s="311">
        <f>'11M - LPS'!C105</f>
        <v>2.6266999999999999E-2</v>
      </c>
    </row>
    <row r="106" spans="1:3" x14ac:dyDescent="0.35">
      <c r="C106" s="312" t="s">
        <v>239</v>
      </c>
    </row>
    <row r="107" spans="1:3" hidden="1" x14ac:dyDescent="0.35">
      <c r="A107" s="585" t="s">
        <v>121</v>
      </c>
      <c r="B107" s="589" t="s">
        <v>122</v>
      </c>
      <c r="C107" s="590"/>
    </row>
    <row r="108" spans="1:3" hidden="1" x14ac:dyDescent="0.35">
      <c r="A108" s="586"/>
      <c r="B108" s="591" t="s">
        <v>233</v>
      </c>
      <c r="C108" s="592"/>
    </row>
    <row r="109" spans="1:3" ht="15" hidden="1" thickBot="1" x14ac:dyDescent="0.4">
      <c r="A109" s="587"/>
      <c r="B109" s="197" t="s">
        <v>143</v>
      </c>
      <c r="C109" s="123">
        <f>C$4</f>
        <v>45658</v>
      </c>
    </row>
    <row r="110" spans="1:3" hidden="1" x14ac:dyDescent="0.35">
      <c r="A110" s="587"/>
      <c r="B110" s="181" t="s">
        <v>20</v>
      </c>
      <c r="C110" s="314">
        <f>'11M - LPS'!C110</f>
        <v>2.2477983548236508E-2</v>
      </c>
    </row>
    <row r="111" spans="1:3" hidden="1" x14ac:dyDescent="0.35">
      <c r="A111" s="587"/>
      <c r="B111" s="181" t="s">
        <v>0</v>
      </c>
      <c r="C111" s="314">
        <f>'11M - LPS'!C111</f>
        <v>2.3533320380090969E-2</v>
      </c>
    </row>
    <row r="112" spans="1:3" hidden="1" x14ac:dyDescent="0.35">
      <c r="A112" s="587"/>
      <c r="B112" s="181" t="s">
        <v>21</v>
      </c>
      <c r="C112" s="314">
        <f>'11M - LPS'!C112</f>
        <v>2.2397351370130866E-2</v>
      </c>
    </row>
    <row r="113" spans="1:3" hidden="1" x14ac:dyDescent="0.35">
      <c r="A113" s="587"/>
      <c r="B113" s="181" t="s">
        <v>1</v>
      </c>
      <c r="C113" s="314">
        <f>'11M - LPS'!C113</f>
        <v>1.9984999999999999E-2</v>
      </c>
    </row>
    <row r="114" spans="1:3" hidden="1" x14ac:dyDescent="0.35">
      <c r="A114" s="587"/>
      <c r="B114" s="181" t="s">
        <v>22</v>
      </c>
      <c r="C114" s="314">
        <f>'11M - LPS'!C114</f>
        <v>2.0522769194661113E-2</v>
      </c>
    </row>
    <row r="115" spans="1:3" hidden="1" x14ac:dyDescent="0.35">
      <c r="A115" s="587"/>
      <c r="B115" s="72" t="s">
        <v>9</v>
      </c>
      <c r="C115" s="314">
        <f>'11M - LPS'!C115</f>
        <v>2.3533125104223951E-2</v>
      </c>
    </row>
    <row r="116" spans="1:3" hidden="1" x14ac:dyDescent="0.35">
      <c r="A116" s="587"/>
      <c r="B116" s="72" t="s">
        <v>3</v>
      </c>
      <c r="C116" s="314">
        <f>'11M - LPS'!C116</f>
        <v>2.3533320380090969E-2</v>
      </c>
    </row>
    <row r="117" spans="1:3" hidden="1" x14ac:dyDescent="0.35">
      <c r="A117" s="587"/>
      <c r="B117" s="72" t="s">
        <v>4</v>
      </c>
      <c r="C117" s="314">
        <f>'11M - LPS'!C117</f>
        <v>2.2831381354378639E-2</v>
      </c>
    </row>
    <row r="118" spans="1:3" hidden="1" x14ac:dyDescent="0.35">
      <c r="A118" s="587"/>
      <c r="B118" s="72" t="s">
        <v>5</v>
      </c>
      <c r="C118" s="314">
        <f>'11M - LPS'!C118</f>
        <v>2.2477983548236508E-2</v>
      </c>
    </row>
    <row r="119" spans="1:3" hidden="1" x14ac:dyDescent="0.35">
      <c r="A119" s="587"/>
      <c r="B119" s="72" t="s">
        <v>23</v>
      </c>
      <c r="C119" s="314">
        <f>'11M - LPS'!C119</f>
        <v>2.2477983548236508E-2</v>
      </c>
    </row>
    <row r="120" spans="1:3" hidden="1" x14ac:dyDescent="0.35">
      <c r="A120" s="587"/>
      <c r="B120" s="72" t="s">
        <v>24</v>
      </c>
      <c r="C120" s="314">
        <f>'11M - LPS'!C120</f>
        <v>2.2477983548236508E-2</v>
      </c>
    </row>
    <row r="121" spans="1:3" hidden="1" x14ac:dyDescent="0.35">
      <c r="A121" s="587"/>
      <c r="B121" s="72" t="s">
        <v>7</v>
      </c>
      <c r="C121" s="314">
        <f>'11M - LPS'!C121</f>
        <v>2.2109192578663586E-2</v>
      </c>
    </row>
    <row r="122" spans="1:3" ht="15" hidden="1" thickBot="1" x14ac:dyDescent="0.4">
      <c r="A122" s="588"/>
      <c r="B122" s="74" t="s">
        <v>8</v>
      </c>
      <c r="C122" s="314">
        <f>'11M - LPS'!C122</f>
        <v>2.2098193731108311E-2</v>
      </c>
    </row>
    <row r="123" spans="1:3" hidden="1" x14ac:dyDescent="0.35">
      <c r="A123" s="88"/>
      <c r="B123" s="88"/>
      <c r="C123" s="89"/>
    </row>
    <row r="124" spans="1:3" hidden="1" x14ac:dyDescent="0.35"/>
    <row r="125" spans="1:3" ht="15" hidden="1" thickBot="1" x14ac:dyDescent="0.4">
      <c r="C125" s="446" t="s">
        <v>124</v>
      </c>
    </row>
    <row r="126" spans="1:3" ht="15" hidden="1" thickBot="1" x14ac:dyDescent="0.4">
      <c r="A126" s="593" t="s">
        <v>125</v>
      </c>
      <c r="B126" s="197" t="s">
        <v>143</v>
      </c>
      <c r="C126" s="123">
        <f>C$4</f>
        <v>45658</v>
      </c>
    </row>
    <row r="127" spans="1:3" hidden="1" x14ac:dyDescent="0.35">
      <c r="A127" s="587"/>
      <c r="B127" s="181" t="s">
        <v>20</v>
      </c>
      <c r="C127" s="317">
        <f>'11M - LPS'!C127</f>
        <v>5.1790164517634936E-3</v>
      </c>
    </row>
    <row r="128" spans="1:3" hidden="1" x14ac:dyDescent="0.35">
      <c r="A128" s="587"/>
      <c r="B128" s="181" t="s">
        <v>0</v>
      </c>
      <c r="C128" s="317">
        <f>'11M - LPS'!C128</f>
        <v>8.5506796199090324E-3</v>
      </c>
    </row>
    <row r="129" spans="1:3" hidden="1" x14ac:dyDescent="0.35">
      <c r="A129" s="587"/>
      <c r="B129" s="181" t="s">
        <v>21</v>
      </c>
      <c r="C129" s="317">
        <f>'11M - LPS'!C129</f>
        <v>4.9566486298691318E-3</v>
      </c>
    </row>
    <row r="130" spans="1:3" hidden="1" x14ac:dyDescent="0.35">
      <c r="A130" s="587"/>
      <c r="B130" s="181" t="s">
        <v>1</v>
      </c>
      <c r="C130" s="317">
        <f>'11M - LPS'!C130</f>
        <v>0</v>
      </c>
    </row>
    <row r="131" spans="1:3" hidden="1" x14ac:dyDescent="0.35">
      <c r="A131" s="587"/>
      <c r="B131" s="181" t="s">
        <v>22</v>
      </c>
      <c r="C131" s="317">
        <f>'11M - LPS'!C131</f>
        <v>8.6423080533888522E-4</v>
      </c>
    </row>
    <row r="132" spans="1:3" hidden="1" x14ac:dyDescent="0.35">
      <c r="A132" s="587"/>
      <c r="B132" s="72" t="s">
        <v>9</v>
      </c>
      <c r="C132" s="317">
        <f>'11M - LPS'!C132</f>
        <v>8.5508748957760523E-3</v>
      </c>
    </row>
    <row r="133" spans="1:3" hidden="1" x14ac:dyDescent="0.35">
      <c r="A133" s="587"/>
      <c r="B133" s="72" t="s">
        <v>3</v>
      </c>
      <c r="C133" s="317">
        <f>'11M - LPS'!C133</f>
        <v>8.5506796199090324E-3</v>
      </c>
    </row>
    <row r="134" spans="1:3" hidden="1" x14ac:dyDescent="0.35">
      <c r="A134" s="587"/>
      <c r="B134" s="72" t="s">
        <v>4</v>
      </c>
      <c r="C134" s="317">
        <f>'11M - LPS'!C134</f>
        <v>6.2086186456213593E-3</v>
      </c>
    </row>
    <row r="135" spans="1:3" hidden="1" x14ac:dyDescent="0.35">
      <c r="A135" s="587"/>
      <c r="B135" s="72" t="s">
        <v>5</v>
      </c>
      <c r="C135" s="317">
        <f>'11M - LPS'!C135</f>
        <v>5.1790164517634936E-3</v>
      </c>
    </row>
    <row r="136" spans="1:3" hidden="1" x14ac:dyDescent="0.35">
      <c r="A136" s="587"/>
      <c r="B136" s="72" t="s">
        <v>23</v>
      </c>
      <c r="C136" s="317">
        <f>'11M - LPS'!C136</f>
        <v>5.1790164517634936E-3</v>
      </c>
    </row>
    <row r="137" spans="1:3" hidden="1" x14ac:dyDescent="0.35">
      <c r="A137" s="587"/>
      <c r="B137" s="72" t="s">
        <v>24</v>
      </c>
      <c r="C137" s="317">
        <f>'11M - LPS'!C137</f>
        <v>5.1790164517634936E-3</v>
      </c>
    </row>
    <row r="138" spans="1:3" hidden="1" x14ac:dyDescent="0.35">
      <c r="A138" s="587"/>
      <c r="B138" s="72" t="s">
        <v>7</v>
      </c>
      <c r="C138" s="317">
        <f>'11M - LPS'!C138</f>
        <v>4.1978074213364176E-3</v>
      </c>
    </row>
    <row r="139" spans="1:3" ht="15" hidden="1" thickBot="1" x14ac:dyDescent="0.4">
      <c r="A139" s="588"/>
      <c r="B139" s="74" t="s">
        <v>8</v>
      </c>
      <c r="C139" s="317">
        <f>'11M - LPS'!C139</f>
        <v>4.168806268891689E-3</v>
      </c>
    </row>
    <row r="140" spans="1:3" hidden="1" x14ac:dyDescent="0.35"/>
    <row r="141" spans="1:3" hidden="1" x14ac:dyDescent="0.35">
      <c r="A141" s="142" t="s">
        <v>178</v>
      </c>
      <c r="B141" s="88"/>
      <c r="C141" s="90"/>
    </row>
    <row r="142" spans="1:3" ht="16" hidden="1" thickBot="1" x14ac:dyDescent="0.4">
      <c r="A142" s="576" t="s">
        <v>126</v>
      </c>
      <c r="B142" s="198" t="s">
        <v>123</v>
      </c>
      <c r="C142" s="123">
        <f>C$4</f>
        <v>45658</v>
      </c>
    </row>
    <row r="143" spans="1:3" hidden="1" x14ac:dyDescent="0.35">
      <c r="A143" s="577"/>
      <c r="B143" s="181" t="s">
        <v>20</v>
      </c>
      <c r="C143" s="24">
        <f>IF(C23=0,0,((C5*0.5)-C41)*C78*C110*C$2)</f>
        <v>0</v>
      </c>
    </row>
    <row r="144" spans="1:3" hidden="1" x14ac:dyDescent="0.35">
      <c r="A144" s="577"/>
      <c r="B144" s="181" t="s">
        <v>0</v>
      </c>
      <c r="C144" s="24">
        <f t="shared" ref="C144:C155" si="6">IF(C24=0,0,((C6*0.5)-C42)*C79*C111*C$2)</f>
        <v>0</v>
      </c>
    </row>
    <row r="145" spans="1:3" hidden="1" x14ac:dyDescent="0.35">
      <c r="A145" s="577"/>
      <c r="B145" s="181" t="s">
        <v>21</v>
      </c>
      <c r="C145" s="24">
        <f t="shared" si="6"/>
        <v>0</v>
      </c>
    </row>
    <row r="146" spans="1:3" hidden="1" x14ac:dyDescent="0.35">
      <c r="A146" s="577"/>
      <c r="B146" s="181" t="s">
        <v>1</v>
      </c>
      <c r="C146" s="24">
        <f t="shared" si="6"/>
        <v>0</v>
      </c>
    </row>
    <row r="147" spans="1:3" hidden="1" x14ac:dyDescent="0.35">
      <c r="A147" s="577"/>
      <c r="B147" s="181" t="s">
        <v>22</v>
      </c>
      <c r="C147" s="24">
        <f t="shared" si="6"/>
        <v>0</v>
      </c>
    </row>
    <row r="148" spans="1:3" hidden="1" x14ac:dyDescent="0.35">
      <c r="A148" s="577"/>
      <c r="B148" s="72" t="s">
        <v>9</v>
      </c>
      <c r="C148" s="24">
        <f t="shared" si="6"/>
        <v>0</v>
      </c>
    </row>
    <row r="149" spans="1:3" hidden="1" x14ac:dyDescent="0.35">
      <c r="A149" s="577"/>
      <c r="B149" s="72" t="s">
        <v>3</v>
      </c>
      <c r="C149" s="24">
        <f t="shared" si="6"/>
        <v>0</v>
      </c>
    </row>
    <row r="150" spans="1:3" ht="15.75" hidden="1" customHeight="1" x14ac:dyDescent="0.35">
      <c r="A150" s="577"/>
      <c r="B150" s="72" t="s">
        <v>4</v>
      </c>
      <c r="C150" s="24">
        <f t="shared" si="6"/>
        <v>0</v>
      </c>
    </row>
    <row r="151" spans="1:3" hidden="1" x14ac:dyDescent="0.35">
      <c r="A151" s="577"/>
      <c r="B151" s="72" t="s">
        <v>5</v>
      </c>
      <c r="C151" s="24">
        <f t="shared" si="6"/>
        <v>0</v>
      </c>
    </row>
    <row r="152" spans="1:3" hidden="1" x14ac:dyDescent="0.35">
      <c r="A152" s="577"/>
      <c r="B152" s="72" t="s">
        <v>23</v>
      </c>
      <c r="C152" s="24">
        <f t="shared" si="6"/>
        <v>0</v>
      </c>
    </row>
    <row r="153" spans="1:3" hidden="1" x14ac:dyDescent="0.35">
      <c r="A153" s="577"/>
      <c r="B153" s="72" t="s">
        <v>24</v>
      </c>
      <c r="C153" s="24">
        <f t="shared" si="6"/>
        <v>0</v>
      </c>
    </row>
    <row r="154" spans="1:3" ht="15.75" hidden="1" customHeight="1" x14ac:dyDescent="0.35">
      <c r="A154" s="577"/>
      <c r="B154" s="72" t="s">
        <v>7</v>
      </c>
      <c r="C154" s="24">
        <f t="shared" si="6"/>
        <v>0</v>
      </c>
    </row>
    <row r="155" spans="1:3" ht="15.75" hidden="1" customHeight="1" x14ac:dyDescent="0.35">
      <c r="A155" s="577"/>
      <c r="B155" s="72" t="s">
        <v>8</v>
      </c>
      <c r="C155" s="24">
        <f t="shared" si="6"/>
        <v>0</v>
      </c>
    </row>
    <row r="156" spans="1:3" ht="15.75" hidden="1" customHeight="1" x14ac:dyDescent="0.35">
      <c r="A156" s="577"/>
      <c r="B156" s="12"/>
      <c r="C156" s="3"/>
    </row>
    <row r="157" spans="1:3" ht="15.75" hidden="1" customHeight="1" x14ac:dyDescent="0.35">
      <c r="A157" s="577"/>
      <c r="B157" s="178" t="s">
        <v>26</v>
      </c>
      <c r="C157" s="24">
        <f>SUM(C143:C156)</f>
        <v>0</v>
      </c>
    </row>
    <row r="158" spans="1:3" ht="16.5" hidden="1" customHeight="1" thickBot="1" x14ac:dyDescent="0.4">
      <c r="A158" s="578"/>
      <c r="B158" s="117" t="s">
        <v>27</v>
      </c>
      <c r="C158" s="25">
        <f>C157</f>
        <v>0</v>
      </c>
    </row>
    <row r="159" spans="1:3" hidden="1" x14ac:dyDescent="0.35">
      <c r="A159" s="88"/>
      <c r="B159" s="88"/>
      <c r="C159" s="90"/>
    </row>
    <row r="160" spans="1:3" hidden="1" x14ac:dyDescent="0.35">
      <c r="A160" s="88"/>
      <c r="B160" s="88"/>
      <c r="C160" s="90"/>
    </row>
    <row r="161" spans="1:3" ht="16" hidden="1" thickBot="1" x14ac:dyDescent="0.4">
      <c r="A161" s="576" t="s">
        <v>127</v>
      </c>
      <c r="B161" s="198" t="s">
        <v>123</v>
      </c>
      <c r="C161" s="123">
        <f>C$4</f>
        <v>45658</v>
      </c>
    </row>
    <row r="162" spans="1:3" hidden="1" x14ac:dyDescent="0.35">
      <c r="A162" s="577"/>
      <c r="B162" s="181" t="s">
        <v>20</v>
      </c>
      <c r="C162" s="24">
        <f>IF(C23=0,0,((C5*0.5)-C41)*C78*C127*C$2)</f>
        <v>0</v>
      </c>
    </row>
    <row r="163" spans="1:3" hidden="1" x14ac:dyDescent="0.35">
      <c r="A163" s="577"/>
      <c r="B163" s="181" t="s">
        <v>0</v>
      </c>
      <c r="C163" s="24">
        <f t="shared" ref="C163:C174" si="7">IF(C24=0,0,((C6*0.5)-C42)*C79*C128*C$2)</f>
        <v>0</v>
      </c>
    </row>
    <row r="164" spans="1:3" hidden="1" x14ac:dyDescent="0.35">
      <c r="A164" s="577"/>
      <c r="B164" s="181" t="s">
        <v>21</v>
      </c>
      <c r="C164" s="24">
        <f t="shared" si="7"/>
        <v>0</v>
      </c>
    </row>
    <row r="165" spans="1:3" hidden="1" x14ac:dyDescent="0.35">
      <c r="A165" s="577"/>
      <c r="B165" s="181" t="s">
        <v>1</v>
      </c>
      <c r="C165" s="24">
        <f t="shared" si="7"/>
        <v>0</v>
      </c>
    </row>
    <row r="166" spans="1:3" hidden="1" x14ac:dyDescent="0.35">
      <c r="A166" s="577"/>
      <c r="B166" s="181" t="s">
        <v>22</v>
      </c>
      <c r="C166" s="24">
        <f t="shared" si="7"/>
        <v>0</v>
      </c>
    </row>
    <row r="167" spans="1:3" hidden="1" x14ac:dyDescent="0.35">
      <c r="A167" s="577"/>
      <c r="B167" s="72" t="s">
        <v>9</v>
      </c>
      <c r="C167" s="24">
        <f t="shared" si="7"/>
        <v>0</v>
      </c>
    </row>
    <row r="168" spans="1:3" hidden="1" x14ac:dyDescent="0.35">
      <c r="A168" s="577"/>
      <c r="B168" s="72" t="s">
        <v>3</v>
      </c>
      <c r="C168" s="24">
        <f t="shared" si="7"/>
        <v>0</v>
      </c>
    </row>
    <row r="169" spans="1:3" ht="15.75" hidden="1" customHeight="1" x14ac:dyDescent="0.35">
      <c r="A169" s="577"/>
      <c r="B169" s="72" t="s">
        <v>4</v>
      </c>
      <c r="C169" s="24">
        <f t="shared" si="7"/>
        <v>0</v>
      </c>
    </row>
    <row r="170" spans="1:3" hidden="1" x14ac:dyDescent="0.35">
      <c r="A170" s="577"/>
      <c r="B170" s="72" t="s">
        <v>5</v>
      </c>
      <c r="C170" s="24">
        <f t="shared" si="7"/>
        <v>0</v>
      </c>
    </row>
    <row r="171" spans="1:3" hidden="1" x14ac:dyDescent="0.35">
      <c r="A171" s="577"/>
      <c r="B171" s="72" t="s">
        <v>23</v>
      </c>
      <c r="C171" s="24">
        <f t="shared" si="7"/>
        <v>0</v>
      </c>
    </row>
    <row r="172" spans="1:3" hidden="1" x14ac:dyDescent="0.35">
      <c r="A172" s="577"/>
      <c r="B172" s="72" t="s">
        <v>24</v>
      </c>
      <c r="C172" s="24">
        <f t="shared" si="7"/>
        <v>0</v>
      </c>
    </row>
    <row r="173" spans="1:3" ht="15.75" hidden="1" customHeight="1" x14ac:dyDescent="0.35">
      <c r="A173" s="577"/>
      <c r="B173" s="72" t="s">
        <v>7</v>
      </c>
      <c r="C173" s="24">
        <f t="shared" si="7"/>
        <v>0</v>
      </c>
    </row>
    <row r="174" spans="1:3" ht="15.75" hidden="1" customHeight="1" x14ac:dyDescent="0.35">
      <c r="A174" s="577"/>
      <c r="B174" s="72" t="s">
        <v>8</v>
      </c>
      <c r="C174" s="24">
        <f t="shared" si="7"/>
        <v>0</v>
      </c>
    </row>
    <row r="175" spans="1:3" ht="15.75" hidden="1" customHeight="1" x14ac:dyDescent="0.35">
      <c r="A175" s="577"/>
      <c r="B175" s="12"/>
      <c r="C175" s="3"/>
    </row>
    <row r="176" spans="1:3" ht="15.75" hidden="1" customHeight="1" x14ac:dyDescent="0.35">
      <c r="A176" s="577"/>
      <c r="B176" s="178" t="s">
        <v>26</v>
      </c>
      <c r="C176" s="24">
        <f>SUM(C162:C175)</f>
        <v>0</v>
      </c>
    </row>
    <row r="177" spans="1:3" ht="16.5" hidden="1" customHeight="1" thickBot="1" x14ac:dyDescent="0.4">
      <c r="A177" s="578"/>
      <c r="B177" s="117" t="s">
        <v>27</v>
      </c>
      <c r="C177" s="25">
        <f>C176</f>
        <v>0</v>
      </c>
    </row>
    <row r="178" spans="1:3" hidden="1" x14ac:dyDescent="0.35">
      <c r="A178" s="88"/>
      <c r="B178" s="88" t="s">
        <v>128</v>
      </c>
      <c r="C178" s="92">
        <f>C157+C176</f>
        <v>0</v>
      </c>
    </row>
    <row r="179" spans="1:3" hidden="1" x14ac:dyDescent="0.35">
      <c r="A179" s="88"/>
      <c r="B179" s="88" t="s">
        <v>182</v>
      </c>
      <c r="C179" s="90">
        <f>C178-C73</f>
        <v>0</v>
      </c>
    </row>
    <row r="180" spans="1:3" hidden="1" x14ac:dyDescent="0.35">
      <c r="A180" s="88"/>
      <c r="B180" s="88"/>
      <c r="C180" s="90"/>
    </row>
    <row r="181" spans="1:3" ht="15" hidden="1" thickBot="1" x14ac:dyDescent="0.4">
      <c r="A181" s="88"/>
      <c r="B181" s="192" t="s">
        <v>39</v>
      </c>
      <c r="C181" s="123">
        <f>C$4</f>
        <v>45658</v>
      </c>
    </row>
    <row r="182" spans="1:3" hidden="1" x14ac:dyDescent="0.35">
      <c r="A182" s="88"/>
      <c r="B182" s="186" t="s">
        <v>129</v>
      </c>
      <c r="C182" s="98">
        <f>C157*'YTD PROGRAM SUMMARY'!C47</f>
        <v>0</v>
      </c>
    </row>
    <row r="183" spans="1:3" ht="15" hidden="1" thickBot="1" x14ac:dyDescent="0.4">
      <c r="A183" s="88"/>
      <c r="B183" s="74" t="s">
        <v>130</v>
      </c>
      <c r="C183" s="93">
        <f>C176*'YTD PROGRAM SUMMARY'!C47</f>
        <v>0</v>
      </c>
    </row>
    <row r="184" spans="1:3" hidden="1" x14ac:dyDescent="0.35">
      <c r="A184" s="88"/>
      <c r="B184" s="186" t="s">
        <v>131</v>
      </c>
      <c r="C184" s="94">
        <f>IFERROR(C182/C73,0)</f>
        <v>0</v>
      </c>
    </row>
    <row r="185" spans="1:3" ht="15" hidden="1" thickBot="1" x14ac:dyDescent="0.4">
      <c r="A185" s="88"/>
      <c r="B185" s="74" t="s">
        <v>132</v>
      </c>
      <c r="C185" s="95">
        <f>IFERROR(C183/C73,0)</f>
        <v>0</v>
      </c>
    </row>
    <row r="186" spans="1:3" ht="15" hidden="1" thickBot="1" x14ac:dyDescent="0.4">
      <c r="A186" s="88"/>
      <c r="B186" s="193" t="s">
        <v>133</v>
      </c>
      <c r="C186" s="97">
        <f>C184+C185</f>
        <v>0</v>
      </c>
    </row>
    <row r="187" spans="1:3" hidden="1" x14ac:dyDescent="0.35">
      <c r="A187" s="88"/>
      <c r="B187" s="88"/>
      <c r="C187" s="90"/>
    </row>
    <row r="188" spans="1:3" ht="15" hidden="1" thickBot="1" x14ac:dyDescent="0.4">
      <c r="A188" s="88"/>
      <c r="B188" s="192" t="s">
        <v>37</v>
      </c>
      <c r="C188" s="123">
        <f>C$4</f>
        <v>45658</v>
      </c>
    </row>
    <row r="189" spans="1:3" hidden="1" x14ac:dyDescent="0.35">
      <c r="A189" s="88"/>
      <c r="B189" s="186" t="s">
        <v>134</v>
      </c>
      <c r="C189" s="98">
        <f>C157*'YTD PROGRAM SUMMARY'!C48</f>
        <v>0</v>
      </c>
    </row>
    <row r="190" spans="1:3" ht="15" hidden="1" thickBot="1" x14ac:dyDescent="0.4">
      <c r="A190" s="88"/>
      <c r="B190" s="74" t="s">
        <v>135</v>
      </c>
      <c r="C190" s="93">
        <f>C176*'YTD PROGRAM SUMMARY'!C48</f>
        <v>0</v>
      </c>
    </row>
    <row r="191" spans="1:3" hidden="1" x14ac:dyDescent="0.35">
      <c r="A191" s="88"/>
      <c r="B191" s="186" t="s">
        <v>136</v>
      </c>
      <c r="C191" s="94">
        <f>IFERROR(C189/C73,0)</f>
        <v>0</v>
      </c>
    </row>
    <row r="192" spans="1:3" ht="15" hidden="1" thickBot="1" x14ac:dyDescent="0.4">
      <c r="A192" s="88"/>
      <c r="B192" s="74" t="s">
        <v>137</v>
      </c>
      <c r="C192" s="95">
        <f>IFERROR(C190/C73,0)</f>
        <v>0</v>
      </c>
    </row>
    <row r="193" spans="1:3" ht="15" hidden="1" thickBot="1" x14ac:dyDescent="0.4">
      <c r="A193" s="88"/>
      <c r="B193" s="193" t="s">
        <v>138</v>
      </c>
      <c r="C193" s="97">
        <f>C191+C192</f>
        <v>0</v>
      </c>
    </row>
    <row r="194" spans="1:3" hidden="1" x14ac:dyDescent="0.35">
      <c r="A194" s="88"/>
      <c r="B194" s="88" t="s">
        <v>139</v>
      </c>
      <c r="C194" s="99">
        <f>C186+C193</f>
        <v>0</v>
      </c>
    </row>
    <row r="195" spans="1:3" hidden="1" x14ac:dyDescent="0.35">
      <c r="A195" s="88"/>
      <c r="B195" s="88"/>
      <c r="C195" s="90"/>
    </row>
    <row r="196" spans="1:3" hidden="1" x14ac:dyDescent="0.35">
      <c r="A196" s="88"/>
      <c r="B196" s="88" t="s">
        <v>140</v>
      </c>
      <c r="C196" s="100">
        <f t="shared" ref="C196" si="8">SUM(C182:C183)</f>
        <v>0</v>
      </c>
    </row>
    <row r="197" spans="1:3" hidden="1" x14ac:dyDescent="0.35">
      <c r="A197" s="88"/>
      <c r="B197" s="88" t="s">
        <v>141</v>
      </c>
      <c r="C197" s="100">
        <f t="shared" ref="C197" si="9">SUM(C189:C190)</f>
        <v>0</v>
      </c>
    </row>
    <row r="198" spans="1:3" hidden="1" x14ac:dyDescent="0.35">
      <c r="A198" s="88"/>
      <c r="B198" s="88" t="s">
        <v>128</v>
      </c>
      <c r="C198" s="102">
        <f t="shared" ref="C198" si="10">SUM(C196:C197)</f>
        <v>0</v>
      </c>
    </row>
    <row r="199" spans="1:3" hidden="1" x14ac:dyDescent="0.35"/>
    <row r="200" spans="1:3" hidden="1" x14ac:dyDescent="0.35">
      <c r="B200" s="142" t="s">
        <v>234</v>
      </c>
      <c r="C200" s="292">
        <f>IF('YTD PROGRAM SUMMARY'!C4=0,0,C198-C73)</f>
        <v>0</v>
      </c>
    </row>
    <row r="201" spans="1:3" x14ac:dyDescent="0.35">
      <c r="B201" s="142"/>
      <c r="C201" s="142"/>
    </row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499984740745262"/>
  </sheetPr>
  <dimension ref="A1:E94"/>
  <sheetViews>
    <sheetView tabSelected="1" zoomScale="80" zoomScaleNormal="80" workbookViewId="0">
      <pane xSplit="2" topLeftCell="C1" activePane="topRight" state="frozen"/>
      <selection activeCell="B2" sqref="B2:B3"/>
      <selection pane="topRight" activeCell="E89" sqref="E89:E93"/>
    </sheetView>
  </sheetViews>
  <sheetFormatPr defaultRowHeight="14.5" x14ac:dyDescent="0.35"/>
  <cols>
    <col min="1" max="1" width="8" customWidth="1"/>
    <col min="2" max="2" width="24.6328125" customWidth="1"/>
    <col min="3" max="3" width="15.6328125" bestFit="1" customWidth="1"/>
    <col min="4" max="5" width="10.54296875" bestFit="1" customWidth="1"/>
  </cols>
  <sheetData>
    <row r="1" spans="1:5" s="2" customFormat="1" ht="15" thickBot="1" x14ac:dyDescent="0.4">
      <c r="A1" s="17"/>
      <c r="B1" s="17"/>
      <c r="C1" s="17"/>
      <c r="D1"/>
      <c r="E1"/>
    </row>
    <row r="2" spans="1:5" ht="15" thickBot="1" x14ac:dyDescent="0.4">
      <c r="A2" s="17"/>
      <c r="B2" s="26" t="s">
        <v>13</v>
      </c>
      <c r="C2" s="277">
        <f>' 1M - RES'!C2</f>
        <v>0.79900000000000004</v>
      </c>
    </row>
    <row r="3" spans="1:5" s="6" customFormat="1" ht="15" thickBot="1" x14ac:dyDescent="0.4">
      <c r="B3" s="17"/>
      <c r="C3" s="17"/>
    </row>
    <row r="4" spans="1:5" ht="15.75" customHeight="1" thickBot="1" x14ac:dyDescent="0.4">
      <c r="A4" s="567" t="s">
        <v>30</v>
      </c>
      <c r="B4" s="16" t="s">
        <v>10</v>
      </c>
      <c r="C4" s="123">
        <f>' 1M - RES'!C4</f>
        <v>45658</v>
      </c>
    </row>
    <row r="5" spans="1:5" ht="15" customHeight="1" x14ac:dyDescent="0.35">
      <c r="A5" s="568"/>
      <c r="B5" s="10" t="s">
        <v>20</v>
      </c>
      <c r="C5" s="3">
        <f>'BIZ kWh ENTRY'!C100</f>
        <v>0</v>
      </c>
    </row>
    <row r="6" spans="1:5" x14ac:dyDescent="0.35">
      <c r="A6" s="568"/>
      <c r="B6" s="11" t="s">
        <v>0</v>
      </c>
      <c r="C6" s="3">
        <f>'BIZ kWh ENTRY'!C101</f>
        <v>0</v>
      </c>
    </row>
    <row r="7" spans="1:5" x14ac:dyDescent="0.35">
      <c r="A7" s="568"/>
      <c r="B7" s="10" t="s">
        <v>21</v>
      </c>
      <c r="C7" s="3">
        <f>'BIZ kWh ENTRY'!C102</f>
        <v>0</v>
      </c>
    </row>
    <row r="8" spans="1:5" x14ac:dyDescent="0.35">
      <c r="A8" s="568"/>
      <c r="B8" s="10" t="s">
        <v>1</v>
      </c>
      <c r="C8" s="3">
        <f>'BIZ kWh ENTRY'!C103</f>
        <v>0</v>
      </c>
    </row>
    <row r="9" spans="1:5" x14ac:dyDescent="0.35">
      <c r="A9" s="568"/>
      <c r="B9" s="11" t="s">
        <v>22</v>
      </c>
      <c r="C9" s="3">
        <f>'BIZ kWh ENTRY'!C104</f>
        <v>0</v>
      </c>
    </row>
    <row r="10" spans="1:5" x14ac:dyDescent="0.35">
      <c r="A10" s="568"/>
      <c r="B10" s="10" t="s">
        <v>9</v>
      </c>
      <c r="C10" s="3">
        <f>'BIZ kWh ENTRY'!C105</f>
        <v>0</v>
      </c>
    </row>
    <row r="11" spans="1:5" x14ac:dyDescent="0.35">
      <c r="A11" s="568"/>
      <c r="B11" s="10" t="s">
        <v>3</v>
      </c>
      <c r="C11" s="3">
        <f>'BIZ kWh ENTRY'!C106</f>
        <v>0</v>
      </c>
    </row>
    <row r="12" spans="1:5" x14ac:dyDescent="0.35">
      <c r="A12" s="568"/>
      <c r="B12" s="10" t="s">
        <v>4</v>
      </c>
      <c r="C12" s="3">
        <f>'BIZ kWh ENTRY'!C107</f>
        <v>0</v>
      </c>
    </row>
    <row r="13" spans="1:5" x14ac:dyDescent="0.35">
      <c r="A13" s="568"/>
      <c r="B13" s="10" t="s">
        <v>5</v>
      </c>
      <c r="C13" s="3">
        <f>'BIZ kWh ENTRY'!C108</f>
        <v>0</v>
      </c>
    </row>
    <row r="14" spans="1:5" x14ac:dyDescent="0.35">
      <c r="A14" s="568"/>
      <c r="B14" s="10" t="s">
        <v>23</v>
      </c>
      <c r="C14" s="3">
        <f>'BIZ kWh ENTRY'!C109</f>
        <v>0</v>
      </c>
    </row>
    <row r="15" spans="1:5" x14ac:dyDescent="0.35">
      <c r="A15" s="568"/>
      <c r="B15" s="10" t="s">
        <v>24</v>
      </c>
      <c r="C15" s="3">
        <f>'BIZ kWh ENTRY'!C110</f>
        <v>0</v>
      </c>
    </row>
    <row r="16" spans="1:5" x14ac:dyDescent="0.35">
      <c r="A16" s="568"/>
      <c r="B16" s="10" t="s">
        <v>7</v>
      </c>
      <c r="C16" s="3">
        <f>'BIZ kWh ENTRY'!C111</f>
        <v>0</v>
      </c>
    </row>
    <row r="17" spans="1:3" x14ac:dyDescent="0.35">
      <c r="A17" s="568"/>
      <c r="B17" s="10" t="s">
        <v>8</v>
      </c>
      <c r="C17" s="3">
        <f>'BIZ kWh ENTRY'!C112</f>
        <v>0</v>
      </c>
    </row>
    <row r="18" spans="1:3" x14ac:dyDescent="0.35">
      <c r="A18" s="568"/>
      <c r="B18" s="10" t="s">
        <v>11</v>
      </c>
      <c r="C18" s="3"/>
    </row>
    <row r="19" spans="1:3" ht="15" thickBot="1" x14ac:dyDescent="0.4">
      <c r="A19" s="569"/>
      <c r="B19" s="157" t="s">
        <v>25</v>
      </c>
      <c r="C19" s="176">
        <f>SUM(C5:C18)</f>
        <v>0</v>
      </c>
    </row>
    <row r="20" spans="1:3" x14ac:dyDescent="0.35">
      <c r="A20" s="189"/>
      <c r="B20" s="190"/>
      <c r="C20" s="8"/>
    </row>
    <row r="21" spans="1:3" ht="15" thickBot="1" x14ac:dyDescent="0.4">
      <c r="C21" s="109"/>
    </row>
    <row r="22" spans="1:3" ht="16" thickBot="1" x14ac:dyDescent="0.4">
      <c r="A22" s="570" t="s">
        <v>31</v>
      </c>
      <c r="B22" s="16" t="str">
        <f t="shared" ref="B22" si="0">B4</f>
        <v>End Use</v>
      </c>
      <c r="C22" s="123">
        <f>C$4</f>
        <v>45658</v>
      </c>
    </row>
    <row r="23" spans="1:3" ht="15" customHeight="1" x14ac:dyDescent="0.35">
      <c r="A23" s="571"/>
      <c r="B23" s="10" t="str">
        <f t="shared" ref="B23:B37" si="1">B5</f>
        <v>Air Comp</v>
      </c>
      <c r="C23" s="3">
        <f>'BIZ kWh ENTRY'!S100</f>
        <v>0</v>
      </c>
    </row>
    <row r="24" spans="1:3" x14ac:dyDescent="0.35">
      <c r="A24" s="571"/>
      <c r="B24" s="11" t="str">
        <f t="shared" si="1"/>
        <v>Building Shell</v>
      </c>
      <c r="C24" s="3">
        <f>'BIZ kWh ENTRY'!S101</f>
        <v>0</v>
      </c>
    </row>
    <row r="25" spans="1:3" x14ac:dyDescent="0.35">
      <c r="A25" s="571"/>
      <c r="B25" s="10" t="str">
        <f t="shared" si="1"/>
        <v>Cooking</v>
      </c>
      <c r="C25" s="3">
        <f>'BIZ kWh ENTRY'!S102</f>
        <v>0</v>
      </c>
    </row>
    <row r="26" spans="1:3" x14ac:dyDescent="0.35">
      <c r="A26" s="571"/>
      <c r="B26" s="10" t="str">
        <f t="shared" si="1"/>
        <v>Cooling</v>
      </c>
      <c r="C26" s="3">
        <f>'BIZ kWh ENTRY'!S103</f>
        <v>0</v>
      </c>
    </row>
    <row r="27" spans="1:3" x14ac:dyDescent="0.35">
      <c r="A27" s="571"/>
      <c r="B27" s="11" t="str">
        <f t="shared" si="1"/>
        <v>Ext Lighting</v>
      </c>
      <c r="C27" s="3">
        <f>'BIZ kWh ENTRY'!S104</f>
        <v>0</v>
      </c>
    </row>
    <row r="28" spans="1:3" x14ac:dyDescent="0.35">
      <c r="A28" s="571"/>
      <c r="B28" s="10" t="str">
        <f t="shared" si="1"/>
        <v>Heating</v>
      </c>
      <c r="C28" s="3">
        <f>'BIZ kWh ENTRY'!S105</f>
        <v>0</v>
      </c>
    </row>
    <row r="29" spans="1:3" x14ac:dyDescent="0.35">
      <c r="A29" s="571"/>
      <c r="B29" s="10" t="str">
        <f t="shared" si="1"/>
        <v>HVAC</v>
      </c>
      <c r="C29" s="3">
        <f>'BIZ kWh ENTRY'!S106</f>
        <v>0</v>
      </c>
    </row>
    <row r="30" spans="1:3" x14ac:dyDescent="0.35">
      <c r="A30" s="571"/>
      <c r="B30" s="10" t="str">
        <f t="shared" si="1"/>
        <v>Lighting</v>
      </c>
      <c r="C30" s="3">
        <f>'BIZ kWh ENTRY'!S107</f>
        <v>0</v>
      </c>
    </row>
    <row r="31" spans="1:3" x14ac:dyDescent="0.35">
      <c r="A31" s="571"/>
      <c r="B31" s="10" t="str">
        <f t="shared" si="1"/>
        <v>Miscellaneous</v>
      </c>
      <c r="C31" s="3">
        <f>'BIZ kWh ENTRY'!S108</f>
        <v>0</v>
      </c>
    </row>
    <row r="32" spans="1:3" ht="15" customHeight="1" x14ac:dyDescent="0.35">
      <c r="A32" s="571"/>
      <c r="B32" s="10" t="str">
        <f t="shared" si="1"/>
        <v>Motors</v>
      </c>
      <c r="C32" s="3">
        <f>'BIZ kWh ENTRY'!S109</f>
        <v>0</v>
      </c>
    </row>
    <row r="33" spans="1:3" x14ac:dyDescent="0.35">
      <c r="A33" s="571"/>
      <c r="B33" s="10" t="str">
        <f t="shared" si="1"/>
        <v>Process</v>
      </c>
      <c r="C33" s="3">
        <f>'BIZ kWh ENTRY'!S110</f>
        <v>0</v>
      </c>
    </row>
    <row r="34" spans="1:3" x14ac:dyDescent="0.35">
      <c r="A34" s="571"/>
      <c r="B34" s="10" t="str">
        <f t="shared" si="1"/>
        <v>Refrigeration</v>
      </c>
      <c r="C34" s="3">
        <f>'BIZ kWh ENTRY'!S111</f>
        <v>0</v>
      </c>
    </row>
    <row r="35" spans="1:3" x14ac:dyDescent="0.35">
      <c r="A35" s="571"/>
      <c r="B35" s="10" t="str">
        <f t="shared" si="1"/>
        <v>Water Heating</v>
      </c>
      <c r="C35" s="3">
        <f>'BIZ kWh ENTRY'!S112</f>
        <v>0</v>
      </c>
    </row>
    <row r="36" spans="1:3" ht="15" customHeight="1" x14ac:dyDescent="0.35">
      <c r="A36" s="571"/>
      <c r="B36" s="10" t="str">
        <f t="shared" si="1"/>
        <v xml:space="preserve"> </v>
      </c>
      <c r="C36" s="3"/>
    </row>
    <row r="37" spans="1:3" ht="15" customHeight="1" thickBot="1" x14ac:dyDescent="0.4">
      <c r="A37" s="572"/>
      <c r="B37" s="157" t="str">
        <f t="shared" si="1"/>
        <v>Monthly kWh</v>
      </c>
      <c r="C37" s="176">
        <f>SUM(C23:C36)</f>
        <v>0</v>
      </c>
    </row>
    <row r="38" spans="1:3" x14ac:dyDescent="0.35">
      <c r="A38" s="7"/>
      <c r="B38" s="190"/>
      <c r="C38" s="8"/>
    </row>
    <row r="39" spans="1:3" ht="15" thickBot="1" x14ac:dyDescent="0.4">
      <c r="C39" s="109"/>
    </row>
    <row r="40" spans="1:3" ht="16" thickBot="1" x14ac:dyDescent="0.4">
      <c r="A40" s="573" t="s">
        <v>32</v>
      </c>
      <c r="B40" s="16" t="str">
        <f t="shared" ref="B40" si="2">B22</f>
        <v>End Use</v>
      </c>
      <c r="C40" s="123">
        <f>C$4</f>
        <v>45658</v>
      </c>
    </row>
    <row r="41" spans="1:3" ht="15" customHeight="1" x14ac:dyDescent="0.35">
      <c r="A41" s="574"/>
      <c r="B41" s="10" t="str">
        <f t="shared" ref="B41:B55" si="3">B23</f>
        <v>Air Comp</v>
      </c>
      <c r="C41" s="3">
        <f>'BIZ kWh ENTRY'!AI100</f>
        <v>0</v>
      </c>
    </row>
    <row r="42" spans="1:3" x14ac:dyDescent="0.35">
      <c r="A42" s="574"/>
      <c r="B42" s="11" t="str">
        <f t="shared" si="3"/>
        <v>Building Shell</v>
      </c>
      <c r="C42" s="3">
        <f>'BIZ kWh ENTRY'!AI101</f>
        <v>0</v>
      </c>
    </row>
    <row r="43" spans="1:3" x14ac:dyDescent="0.35">
      <c r="A43" s="574"/>
      <c r="B43" s="10" t="str">
        <f t="shared" si="3"/>
        <v>Cooking</v>
      </c>
      <c r="C43" s="3">
        <f>'BIZ kWh ENTRY'!AI102</f>
        <v>0</v>
      </c>
    </row>
    <row r="44" spans="1:3" x14ac:dyDescent="0.35">
      <c r="A44" s="574"/>
      <c r="B44" s="10" t="str">
        <f t="shared" si="3"/>
        <v>Cooling</v>
      </c>
      <c r="C44" s="3">
        <f>'BIZ kWh ENTRY'!AI103</f>
        <v>0</v>
      </c>
    </row>
    <row r="45" spans="1:3" x14ac:dyDescent="0.35">
      <c r="A45" s="574"/>
      <c r="B45" s="11" t="str">
        <f t="shared" si="3"/>
        <v>Ext Lighting</v>
      </c>
      <c r="C45" s="3">
        <f>'BIZ kWh ENTRY'!AI104</f>
        <v>0</v>
      </c>
    </row>
    <row r="46" spans="1:3" x14ac:dyDescent="0.35">
      <c r="A46" s="574"/>
      <c r="B46" s="10" t="str">
        <f t="shared" si="3"/>
        <v>Heating</v>
      </c>
      <c r="C46" s="3">
        <f>'BIZ kWh ENTRY'!AI105</f>
        <v>0</v>
      </c>
    </row>
    <row r="47" spans="1:3" x14ac:dyDescent="0.35">
      <c r="A47" s="574"/>
      <c r="B47" s="10" t="str">
        <f t="shared" si="3"/>
        <v>HVAC</v>
      </c>
      <c r="C47" s="3">
        <f>'BIZ kWh ENTRY'!AI106</f>
        <v>0</v>
      </c>
    </row>
    <row r="48" spans="1:3" x14ac:dyDescent="0.35">
      <c r="A48" s="574"/>
      <c r="B48" s="10" t="str">
        <f t="shared" si="3"/>
        <v>Lighting</v>
      </c>
      <c r="C48" s="3">
        <f>'BIZ kWh ENTRY'!AI107</f>
        <v>0</v>
      </c>
    </row>
    <row r="49" spans="1:3" x14ac:dyDescent="0.35">
      <c r="A49" s="574"/>
      <c r="B49" s="10" t="str">
        <f t="shared" si="3"/>
        <v>Miscellaneous</v>
      </c>
      <c r="C49" s="3">
        <f>'BIZ kWh ENTRY'!AI108</f>
        <v>0</v>
      </c>
    </row>
    <row r="50" spans="1:3" ht="15" customHeight="1" x14ac:dyDescent="0.35">
      <c r="A50" s="574"/>
      <c r="B50" s="10" t="str">
        <f t="shared" si="3"/>
        <v>Motors</v>
      </c>
      <c r="C50" s="3">
        <f>'BIZ kWh ENTRY'!AI109</f>
        <v>0</v>
      </c>
    </row>
    <row r="51" spans="1:3" x14ac:dyDescent="0.35">
      <c r="A51" s="574"/>
      <c r="B51" s="10" t="str">
        <f t="shared" si="3"/>
        <v>Process</v>
      </c>
      <c r="C51" s="3">
        <f>'BIZ kWh ENTRY'!AI110</f>
        <v>0</v>
      </c>
    </row>
    <row r="52" spans="1:3" x14ac:dyDescent="0.35">
      <c r="A52" s="574"/>
      <c r="B52" s="10" t="str">
        <f t="shared" si="3"/>
        <v>Refrigeration</v>
      </c>
      <c r="C52" s="3">
        <f>'BIZ kWh ENTRY'!AI111</f>
        <v>0</v>
      </c>
    </row>
    <row r="53" spans="1:3" x14ac:dyDescent="0.35">
      <c r="A53" s="574"/>
      <c r="B53" s="10" t="str">
        <f t="shared" si="3"/>
        <v>Water Heating</v>
      </c>
      <c r="C53" s="3">
        <f>'BIZ kWh ENTRY'!AI112</f>
        <v>0</v>
      </c>
    </row>
    <row r="54" spans="1:3" ht="15" customHeight="1" x14ac:dyDescent="0.35">
      <c r="A54" s="574"/>
      <c r="B54" s="10" t="str">
        <f t="shared" si="3"/>
        <v xml:space="preserve"> </v>
      </c>
      <c r="C54" s="3"/>
    </row>
    <row r="55" spans="1:3" ht="15" customHeight="1" thickBot="1" x14ac:dyDescent="0.4">
      <c r="A55" s="575"/>
      <c r="B55" s="157" t="str">
        <f t="shared" si="3"/>
        <v>Monthly kWh</v>
      </c>
      <c r="C55" s="176">
        <f>SUM(C41:C54)</f>
        <v>0</v>
      </c>
    </row>
    <row r="56" spans="1:3" ht="15" customHeight="1" x14ac:dyDescent="0.35">
      <c r="A56" s="7"/>
      <c r="B56" s="190"/>
      <c r="C56" s="8"/>
    </row>
    <row r="57" spans="1:3" ht="15" thickBot="1" x14ac:dyDescent="0.4">
      <c r="C57" s="109"/>
    </row>
    <row r="58" spans="1:3" ht="16" thickBot="1" x14ac:dyDescent="0.4">
      <c r="A58" s="603" t="s">
        <v>33</v>
      </c>
      <c r="B58" s="16" t="str">
        <f t="shared" ref="B58" si="4">B40</f>
        <v>End Use</v>
      </c>
      <c r="C58" s="123">
        <f>C$4</f>
        <v>45658</v>
      </c>
    </row>
    <row r="59" spans="1:3" x14ac:dyDescent="0.35">
      <c r="A59" s="604"/>
      <c r="B59" s="10" t="str">
        <f t="shared" ref="B59:B73" si="5">B41</f>
        <v>Air Comp</v>
      </c>
      <c r="C59" s="3">
        <f>'BIZ kWh ENTRY'!AY100</f>
        <v>0</v>
      </c>
    </row>
    <row r="60" spans="1:3" ht="15" customHeight="1" x14ac:dyDescent="0.35">
      <c r="A60" s="604"/>
      <c r="B60" s="10" t="str">
        <f t="shared" si="5"/>
        <v>Building Shell</v>
      </c>
      <c r="C60" s="3">
        <f>'BIZ kWh ENTRY'!AY101</f>
        <v>0</v>
      </c>
    </row>
    <row r="61" spans="1:3" x14ac:dyDescent="0.35">
      <c r="A61" s="604"/>
      <c r="B61" s="10" t="str">
        <f t="shared" si="5"/>
        <v>Cooking</v>
      </c>
      <c r="C61" s="3">
        <f>'BIZ kWh ENTRY'!AY102</f>
        <v>0</v>
      </c>
    </row>
    <row r="62" spans="1:3" x14ac:dyDescent="0.35">
      <c r="A62" s="604"/>
      <c r="B62" s="10" t="str">
        <f t="shared" si="5"/>
        <v>Cooling</v>
      </c>
      <c r="C62" s="3">
        <f>'BIZ kWh ENTRY'!AY103</f>
        <v>0</v>
      </c>
    </row>
    <row r="63" spans="1:3" x14ac:dyDescent="0.35">
      <c r="A63" s="604"/>
      <c r="B63" s="10" t="str">
        <f t="shared" si="5"/>
        <v>Ext Lighting</v>
      </c>
      <c r="C63" s="3">
        <f>'BIZ kWh ENTRY'!AY104</f>
        <v>0</v>
      </c>
    </row>
    <row r="64" spans="1:3" x14ac:dyDescent="0.35">
      <c r="A64" s="604"/>
      <c r="B64" s="10" t="str">
        <f t="shared" si="5"/>
        <v>Heating</v>
      </c>
      <c r="C64" s="3">
        <f>'BIZ kWh ENTRY'!AY105</f>
        <v>0</v>
      </c>
    </row>
    <row r="65" spans="1:3" x14ac:dyDescent="0.35">
      <c r="A65" s="604"/>
      <c r="B65" s="10" t="str">
        <f t="shared" si="5"/>
        <v>HVAC</v>
      </c>
      <c r="C65" s="3">
        <f>'BIZ kWh ENTRY'!AY106</f>
        <v>0</v>
      </c>
    </row>
    <row r="66" spans="1:3" x14ac:dyDescent="0.35">
      <c r="A66" s="604"/>
      <c r="B66" s="10" t="str">
        <f t="shared" si="5"/>
        <v>Lighting</v>
      </c>
      <c r="C66" s="3">
        <f>'BIZ kWh ENTRY'!AY107</f>
        <v>0</v>
      </c>
    </row>
    <row r="67" spans="1:3" x14ac:dyDescent="0.35">
      <c r="A67" s="604"/>
      <c r="B67" s="10" t="str">
        <f t="shared" si="5"/>
        <v>Miscellaneous</v>
      </c>
      <c r="C67" s="3">
        <f>'BIZ kWh ENTRY'!AY108</f>
        <v>0</v>
      </c>
    </row>
    <row r="68" spans="1:3" x14ac:dyDescent="0.35">
      <c r="A68" s="604"/>
      <c r="B68" s="10" t="str">
        <f t="shared" si="5"/>
        <v>Motors</v>
      </c>
      <c r="C68" s="3">
        <f>'BIZ kWh ENTRY'!AY109</f>
        <v>0</v>
      </c>
    </row>
    <row r="69" spans="1:3" ht="15.75" customHeight="1" x14ac:dyDescent="0.35">
      <c r="A69" s="604"/>
      <c r="B69" s="10" t="str">
        <f t="shared" si="5"/>
        <v>Process</v>
      </c>
      <c r="C69" s="3">
        <f>'BIZ kWh ENTRY'!AY110</f>
        <v>0</v>
      </c>
    </row>
    <row r="70" spans="1:3" x14ac:dyDescent="0.35">
      <c r="A70" s="604"/>
      <c r="B70" s="10" t="str">
        <f t="shared" si="5"/>
        <v>Refrigeration</v>
      </c>
      <c r="C70" s="3">
        <f>'BIZ kWh ENTRY'!AY111</f>
        <v>0</v>
      </c>
    </row>
    <row r="71" spans="1:3" x14ac:dyDescent="0.35">
      <c r="A71" s="604"/>
      <c r="B71" s="10" t="str">
        <f t="shared" si="5"/>
        <v>Water Heating</v>
      </c>
      <c r="C71" s="3">
        <f>'BIZ kWh ENTRY'!AY112</f>
        <v>0</v>
      </c>
    </row>
    <row r="72" spans="1:3" x14ac:dyDescent="0.35">
      <c r="A72" s="604"/>
      <c r="B72" s="10" t="str">
        <f t="shared" si="5"/>
        <v xml:space="preserve"> </v>
      </c>
      <c r="C72" s="3"/>
    </row>
    <row r="73" spans="1:3" ht="15.75" customHeight="1" thickBot="1" x14ac:dyDescent="0.4">
      <c r="A73" s="605"/>
      <c r="B73" s="157" t="str">
        <f t="shared" si="5"/>
        <v>Monthly kWh</v>
      </c>
      <c r="C73" s="176">
        <f>SUM(C59:C72)</f>
        <v>0</v>
      </c>
    </row>
    <row r="74" spans="1:3" ht="15.75" customHeight="1" x14ac:dyDescent="0.35">
      <c r="A74" s="7"/>
      <c r="B74" s="190"/>
      <c r="C74" s="8"/>
    </row>
    <row r="75" spans="1:3" ht="15.75" customHeight="1" thickBot="1" x14ac:dyDescent="0.4"/>
    <row r="76" spans="1:3" ht="16.5" customHeight="1" thickBot="1" x14ac:dyDescent="0.4">
      <c r="A76" s="559" t="s">
        <v>17</v>
      </c>
      <c r="B76" s="16" t="s">
        <v>106</v>
      </c>
      <c r="C76" s="123">
        <f>C$4</f>
        <v>45658</v>
      </c>
    </row>
    <row r="77" spans="1:3" ht="15.5" x14ac:dyDescent="0.35">
      <c r="A77" s="560"/>
      <c r="B77" s="12" t="s">
        <v>30</v>
      </c>
      <c r="C77" s="24">
        <f>((C19*C$90))*C$2</f>
        <v>0</v>
      </c>
    </row>
    <row r="78" spans="1:3" ht="15.5" x14ac:dyDescent="0.35">
      <c r="A78" s="560"/>
      <c r="B78" s="12" t="s">
        <v>31</v>
      </c>
      <c r="C78" s="24">
        <f>((C37*C$91))*C$2</f>
        <v>0</v>
      </c>
    </row>
    <row r="79" spans="1:3" ht="15.5" x14ac:dyDescent="0.35">
      <c r="A79" s="560"/>
      <c r="B79" s="12" t="s">
        <v>32</v>
      </c>
      <c r="C79" s="24">
        <f>((C55*C$92))*C$2</f>
        <v>0</v>
      </c>
    </row>
    <row r="80" spans="1:3" ht="15.75" customHeight="1" x14ac:dyDescent="0.35">
      <c r="A80" s="560"/>
      <c r="B80" s="12" t="s">
        <v>33</v>
      </c>
      <c r="C80" s="24">
        <f>((C73*C$93))*C$2</f>
        <v>0</v>
      </c>
    </row>
    <row r="81" spans="1:3" ht="15.5" x14ac:dyDescent="0.35">
      <c r="A81" s="560"/>
      <c r="B81" s="12" t="str">
        <f>B54</f>
        <v xml:space="preserve"> </v>
      </c>
      <c r="C81" s="3"/>
    </row>
    <row r="82" spans="1:3" ht="15.5" x14ac:dyDescent="0.35">
      <c r="A82" s="560"/>
      <c r="B82" s="12" t="s">
        <v>102</v>
      </c>
      <c r="C82" s="24">
        <f>C77</f>
        <v>0</v>
      </c>
    </row>
    <row r="83" spans="1:3" ht="15.5" x14ac:dyDescent="0.35">
      <c r="A83" s="560"/>
      <c r="B83" s="12" t="s">
        <v>103</v>
      </c>
      <c r="C83" s="24">
        <f t="shared" ref="C83:C85" si="6">C78</f>
        <v>0</v>
      </c>
    </row>
    <row r="84" spans="1:3" ht="15.5" x14ac:dyDescent="0.35">
      <c r="A84" s="560"/>
      <c r="B84" s="12" t="s">
        <v>104</v>
      </c>
      <c r="C84" s="24">
        <f t="shared" si="6"/>
        <v>0</v>
      </c>
    </row>
    <row r="85" spans="1:3" ht="16" thickBot="1" x14ac:dyDescent="0.4">
      <c r="A85" s="561"/>
      <c r="B85" s="13" t="s">
        <v>105</v>
      </c>
      <c r="C85" s="25">
        <f t="shared" si="6"/>
        <v>0</v>
      </c>
    </row>
    <row r="86" spans="1:3" x14ac:dyDescent="0.35">
      <c r="A86" s="7"/>
      <c r="B86" s="31"/>
      <c r="C86" s="28"/>
    </row>
    <row r="87" spans="1:3" x14ac:dyDescent="0.35">
      <c r="B87" s="15"/>
      <c r="C87" s="7"/>
    </row>
    <row r="88" spans="1:3" ht="15" thickBot="1" x14ac:dyDescent="0.4">
      <c r="A88" s="6"/>
    </row>
    <row r="89" spans="1:3" ht="15" customHeight="1" thickBot="1" x14ac:dyDescent="0.4">
      <c r="A89" s="600" t="s">
        <v>119</v>
      </c>
      <c r="B89" s="196" t="s">
        <v>101</v>
      </c>
      <c r="C89" s="123">
        <f>C$4</f>
        <v>45658</v>
      </c>
    </row>
    <row r="90" spans="1:3" ht="15.75" customHeight="1" x14ac:dyDescent="0.35">
      <c r="A90" s="601"/>
      <c r="B90" s="10" t="s">
        <v>30</v>
      </c>
      <c r="C90" s="313">
        <f>'LI 2M - SGS'!C93</f>
        <v>6.0077999999999999E-2</v>
      </c>
    </row>
    <row r="91" spans="1:3" x14ac:dyDescent="0.35">
      <c r="A91" s="601"/>
      <c r="B91" s="10" t="s">
        <v>31</v>
      </c>
      <c r="C91" s="313">
        <f>'LI 3M - LGS'!C101</f>
        <v>3.9933000000000003E-2</v>
      </c>
    </row>
    <row r="92" spans="1:3" x14ac:dyDescent="0.35">
      <c r="A92" s="601"/>
      <c r="B92" s="10" t="s">
        <v>32</v>
      </c>
      <c r="C92" s="313">
        <f>'LI 4M - SPS'!C101</f>
        <v>3.9829999999999997E-2</v>
      </c>
    </row>
    <row r="93" spans="1:3" ht="15" thickBot="1" x14ac:dyDescent="0.4">
      <c r="A93" s="602"/>
      <c r="B93" s="14" t="s">
        <v>33</v>
      </c>
      <c r="C93" s="311">
        <f>'LI 11M - LPS'!C101</f>
        <v>2.7657000000000001E-2</v>
      </c>
    </row>
    <row r="94" spans="1:3" x14ac:dyDescent="0.35">
      <c r="C94" s="312" t="s">
        <v>239</v>
      </c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5"/>
  <sheetViews>
    <sheetView workbookViewId="0">
      <selection activeCell="E5" sqref="E5:O5"/>
    </sheetView>
  </sheetViews>
  <sheetFormatPr defaultRowHeight="14.5" x14ac:dyDescent="0.35"/>
  <cols>
    <col min="1" max="1" width="22" customWidth="1"/>
    <col min="2" max="2" width="6.453125" customWidth="1"/>
    <col min="3" max="3" width="15.54296875" customWidth="1"/>
    <col min="18" max="18" width="11.6328125" customWidth="1"/>
  </cols>
  <sheetData>
    <row r="1" spans="1:30" x14ac:dyDescent="0.35">
      <c r="A1" s="1" t="s">
        <v>202</v>
      </c>
    </row>
    <row r="3" spans="1:30" x14ac:dyDescent="0.35">
      <c r="A3" s="259" t="s">
        <v>224</v>
      </c>
      <c r="R3" t="s">
        <v>228</v>
      </c>
    </row>
    <row r="4" spans="1:30" x14ac:dyDescent="0.35">
      <c r="D4" s="242">
        <f>'RES kWh ENTRY'!C3</f>
        <v>45658</v>
      </c>
      <c r="E4" s="242">
        <f>'RES kWh ENTRY'!D3</f>
        <v>45689</v>
      </c>
      <c r="F4" s="242">
        <f>'RES kWh ENTRY'!E3</f>
        <v>45717</v>
      </c>
      <c r="G4" s="242">
        <f>'RES kWh ENTRY'!F3</f>
        <v>45748</v>
      </c>
      <c r="H4" s="242">
        <f>'RES kWh ENTRY'!G3</f>
        <v>45778</v>
      </c>
      <c r="I4" s="242">
        <f>'RES kWh ENTRY'!H3</f>
        <v>45809</v>
      </c>
      <c r="J4" s="242">
        <f>'RES kWh ENTRY'!I3</f>
        <v>45839</v>
      </c>
      <c r="K4" s="242">
        <f>'RES kWh ENTRY'!J3</f>
        <v>45870</v>
      </c>
      <c r="L4" s="242">
        <f>'RES kWh ENTRY'!K3</f>
        <v>45901</v>
      </c>
      <c r="M4" s="242">
        <f>'RES kWh ENTRY'!L3</f>
        <v>45931</v>
      </c>
      <c r="N4" s="242">
        <f>'RES kWh ENTRY'!M3</f>
        <v>45962</v>
      </c>
      <c r="O4" s="242" t="str">
        <f>'RES kWh ENTRY'!N3</f>
        <v>Dec-25 +</v>
      </c>
      <c r="S4" s="242">
        <f>D4</f>
        <v>45658</v>
      </c>
      <c r="T4" s="242">
        <f t="shared" ref="T4:AD4" si="0">E4</f>
        <v>45689</v>
      </c>
      <c r="U4" s="242">
        <f t="shared" si="0"/>
        <v>45717</v>
      </c>
      <c r="V4" s="242">
        <f t="shared" si="0"/>
        <v>45748</v>
      </c>
      <c r="W4" s="242">
        <f t="shared" si="0"/>
        <v>45778</v>
      </c>
      <c r="X4" s="242">
        <f t="shared" si="0"/>
        <v>45809</v>
      </c>
      <c r="Y4" s="242">
        <f t="shared" si="0"/>
        <v>45839</v>
      </c>
      <c r="Z4" s="242">
        <f t="shared" si="0"/>
        <v>45870</v>
      </c>
      <c r="AA4" s="242">
        <f t="shared" si="0"/>
        <v>45901</v>
      </c>
      <c r="AB4" s="242">
        <f t="shared" si="0"/>
        <v>45931</v>
      </c>
      <c r="AC4" s="242">
        <f t="shared" si="0"/>
        <v>45962</v>
      </c>
      <c r="AD4" s="242" t="str">
        <f t="shared" si="0"/>
        <v>Dec-25 +</v>
      </c>
    </row>
    <row r="5" spans="1:30" x14ac:dyDescent="0.35">
      <c r="A5" t="s">
        <v>222</v>
      </c>
      <c r="B5" t="s">
        <v>34</v>
      </c>
      <c r="C5" t="s">
        <v>223</v>
      </c>
      <c r="D5" t="b">
        <f>'YTD PROGRAM SUMMARY'!C11='YTD PROGRAM SUMMARY'!C12</f>
        <v>1</v>
      </c>
      <c r="E5" s="418" t="e">
        <f>'YTD PROGRAM SUMMARY'!#REF!='YTD PROGRAM SUMMARY'!#REF!</f>
        <v>#REF!</v>
      </c>
      <c r="F5" s="418" t="e">
        <f>'YTD PROGRAM SUMMARY'!#REF!='YTD PROGRAM SUMMARY'!#REF!</f>
        <v>#REF!</v>
      </c>
      <c r="G5" s="418" t="e">
        <f>'YTD PROGRAM SUMMARY'!#REF!='YTD PROGRAM SUMMARY'!#REF!</f>
        <v>#REF!</v>
      </c>
      <c r="H5" s="418" t="e">
        <f>'YTD PROGRAM SUMMARY'!#REF!='YTD PROGRAM SUMMARY'!#REF!</f>
        <v>#REF!</v>
      </c>
      <c r="I5" s="418" t="e">
        <f>'YTD PROGRAM SUMMARY'!#REF!='YTD PROGRAM SUMMARY'!#REF!</f>
        <v>#REF!</v>
      </c>
      <c r="J5" s="418" t="e">
        <f>'YTD PROGRAM SUMMARY'!#REF!='YTD PROGRAM SUMMARY'!#REF!</f>
        <v>#REF!</v>
      </c>
      <c r="K5" s="418" t="e">
        <f>'YTD PROGRAM SUMMARY'!#REF!='YTD PROGRAM SUMMARY'!#REF!</f>
        <v>#REF!</v>
      </c>
      <c r="L5" s="418" t="e">
        <f>'YTD PROGRAM SUMMARY'!#REF!='YTD PROGRAM SUMMARY'!#REF!</f>
        <v>#REF!</v>
      </c>
      <c r="M5" s="418" t="e">
        <f>'YTD PROGRAM SUMMARY'!#REF!='YTD PROGRAM SUMMARY'!#REF!</f>
        <v>#REF!</v>
      </c>
      <c r="N5" s="418" t="e">
        <f>'YTD PROGRAM SUMMARY'!#REF!='YTD PROGRAM SUMMARY'!#REF!</f>
        <v>#REF!</v>
      </c>
      <c r="O5" s="465" t="e">
        <f>'YTD PROGRAM SUMMARY'!#REF!='YTD PROGRAM SUMMARY'!#REF!</f>
        <v>#REF!</v>
      </c>
      <c r="R5" t="s">
        <v>229</v>
      </c>
      <c r="S5" t="str">
        <f>IF('YTD PROGRAM SUMMARY'!E54=0,"NO INPUTS","OK")</f>
        <v>NO INPUTS</v>
      </c>
      <c r="T5" t="str">
        <f>IF('YTD PROGRAM SUMMARY'!F54=0,"NO INPUTS","OK")</f>
        <v>NO INPUTS</v>
      </c>
      <c r="U5" t="str">
        <f>IF('YTD PROGRAM SUMMARY'!G54=0,"NO INPUTS","OK")</f>
        <v>NO INPUTS</v>
      </c>
      <c r="V5" t="str">
        <f>IF('YTD PROGRAM SUMMARY'!H54=0,"NO INPUTS","OK")</f>
        <v>NO INPUTS</v>
      </c>
      <c r="W5" t="str">
        <f>IF('YTD PROGRAM SUMMARY'!I54=0,"NO INPUTS","OK")</f>
        <v>NO INPUTS</v>
      </c>
      <c r="X5" t="str">
        <f>IF('YTD PROGRAM SUMMARY'!J54=0,"NO INPUTS","OK")</f>
        <v>NO INPUTS</v>
      </c>
      <c r="Y5" t="str">
        <f>IF('YTD PROGRAM SUMMARY'!K54=0,"NO INPUTS","OK")</f>
        <v>NO INPUTS</v>
      </c>
      <c r="Z5" t="str">
        <f>IF('YTD PROGRAM SUMMARY'!L54=0,"NO INPUTS","OK")</f>
        <v>NO INPUTS</v>
      </c>
      <c r="AA5" t="str">
        <f>IF('YTD PROGRAM SUMMARY'!M54=0,"NO INPUTS","OK")</f>
        <v>NO INPUTS</v>
      </c>
      <c r="AB5" t="str">
        <f>IF('YTD PROGRAM SUMMARY'!N54=0,"NO INPUTS","OK")</f>
        <v>NO INPUTS</v>
      </c>
      <c r="AC5" t="str">
        <f>IF('YTD PROGRAM SUMMARY'!O54=0,"NO INPUTS","OK")</f>
        <v>NO INPUTS</v>
      </c>
      <c r="AD5" t="str">
        <f>IF('YTD PROGRAM SUMMARY'!P54=0,"NO INPUTS","OK")</f>
        <v>NO INPUTS</v>
      </c>
    </row>
    <row r="8" spans="1:30" x14ac:dyDescent="0.35">
      <c r="A8" s="259" t="s">
        <v>225</v>
      </c>
    </row>
    <row r="9" spans="1:30" x14ac:dyDescent="0.35">
      <c r="A9" t="s">
        <v>203</v>
      </c>
      <c r="B9" t="s">
        <v>29</v>
      </c>
      <c r="C9" t="s">
        <v>204</v>
      </c>
      <c r="D9" s="5">
        <f>'RES kWh ENTRY'!O155-'RES kWh ENTRY'!P156</f>
        <v>0</v>
      </c>
    </row>
    <row r="10" spans="1:30" x14ac:dyDescent="0.35">
      <c r="B10" t="s">
        <v>29</v>
      </c>
      <c r="C10" t="s">
        <v>205</v>
      </c>
      <c r="D10" s="5" t="b">
        <f>'RES kWh ENTRY'!O169='RES kWh ENTRY'!P169</f>
        <v>1</v>
      </c>
    </row>
    <row r="11" spans="1:30" x14ac:dyDescent="0.35">
      <c r="B11" t="s">
        <v>29</v>
      </c>
      <c r="C11" t="s">
        <v>206</v>
      </c>
      <c r="D11" s="5" t="b">
        <f>'RES kWh ENTRY'!O170='RES kWh ENTRY'!P170</f>
        <v>1</v>
      </c>
    </row>
    <row r="12" spans="1:30" x14ac:dyDescent="0.35">
      <c r="A12" t="s">
        <v>207</v>
      </c>
      <c r="B12" t="s">
        <v>30</v>
      </c>
      <c r="C12" t="s">
        <v>204</v>
      </c>
      <c r="D12" t="b">
        <f>'BIZ kWh ENTRY'!O177='BIZ kWh ENTRY'!P177</f>
        <v>1</v>
      </c>
    </row>
    <row r="13" spans="1:30" x14ac:dyDescent="0.35">
      <c r="B13" t="s">
        <v>30</v>
      </c>
      <c r="C13" t="s">
        <v>205</v>
      </c>
      <c r="D13" t="b">
        <f>'BIZ kWh ENTRY'!O193='BIZ kWh ENTRY'!P193</f>
        <v>1</v>
      </c>
    </row>
    <row r="14" spans="1:30" x14ac:dyDescent="0.35">
      <c r="B14" t="s">
        <v>30</v>
      </c>
      <c r="C14" t="s">
        <v>208</v>
      </c>
      <c r="D14" t="b">
        <f>'BIZ kWh ENTRY'!O113='BIZ kWh ENTRY'!P113</f>
        <v>1</v>
      </c>
    </row>
    <row r="15" spans="1:30" x14ac:dyDescent="0.35">
      <c r="B15" t="s">
        <v>30</v>
      </c>
      <c r="C15" t="s">
        <v>206</v>
      </c>
      <c r="D15" t="b">
        <f>'BIZ kWh ENTRY'!O194='BIZ kWh ENTRY'!P194</f>
        <v>1</v>
      </c>
    </row>
    <row r="16" spans="1:30" x14ac:dyDescent="0.35">
      <c r="B16" t="s">
        <v>31</v>
      </c>
      <c r="C16" t="s">
        <v>204</v>
      </c>
      <c r="D16" t="b">
        <f>'BIZ kWh ENTRY'!AE177='BIZ kWh ENTRY'!AF177</f>
        <v>1</v>
      </c>
    </row>
    <row r="17" spans="1:5" x14ac:dyDescent="0.35">
      <c r="B17" t="s">
        <v>31</v>
      </c>
      <c r="C17" t="s">
        <v>205</v>
      </c>
      <c r="D17" t="b">
        <f>'BIZ kWh ENTRY'!AE193='BIZ kWh ENTRY'!AF193</f>
        <v>1</v>
      </c>
    </row>
    <row r="18" spans="1:5" x14ac:dyDescent="0.35">
      <c r="B18" t="s">
        <v>31</v>
      </c>
      <c r="C18" t="s">
        <v>208</v>
      </c>
      <c r="D18" t="b">
        <f>'BIZ kWh ENTRY'!AE113='BIZ kWh ENTRY'!AF113</f>
        <v>1</v>
      </c>
    </row>
    <row r="19" spans="1:5" x14ac:dyDescent="0.35">
      <c r="B19" t="s">
        <v>31</v>
      </c>
      <c r="C19" t="s">
        <v>206</v>
      </c>
      <c r="D19" s="5" t="b">
        <f>'BIZ kWh ENTRY'!AE194='BIZ kWh ENTRY'!AF194</f>
        <v>1</v>
      </c>
    </row>
    <row r="20" spans="1:5" x14ac:dyDescent="0.35">
      <c r="B20" t="s">
        <v>32</v>
      </c>
      <c r="C20" t="s">
        <v>204</v>
      </c>
      <c r="D20" t="b">
        <f>'BIZ kWh ENTRY'!AU177='BIZ kWh ENTRY'!AV177</f>
        <v>1</v>
      </c>
    </row>
    <row r="21" spans="1:5" x14ac:dyDescent="0.35">
      <c r="B21" t="s">
        <v>32</v>
      </c>
      <c r="C21" t="s">
        <v>205</v>
      </c>
      <c r="D21" t="b">
        <f>'BIZ kWh ENTRY'!AU193='BIZ kWh ENTRY'!AV193</f>
        <v>1</v>
      </c>
    </row>
    <row r="22" spans="1:5" x14ac:dyDescent="0.35">
      <c r="B22" t="s">
        <v>32</v>
      </c>
      <c r="C22" t="s">
        <v>208</v>
      </c>
      <c r="D22" t="b">
        <f>'BIZ kWh ENTRY'!AU113='BIZ kWh ENTRY'!AV113</f>
        <v>1</v>
      </c>
    </row>
    <row r="23" spans="1:5" x14ac:dyDescent="0.35">
      <c r="B23" t="s">
        <v>32</v>
      </c>
      <c r="C23" t="s">
        <v>206</v>
      </c>
      <c r="D23" t="b">
        <f>'BIZ kWh ENTRY'!AU194='BIZ kWh ENTRY'!AV194</f>
        <v>1</v>
      </c>
    </row>
    <row r="24" spans="1:5" x14ac:dyDescent="0.35">
      <c r="B24" t="s">
        <v>33</v>
      </c>
      <c r="C24" t="s">
        <v>204</v>
      </c>
      <c r="D24" t="b">
        <f>'BIZ kWh ENTRY'!BK177='BIZ kWh ENTRY'!BL177</f>
        <v>1</v>
      </c>
    </row>
    <row r="25" spans="1:5" x14ac:dyDescent="0.35">
      <c r="B25" t="s">
        <v>33</v>
      </c>
      <c r="C25" t="s">
        <v>205</v>
      </c>
      <c r="D25" t="b">
        <f>'BIZ kWh ENTRY'!BK193='BIZ kWh ENTRY'!BL193</f>
        <v>1</v>
      </c>
    </row>
    <row r="26" spans="1:5" x14ac:dyDescent="0.35">
      <c r="B26" t="s">
        <v>33</v>
      </c>
      <c r="C26" t="s">
        <v>208</v>
      </c>
      <c r="D26" t="b">
        <f>'BIZ kWh ENTRY'!BK113='BIZ kWh ENTRY'!BL113</f>
        <v>1</v>
      </c>
    </row>
    <row r="27" spans="1:5" x14ac:dyDescent="0.35">
      <c r="B27" t="s">
        <v>33</v>
      </c>
      <c r="C27" t="s">
        <v>206</v>
      </c>
      <c r="D27" t="b">
        <f>'BIZ kWh ENTRY'!BK194='BIZ kWh ENTRY'!BL194</f>
        <v>1</v>
      </c>
    </row>
    <row r="28" spans="1:5" x14ac:dyDescent="0.35">
      <c r="A28" t="s">
        <v>209</v>
      </c>
      <c r="C28" t="s">
        <v>204</v>
      </c>
      <c r="D28" s="260" t="b">
        <f>'BIZ SUM'!O177='BIZ SUM'!P177</f>
        <v>1</v>
      </c>
    </row>
    <row r="29" spans="1:5" x14ac:dyDescent="0.35">
      <c r="C29" t="s">
        <v>205</v>
      </c>
      <c r="D29" t="b">
        <f>'BIZ SUM'!O193='BIZ SUM'!P193</f>
        <v>1</v>
      </c>
    </row>
    <row r="30" spans="1:5" x14ac:dyDescent="0.35">
      <c r="C30" t="s">
        <v>208</v>
      </c>
      <c r="D30" t="b">
        <f>'BIZ SUM'!O113='BIZ SUM'!P113</f>
        <v>1</v>
      </c>
      <c r="E30" t="b">
        <f>'BIZ SUM'!O113='BIZ SUM'!P113</f>
        <v>1</v>
      </c>
    </row>
    <row r="31" spans="1:5" x14ac:dyDescent="0.35">
      <c r="C31" t="s">
        <v>206</v>
      </c>
      <c r="D31" t="b">
        <f>'BIZ SUM'!O194='BIZ SUM'!P194</f>
        <v>1</v>
      </c>
    </row>
    <row r="32" spans="1:5" x14ac:dyDescent="0.35">
      <c r="A32" t="s">
        <v>210</v>
      </c>
      <c r="C32" t="s">
        <v>221</v>
      </c>
      <c r="D32" s="465"/>
    </row>
    <row r="33" spans="1:4" x14ac:dyDescent="0.35">
      <c r="A33" t="s">
        <v>214</v>
      </c>
      <c r="C33" t="s">
        <v>221</v>
      </c>
      <c r="D33" s="418"/>
    </row>
    <row r="34" spans="1:4" x14ac:dyDescent="0.35">
      <c r="A34" t="s">
        <v>213</v>
      </c>
      <c r="C34" t="s">
        <v>221</v>
      </c>
      <c r="D34" s="418"/>
    </row>
    <row r="35" spans="1:4" x14ac:dyDescent="0.35">
      <c r="A35" t="s">
        <v>212</v>
      </c>
      <c r="C35" t="s">
        <v>221</v>
      </c>
      <c r="D35" s="418"/>
    </row>
    <row r="36" spans="1:4" x14ac:dyDescent="0.35">
      <c r="A36" t="s">
        <v>211</v>
      </c>
      <c r="C36" t="s">
        <v>221</v>
      </c>
      <c r="D36" s="418"/>
    </row>
    <row r="37" spans="1:4" x14ac:dyDescent="0.35">
      <c r="A37" t="s">
        <v>215</v>
      </c>
      <c r="C37" t="s">
        <v>221</v>
      </c>
      <c r="D37" s="465"/>
    </row>
    <row r="38" spans="1:4" x14ac:dyDescent="0.35">
      <c r="A38" t="s">
        <v>216</v>
      </c>
      <c r="C38" t="s">
        <v>221</v>
      </c>
      <c r="D38" s="418"/>
    </row>
    <row r="39" spans="1:4" x14ac:dyDescent="0.35">
      <c r="A39" t="s">
        <v>217</v>
      </c>
      <c r="C39" t="s">
        <v>221</v>
      </c>
      <c r="D39" s="418"/>
    </row>
    <row r="40" spans="1:4" x14ac:dyDescent="0.35">
      <c r="A40" t="s">
        <v>218</v>
      </c>
      <c r="C40" t="s">
        <v>221</v>
      </c>
      <c r="D40" s="418"/>
    </row>
    <row r="41" spans="1:4" x14ac:dyDescent="0.35">
      <c r="A41" t="s">
        <v>219</v>
      </c>
      <c r="C41" t="s">
        <v>221</v>
      </c>
      <c r="D41" s="418"/>
    </row>
    <row r="42" spans="1:4" x14ac:dyDescent="0.35">
      <c r="A42" t="s">
        <v>220</v>
      </c>
      <c r="B42" t="s">
        <v>30</v>
      </c>
      <c r="C42" t="s">
        <v>221</v>
      </c>
      <c r="D42" s="466"/>
    </row>
    <row r="43" spans="1:4" x14ac:dyDescent="0.35">
      <c r="B43" t="s">
        <v>31</v>
      </c>
      <c r="C43" t="s">
        <v>221</v>
      </c>
      <c r="D43" s="466"/>
    </row>
    <row r="44" spans="1:4" x14ac:dyDescent="0.35">
      <c r="B44" t="s">
        <v>32</v>
      </c>
      <c r="C44" t="s">
        <v>221</v>
      </c>
      <c r="D44" s="466"/>
    </row>
    <row r="45" spans="1:4" x14ac:dyDescent="0.35">
      <c r="B45" t="s">
        <v>33</v>
      </c>
      <c r="C45" t="s">
        <v>221</v>
      </c>
      <c r="D45" s="466"/>
    </row>
  </sheetData>
  <conditionalFormatting sqref="D5:O5">
    <cfRule type="cellIs" dxfId="4" priority="1" operator="equal">
      <formula>FALSE</formula>
    </cfRule>
  </conditionalFormatting>
  <pageMargins left="0.7" right="0.7" top="0.75" bottom="0.75" header="0.3" footer="0.3"/>
  <pageSetup orientation="portrait" horizontalDpi="1200" verticalDpi="1200" r:id="rId1"/>
  <headerFooter>
    <oddFooter>&amp;RSchedule JNG-D7.I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F20"/>
  <sheetViews>
    <sheetView workbookViewId="0">
      <selection activeCell="V20" sqref="V20"/>
    </sheetView>
  </sheetViews>
  <sheetFormatPr defaultRowHeight="14.5" x14ac:dyDescent="0.35"/>
  <cols>
    <col min="2" max="2" width="33.36328125" bestFit="1" customWidth="1"/>
    <col min="5" max="5" width="5.6328125" bestFit="1" customWidth="1"/>
    <col min="6" max="6" width="23" bestFit="1" customWidth="1"/>
  </cols>
  <sheetData>
    <row r="3" spans="2:6" x14ac:dyDescent="0.35">
      <c r="B3" t="s">
        <v>72</v>
      </c>
      <c r="E3" t="s">
        <v>17</v>
      </c>
      <c r="F3" t="s">
        <v>73</v>
      </c>
    </row>
    <row r="4" spans="2:6" x14ac:dyDescent="0.35">
      <c r="E4" t="s">
        <v>74</v>
      </c>
      <c r="F4" t="s">
        <v>99</v>
      </c>
    </row>
    <row r="5" spans="2:6" x14ac:dyDescent="0.35">
      <c r="E5" t="s">
        <v>75</v>
      </c>
      <c r="F5" t="s">
        <v>76</v>
      </c>
    </row>
    <row r="6" spans="2:6" x14ac:dyDescent="0.35">
      <c r="E6" t="s">
        <v>77</v>
      </c>
      <c r="F6" t="s">
        <v>78</v>
      </c>
    </row>
    <row r="8" spans="2:6" x14ac:dyDescent="0.35">
      <c r="B8" t="s">
        <v>79</v>
      </c>
      <c r="E8" t="s">
        <v>80</v>
      </c>
    </row>
    <row r="9" spans="2:6" x14ac:dyDescent="0.35">
      <c r="E9" t="s">
        <v>81</v>
      </c>
      <c r="F9" t="s">
        <v>82</v>
      </c>
    </row>
    <row r="10" spans="2:6" x14ac:dyDescent="0.35">
      <c r="E10" t="s">
        <v>83</v>
      </c>
      <c r="F10" t="s">
        <v>100</v>
      </c>
    </row>
    <row r="11" spans="2:6" x14ac:dyDescent="0.35">
      <c r="E11" t="s">
        <v>84</v>
      </c>
      <c r="F11" t="s">
        <v>85</v>
      </c>
    </row>
    <row r="12" spans="2:6" x14ac:dyDescent="0.35">
      <c r="E12" t="s">
        <v>86</v>
      </c>
      <c r="F12" t="s">
        <v>87</v>
      </c>
    </row>
    <row r="13" spans="2:6" x14ac:dyDescent="0.35">
      <c r="E13" t="s">
        <v>88</v>
      </c>
      <c r="F13" t="s">
        <v>89</v>
      </c>
    </row>
    <row r="15" spans="2:6" x14ac:dyDescent="0.35">
      <c r="B15" t="s">
        <v>90</v>
      </c>
      <c r="E15" t="s">
        <v>91</v>
      </c>
      <c r="F15" t="s">
        <v>92</v>
      </c>
    </row>
    <row r="16" spans="2:6" x14ac:dyDescent="0.35">
      <c r="E16" t="s">
        <v>93</v>
      </c>
      <c r="F16" t="s">
        <v>94</v>
      </c>
    </row>
    <row r="18" spans="2:6" x14ac:dyDescent="0.35">
      <c r="B18" t="s">
        <v>95</v>
      </c>
      <c r="E18" t="s">
        <v>96</v>
      </c>
      <c r="F18" t="s">
        <v>98</v>
      </c>
    </row>
    <row r="19" spans="2:6" x14ac:dyDescent="0.35">
      <c r="E19" t="s">
        <v>75</v>
      </c>
      <c r="F19" t="s">
        <v>76</v>
      </c>
    </row>
    <row r="20" spans="2:6" x14ac:dyDescent="0.35">
      <c r="E20" t="s">
        <v>77</v>
      </c>
      <c r="F20" t="s">
        <v>78</v>
      </c>
    </row>
  </sheetData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Y109"/>
  <sheetViews>
    <sheetView zoomScaleNormal="100" workbookViewId="0">
      <selection activeCell="J19" sqref="J19"/>
    </sheetView>
  </sheetViews>
  <sheetFormatPr defaultRowHeight="14.5" x14ac:dyDescent="0.35"/>
  <cols>
    <col min="1" max="1" width="13.36328125" customWidth="1"/>
    <col min="2" max="2" width="19.36328125" bestFit="1" customWidth="1"/>
    <col min="3" max="3" width="13.453125" customWidth="1"/>
    <col min="4" max="4" width="15.6328125" bestFit="1" customWidth="1"/>
    <col min="5" max="22" width="12.36328125" customWidth="1"/>
    <col min="25" max="25" width="12.36328125" customWidth="1"/>
  </cols>
  <sheetData>
    <row r="1" spans="1:4" ht="26" x14ac:dyDescent="0.6">
      <c r="A1" s="199" t="s">
        <v>271</v>
      </c>
    </row>
    <row r="3" spans="1:4" x14ac:dyDescent="0.35">
      <c r="A3" s="500" t="s">
        <v>38</v>
      </c>
      <c r="B3" s="500"/>
    </row>
    <row r="4" spans="1:4" ht="15" thickBot="1" x14ac:dyDescent="0.4">
      <c r="A4" s="500"/>
      <c r="B4" s="500"/>
      <c r="C4" s="127" t="s">
        <v>238</v>
      </c>
    </row>
    <row r="5" spans="1:4" ht="15" thickBot="1" x14ac:dyDescent="0.4">
      <c r="B5" s="125" t="s">
        <v>35</v>
      </c>
      <c r="C5" s="123">
        <v>45658</v>
      </c>
    </row>
    <row r="6" spans="1:4" x14ac:dyDescent="0.35">
      <c r="B6" s="52" t="s">
        <v>29</v>
      </c>
      <c r="C6" s="40">
        <f t="shared" ref="C6:C10" si="0">IF(C$4="X",C14+C22,0)</f>
        <v>5020.6071392131225</v>
      </c>
    </row>
    <row r="7" spans="1:4" x14ac:dyDescent="0.35">
      <c r="B7" s="45" t="s">
        <v>30</v>
      </c>
      <c r="C7" s="40">
        <f t="shared" si="0"/>
        <v>69.710442119019788</v>
      </c>
    </row>
    <row r="8" spans="1:4" x14ac:dyDescent="0.35">
      <c r="B8" s="45" t="s">
        <v>31</v>
      </c>
      <c r="C8" s="40">
        <f t="shared" si="0"/>
        <v>103.91835937723469</v>
      </c>
    </row>
    <row r="9" spans="1:4" x14ac:dyDescent="0.35">
      <c r="B9" s="45" t="s">
        <v>32</v>
      </c>
      <c r="C9" s="40">
        <f t="shared" si="0"/>
        <v>0</v>
      </c>
    </row>
    <row r="10" spans="1:4" ht="15" thickBot="1" x14ac:dyDescent="0.4">
      <c r="B10" s="27" t="s">
        <v>33</v>
      </c>
      <c r="C10" s="120">
        <f t="shared" si="0"/>
        <v>0</v>
      </c>
      <c r="D10" s="235" t="s">
        <v>200</v>
      </c>
    </row>
    <row r="11" spans="1:4" ht="15" thickBot="1" x14ac:dyDescent="0.4">
      <c r="A11" s="1"/>
      <c r="B11" s="46" t="s">
        <v>34</v>
      </c>
      <c r="C11" s="121">
        <f>SUM(C6:C10)</f>
        <v>5194.2359407093772</v>
      </c>
      <c r="D11" s="237">
        <f>D93</f>
        <v>5194.2359407093772</v>
      </c>
    </row>
    <row r="12" spans="1:4" s="226" customFormat="1" ht="15" thickBot="1" x14ac:dyDescent="0.4">
      <c r="B12" s="227" t="s">
        <v>180</v>
      </c>
      <c r="C12" s="238">
        <f>IF(C4="x",' 1M - RES'!C62+'2M - SGS'!C74+'3M - LGS'!C74+'4M - SPS'!C74+'11M - LPS'!C74+' LI 1M - RES'!C62+'LI 2M - SGS'!C74+'LI 3M - LGS'!C74+'LI 4M - SPS'!C74+'LI 11M - LPS'!C74+'Biz DRENE'!C82+'Biz DRENE'!C83+'Biz DRENE'!C84+'Biz DRENE'!C85,0)</f>
        <v>5194.2359407093772</v>
      </c>
    </row>
    <row r="13" spans="1:4" ht="15" thickBot="1" x14ac:dyDescent="0.4">
      <c r="B13" s="126" t="s">
        <v>159</v>
      </c>
      <c r="C13" s="113">
        <f t="shared" ref="C13" si="1">C5</f>
        <v>45658</v>
      </c>
    </row>
    <row r="14" spans="1:4" x14ac:dyDescent="0.35">
      <c r="B14" s="44" t="s">
        <v>29</v>
      </c>
      <c r="C14" s="39">
        <f>IF(C$4="X",' 1M - RES'!C$62,0)</f>
        <v>3877.1675006639548</v>
      </c>
    </row>
    <row r="15" spans="1:4" x14ac:dyDescent="0.35">
      <c r="B15" s="45" t="s">
        <v>30</v>
      </c>
      <c r="C15" s="40">
        <f>IF(C$4="X",'2M - SGS'!C74+'Biz DRENE'!C82,0)</f>
        <v>0</v>
      </c>
    </row>
    <row r="16" spans="1:4" x14ac:dyDescent="0.35">
      <c r="B16" s="45" t="s">
        <v>31</v>
      </c>
      <c r="C16" s="40">
        <f>IF(C$4="X",'3M - LGS'!C74+'Biz DRENE'!C83,0)</f>
        <v>0</v>
      </c>
    </row>
    <row r="17" spans="1:16" x14ac:dyDescent="0.35">
      <c r="B17" s="45" t="s">
        <v>32</v>
      </c>
      <c r="C17" s="40">
        <f>IF(C$4="X",'4M - SPS'!C74+'Biz DRENE'!C84,0)</f>
        <v>0</v>
      </c>
    </row>
    <row r="18" spans="1:16" ht="15" thickBot="1" x14ac:dyDescent="0.4">
      <c r="B18" s="27" t="s">
        <v>33</v>
      </c>
      <c r="C18" s="41">
        <f>IF(C$4="X",'11M - LPS'!C74+'Biz DRENE'!C85,0)</f>
        <v>0</v>
      </c>
    </row>
    <row r="19" spans="1:16" ht="15" thickBot="1" x14ac:dyDescent="0.4">
      <c r="A19" s="1"/>
      <c r="B19" s="46" t="s">
        <v>34</v>
      </c>
      <c r="C19" s="47">
        <f>SUM(C14:C18)</f>
        <v>3877.1675006639548</v>
      </c>
    </row>
    <row r="20" spans="1:16" ht="15" thickBot="1" x14ac:dyDescent="0.4">
      <c r="B20" s="119"/>
    </row>
    <row r="21" spans="1:16" ht="15" thickBot="1" x14ac:dyDescent="0.4">
      <c r="B21" s="124" t="s">
        <v>169</v>
      </c>
      <c r="C21" s="113">
        <f>C13</f>
        <v>45658</v>
      </c>
    </row>
    <row r="22" spans="1:16" x14ac:dyDescent="0.35">
      <c r="B22" s="52" t="s">
        <v>29</v>
      </c>
      <c r="C22" s="49">
        <f>IF(C$4="X",' LI 1M - RES'!C62,0)</f>
        <v>1143.439638549168</v>
      </c>
    </row>
    <row r="23" spans="1:16" x14ac:dyDescent="0.35">
      <c r="B23" s="45" t="s">
        <v>30</v>
      </c>
      <c r="C23" s="40">
        <f>IF(C$4="X",'LI 2M - SGS'!C74,0)</f>
        <v>69.710442119019788</v>
      </c>
    </row>
    <row r="24" spans="1:16" x14ac:dyDescent="0.35">
      <c r="B24" s="45" t="s">
        <v>31</v>
      </c>
      <c r="C24" s="40">
        <f>IF(C$4="X",'LI 3M - LGS'!C74,0)</f>
        <v>103.91835937723469</v>
      </c>
    </row>
    <row r="25" spans="1:16" x14ac:dyDescent="0.35">
      <c r="B25" s="45" t="s">
        <v>32</v>
      </c>
      <c r="C25" s="40">
        <f>IF(C$4="X",'LI 4M - SPS'!C74,0)</f>
        <v>0</v>
      </c>
    </row>
    <row r="26" spans="1:16" ht="15" thickBot="1" x14ac:dyDescent="0.4">
      <c r="B26" s="27" t="s">
        <v>33</v>
      </c>
      <c r="C26" s="50">
        <f>IF(C$4="X",'LI 11M - LPS'!C74,0)</f>
        <v>0</v>
      </c>
    </row>
    <row r="27" spans="1:16" ht="15" thickBot="1" x14ac:dyDescent="0.4">
      <c r="A27" s="1"/>
      <c r="B27" s="46" t="s">
        <v>34</v>
      </c>
      <c r="C27" s="42">
        <f>SUM(C22:C26)</f>
        <v>1317.0684400454224</v>
      </c>
    </row>
    <row r="28" spans="1:16" x14ac:dyDescent="0.35">
      <c r="A28" s="1"/>
      <c r="B28" s="1"/>
      <c r="C28" s="57"/>
    </row>
    <row r="29" spans="1:16" x14ac:dyDescent="0.35">
      <c r="A29" s="1"/>
      <c r="B29" s="1"/>
      <c r="C29" s="57"/>
    </row>
    <row r="30" spans="1:16" x14ac:dyDescent="0.35">
      <c r="A30" s="1"/>
      <c r="B30" s="1"/>
      <c r="C30" s="57"/>
    </row>
    <row r="31" spans="1:16" x14ac:dyDescent="0.35">
      <c r="A31" s="1"/>
      <c r="B31" s="1"/>
      <c r="C31" s="57"/>
    </row>
    <row r="32" spans="1:16" ht="15" customHeight="1" x14ac:dyDescent="0.35">
      <c r="A32" s="500" t="s">
        <v>41</v>
      </c>
      <c r="B32" s="500"/>
      <c r="C32" s="142" t="s">
        <v>232</v>
      </c>
      <c r="E32" s="142" t="s">
        <v>176</v>
      </c>
      <c r="P32" s="142" t="s">
        <v>231</v>
      </c>
    </row>
    <row r="33" spans="1:25" ht="15" customHeight="1" thickBot="1" x14ac:dyDescent="0.4">
      <c r="A33" s="500"/>
      <c r="B33" s="500"/>
    </row>
    <row r="34" spans="1:25" ht="15.75" customHeight="1" thickBot="1" x14ac:dyDescent="0.4">
      <c r="A34" s="501"/>
      <c r="B34" s="501"/>
      <c r="C34" s="122">
        <f t="shared" ref="C34" si="2">C21</f>
        <v>45658</v>
      </c>
      <c r="E34" s="37">
        <f>C34</f>
        <v>45658</v>
      </c>
      <c r="F34" s="283" t="e">
        <f>#REF!</f>
        <v>#REF!</v>
      </c>
      <c r="G34" s="283" t="e">
        <f>#REF!</f>
        <v>#REF!</v>
      </c>
      <c r="H34" s="283" t="e">
        <f>#REF!</f>
        <v>#REF!</v>
      </c>
      <c r="I34" s="283" t="e">
        <f>#REF!</f>
        <v>#REF!</v>
      </c>
      <c r="J34" s="283" t="e">
        <f>#REF!</f>
        <v>#REF!</v>
      </c>
      <c r="K34" s="283" t="e">
        <f>#REF!</f>
        <v>#REF!</v>
      </c>
      <c r="L34" s="283" t="e">
        <f>#REF!</f>
        <v>#REF!</v>
      </c>
      <c r="M34" s="283" t="e">
        <f>#REF!</f>
        <v>#REF!</v>
      </c>
      <c r="N34" s="283" t="e">
        <f>#REF!</f>
        <v>#REF!</v>
      </c>
      <c r="O34" s="283" t="e">
        <f>#REF!</f>
        <v>#REF!</v>
      </c>
      <c r="P34" s="283" t="e">
        <f>#REF!</f>
        <v>#REF!</v>
      </c>
      <c r="Q34" s="283" t="e">
        <f>#REF!</f>
        <v>#REF!</v>
      </c>
      <c r="R34" s="283" t="e">
        <f>#REF!</f>
        <v>#REF!</v>
      </c>
      <c r="S34" s="283" t="e">
        <f>#REF!</f>
        <v>#REF!</v>
      </c>
      <c r="T34" s="283" t="e">
        <f>#REF!</f>
        <v>#REF!</v>
      </c>
      <c r="U34" s="283" t="e">
        <f>#REF!</f>
        <v>#REF!</v>
      </c>
      <c r="V34" s="283" t="e">
        <f>#REF!</f>
        <v>#REF!</v>
      </c>
      <c r="Y34" t="s">
        <v>34</v>
      </c>
    </row>
    <row r="35" spans="1:25" x14ac:dyDescent="0.35">
      <c r="A35" s="503" t="s">
        <v>30</v>
      </c>
      <c r="B35" s="58" t="s">
        <v>39</v>
      </c>
      <c r="C35" s="144">
        <f>IF(E38=0,0,E35/SUM(E35:E36))</f>
        <v>0</v>
      </c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52"/>
      <c r="Q35" s="147"/>
      <c r="R35" s="147"/>
      <c r="S35" s="147"/>
      <c r="T35" s="147"/>
      <c r="U35" s="147"/>
      <c r="V35" s="147"/>
      <c r="Y35" s="147">
        <f>SUM(E35:V35)</f>
        <v>0</v>
      </c>
    </row>
    <row r="36" spans="1:25" x14ac:dyDescent="0.35">
      <c r="A36" s="503"/>
      <c r="B36" s="55" t="s">
        <v>37</v>
      </c>
      <c r="C36" s="145">
        <f>IF(E38=0,0,E36/SUM(E35:E36))</f>
        <v>0</v>
      </c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52"/>
      <c r="Q36" s="147"/>
      <c r="R36" s="147"/>
      <c r="S36" s="147"/>
      <c r="T36" s="147"/>
      <c r="U36" s="147"/>
      <c r="V36" s="147"/>
      <c r="Y36" s="147">
        <f t="shared" ref="Y36:Y54" si="3">SUM(E36:V36)</f>
        <v>0</v>
      </c>
    </row>
    <row r="37" spans="1:25" x14ac:dyDescent="0.35">
      <c r="A37" s="503"/>
      <c r="B37" s="151" t="s">
        <v>177</v>
      </c>
      <c r="C37" s="146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52"/>
      <c r="Q37" s="147"/>
      <c r="R37" s="147"/>
      <c r="S37" s="147"/>
      <c r="T37" s="147"/>
      <c r="U37" s="147"/>
      <c r="V37" s="147"/>
      <c r="Y37" s="147">
        <f t="shared" si="3"/>
        <v>0</v>
      </c>
    </row>
    <row r="38" spans="1:25" s="59" customFormat="1" ht="15" thickBot="1" x14ac:dyDescent="0.4">
      <c r="A38" s="504"/>
      <c r="B38" s="150" t="s">
        <v>34</v>
      </c>
      <c r="C38" s="139">
        <f t="shared" ref="C38" si="4">SUM(C35:C36)</f>
        <v>0</v>
      </c>
      <c r="E38" s="148">
        <f t="shared" ref="E38:O38" si="5">SUM(E35:E37)</f>
        <v>0</v>
      </c>
      <c r="F38" s="148">
        <f t="shared" si="5"/>
        <v>0</v>
      </c>
      <c r="G38" s="148">
        <f t="shared" si="5"/>
        <v>0</v>
      </c>
      <c r="H38" s="148">
        <f t="shared" si="5"/>
        <v>0</v>
      </c>
      <c r="I38" s="148">
        <f t="shared" si="5"/>
        <v>0</v>
      </c>
      <c r="J38" s="148">
        <f t="shared" si="5"/>
        <v>0</v>
      </c>
      <c r="K38" s="148">
        <f t="shared" si="5"/>
        <v>0</v>
      </c>
      <c r="L38" s="148">
        <f t="shared" si="5"/>
        <v>0</v>
      </c>
      <c r="M38" s="148">
        <f t="shared" si="5"/>
        <v>0</v>
      </c>
      <c r="N38" s="148">
        <f t="shared" si="5"/>
        <v>0</v>
      </c>
      <c r="O38" s="148">
        <f t="shared" si="5"/>
        <v>0</v>
      </c>
      <c r="P38" s="149">
        <f>SUM(P35:P37)</f>
        <v>0</v>
      </c>
      <c r="Q38" s="148">
        <f t="shared" ref="Q38:V38" si="6">SUM(Q35:Q37)</f>
        <v>0</v>
      </c>
      <c r="R38" s="148">
        <f t="shared" si="6"/>
        <v>0</v>
      </c>
      <c r="S38" s="148">
        <f t="shared" si="6"/>
        <v>0</v>
      </c>
      <c r="T38" s="148">
        <f t="shared" si="6"/>
        <v>0</v>
      </c>
      <c r="U38" s="148">
        <f t="shared" si="6"/>
        <v>0</v>
      </c>
      <c r="V38" s="148">
        <f t="shared" si="6"/>
        <v>0</v>
      </c>
      <c r="Y38" s="148">
        <f t="shared" si="3"/>
        <v>0</v>
      </c>
    </row>
    <row r="39" spans="1:25" x14ac:dyDescent="0.35">
      <c r="A39" s="502" t="s">
        <v>31</v>
      </c>
      <c r="B39" s="56" t="s">
        <v>39</v>
      </c>
      <c r="C39" s="144">
        <f>IF(E42=0,0,E39/SUM(E39:E40))</f>
        <v>0</v>
      </c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52"/>
      <c r="Q39" s="147"/>
      <c r="R39" s="147"/>
      <c r="S39" s="147"/>
      <c r="T39" s="147"/>
      <c r="U39" s="147"/>
      <c r="V39" s="147"/>
      <c r="Y39" s="147">
        <f t="shared" si="3"/>
        <v>0</v>
      </c>
    </row>
    <row r="40" spans="1:25" x14ac:dyDescent="0.35">
      <c r="A40" s="503"/>
      <c r="B40" s="55" t="s">
        <v>37</v>
      </c>
      <c r="C40" s="145">
        <f>IF(E42=0,0,E40/SUM(E39:E40))</f>
        <v>0</v>
      </c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52"/>
      <c r="Q40" s="147"/>
      <c r="R40" s="147"/>
      <c r="S40" s="147"/>
      <c r="T40" s="147"/>
      <c r="U40" s="147"/>
      <c r="V40" s="147"/>
      <c r="Y40" s="147">
        <f t="shared" si="3"/>
        <v>0</v>
      </c>
    </row>
    <row r="41" spans="1:25" x14ac:dyDescent="0.35">
      <c r="A41" s="503"/>
      <c r="B41" s="151" t="s">
        <v>177</v>
      </c>
      <c r="C41" s="146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52"/>
      <c r="Q41" s="147"/>
      <c r="R41" s="147"/>
      <c r="S41" s="147"/>
      <c r="T41" s="147"/>
      <c r="U41" s="147"/>
      <c r="V41" s="147"/>
      <c r="Y41" s="147">
        <f t="shared" si="3"/>
        <v>0</v>
      </c>
    </row>
    <row r="42" spans="1:25" s="59" customFormat="1" ht="15" thickBot="1" x14ac:dyDescent="0.4">
      <c r="A42" s="504"/>
      <c r="B42" s="150" t="s">
        <v>34</v>
      </c>
      <c r="C42" s="139">
        <f t="shared" ref="C42" si="7">SUM(C39:C40)</f>
        <v>0</v>
      </c>
      <c r="E42" s="148">
        <f t="shared" ref="E42:O42" si="8">SUM(E39:E41)</f>
        <v>0</v>
      </c>
      <c r="F42" s="148">
        <f t="shared" si="8"/>
        <v>0</v>
      </c>
      <c r="G42" s="148">
        <f t="shared" si="8"/>
        <v>0</v>
      </c>
      <c r="H42" s="148">
        <f t="shared" si="8"/>
        <v>0</v>
      </c>
      <c r="I42" s="148">
        <f t="shared" si="8"/>
        <v>0</v>
      </c>
      <c r="J42" s="148">
        <f t="shared" si="8"/>
        <v>0</v>
      </c>
      <c r="K42" s="148">
        <f t="shared" si="8"/>
        <v>0</v>
      </c>
      <c r="L42" s="148">
        <f t="shared" si="8"/>
        <v>0</v>
      </c>
      <c r="M42" s="148">
        <f t="shared" si="8"/>
        <v>0</v>
      </c>
      <c r="N42" s="148">
        <f t="shared" si="8"/>
        <v>0</v>
      </c>
      <c r="O42" s="148">
        <f t="shared" si="8"/>
        <v>0</v>
      </c>
      <c r="P42" s="149">
        <f>SUM(P39:P41)</f>
        <v>0</v>
      </c>
      <c r="Q42" s="148">
        <f t="shared" ref="Q42:V42" si="9">SUM(Q39:Q41)</f>
        <v>0</v>
      </c>
      <c r="R42" s="148">
        <f t="shared" si="9"/>
        <v>0</v>
      </c>
      <c r="S42" s="148">
        <f t="shared" si="9"/>
        <v>0</v>
      </c>
      <c r="T42" s="148">
        <f t="shared" si="9"/>
        <v>0</v>
      </c>
      <c r="U42" s="148">
        <f t="shared" si="9"/>
        <v>0</v>
      </c>
      <c r="V42" s="148">
        <f t="shared" si="9"/>
        <v>0</v>
      </c>
      <c r="Y42" s="148">
        <f t="shared" si="3"/>
        <v>0</v>
      </c>
    </row>
    <row r="43" spans="1:25" x14ac:dyDescent="0.35">
      <c r="A43" s="502" t="s">
        <v>32</v>
      </c>
      <c r="B43" s="56" t="s">
        <v>39</v>
      </c>
      <c r="C43" s="144">
        <f>IF(E46=0,0,E43/SUM(E43:E44))</f>
        <v>0</v>
      </c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52"/>
      <c r="Q43" s="147"/>
      <c r="R43" s="147"/>
      <c r="S43" s="147"/>
      <c r="T43" s="147"/>
      <c r="U43" s="147"/>
      <c r="V43" s="147"/>
      <c r="Y43" s="147">
        <f t="shared" si="3"/>
        <v>0</v>
      </c>
    </row>
    <row r="44" spans="1:25" x14ac:dyDescent="0.35">
      <c r="A44" s="503"/>
      <c r="B44" s="55" t="s">
        <v>37</v>
      </c>
      <c r="C44" s="145">
        <f>IF(E46=0,0,E44/SUM(E43:E44))</f>
        <v>0</v>
      </c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52"/>
      <c r="Q44" s="147"/>
      <c r="R44" s="147"/>
      <c r="S44" s="147"/>
      <c r="T44" s="147"/>
      <c r="U44" s="147"/>
      <c r="V44" s="147"/>
      <c r="Y44" s="147">
        <f t="shared" si="3"/>
        <v>0</v>
      </c>
    </row>
    <row r="45" spans="1:25" x14ac:dyDescent="0.35">
      <c r="A45" s="503"/>
      <c r="B45" s="151" t="s">
        <v>177</v>
      </c>
      <c r="C45" s="146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52"/>
      <c r="Q45" s="147"/>
      <c r="R45" s="147"/>
      <c r="S45" s="147"/>
      <c r="T45" s="147"/>
      <c r="U45" s="147"/>
      <c r="V45" s="147"/>
      <c r="Y45" s="147">
        <f t="shared" si="3"/>
        <v>0</v>
      </c>
    </row>
    <row r="46" spans="1:25" s="59" customFormat="1" ht="15" thickBot="1" x14ac:dyDescent="0.4">
      <c r="A46" s="504"/>
      <c r="B46" s="150" t="s">
        <v>34</v>
      </c>
      <c r="C46" s="139">
        <f t="shared" ref="C46" si="10">SUM(C43:C44)</f>
        <v>0</v>
      </c>
      <c r="E46" s="148">
        <f t="shared" ref="E46:O46" si="11">SUM(E43:E45)</f>
        <v>0</v>
      </c>
      <c r="F46" s="148">
        <f t="shared" si="11"/>
        <v>0</v>
      </c>
      <c r="G46" s="148">
        <f t="shared" si="11"/>
        <v>0</v>
      </c>
      <c r="H46" s="148">
        <f t="shared" si="11"/>
        <v>0</v>
      </c>
      <c r="I46" s="148">
        <f t="shared" si="11"/>
        <v>0</v>
      </c>
      <c r="J46" s="148">
        <f t="shared" si="11"/>
        <v>0</v>
      </c>
      <c r="K46" s="148">
        <f t="shared" si="11"/>
        <v>0</v>
      </c>
      <c r="L46" s="148">
        <f t="shared" si="11"/>
        <v>0</v>
      </c>
      <c r="M46" s="148">
        <f t="shared" si="11"/>
        <v>0</v>
      </c>
      <c r="N46" s="148">
        <f t="shared" si="11"/>
        <v>0</v>
      </c>
      <c r="O46" s="148">
        <f t="shared" si="11"/>
        <v>0</v>
      </c>
      <c r="P46" s="149">
        <f>SUM(P43:P45)</f>
        <v>0</v>
      </c>
      <c r="Q46" s="148">
        <f t="shared" ref="Q46:V46" si="12">SUM(Q43:Q45)</f>
        <v>0</v>
      </c>
      <c r="R46" s="148">
        <f t="shared" si="12"/>
        <v>0</v>
      </c>
      <c r="S46" s="148">
        <f t="shared" si="12"/>
        <v>0</v>
      </c>
      <c r="T46" s="148">
        <f t="shared" si="12"/>
        <v>0</v>
      </c>
      <c r="U46" s="148">
        <f t="shared" si="12"/>
        <v>0</v>
      </c>
      <c r="V46" s="148">
        <f t="shared" si="12"/>
        <v>0</v>
      </c>
      <c r="Y46" s="148">
        <f t="shared" si="3"/>
        <v>0</v>
      </c>
    </row>
    <row r="47" spans="1:25" x14ac:dyDescent="0.35">
      <c r="A47" s="502" t="s">
        <v>33</v>
      </c>
      <c r="B47" s="56" t="s">
        <v>39</v>
      </c>
      <c r="C47" s="144">
        <f>IF(E50=0,0,E47/SUM(E47:E48))</f>
        <v>0</v>
      </c>
      <c r="E47" s="147"/>
      <c r="F47" s="147"/>
      <c r="G47" s="147"/>
      <c r="H47" s="147"/>
      <c r="I47" s="147"/>
      <c r="J47" s="147"/>
      <c r="K47" s="318"/>
      <c r="L47" s="147"/>
      <c r="M47" s="147"/>
      <c r="N47" s="147"/>
      <c r="O47" s="147"/>
      <c r="P47" s="152"/>
      <c r="Q47" s="147"/>
      <c r="R47" s="147"/>
      <c r="S47" s="147"/>
      <c r="T47" s="147"/>
      <c r="U47" s="147"/>
      <c r="V47" s="147"/>
      <c r="Y47" s="147">
        <f t="shared" si="3"/>
        <v>0</v>
      </c>
    </row>
    <row r="48" spans="1:25" x14ac:dyDescent="0.35">
      <c r="A48" s="503"/>
      <c r="B48" s="55" t="s">
        <v>37</v>
      </c>
      <c r="C48" s="145">
        <f>IF(E50=0,0,E48/SUM(E47:E48))</f>
        <v>0</v>
      </c>
      <c r="E48" s="147"/>
      <c r="F48" s="147"/>
      <c r="G48" s="147"/>
      <c r="H48" s="147"/>
      <c r="I48" s="147"/>
      <c r="J48" s="147"/>
      <c r="K48" s="318"/>
      <c r="L48" s="147"/>
      <c r="M48" s="147"/>
      <c r="N48" s="147"/>
      <c r="O48" s="147"/>
      <c r="P48" s="152"/>
      <c r="Q48" s="147"/>
      <c r="R48" s="147"/>
      <c r="S48" s="147"/>
      <c r="T48" s="147"/>
      <c r="U48" s="147"/>
      <c r="V48" s="147"/>
      <c r="Y48" s="147">
        <f t="shared" si="3"/>
        <v>0</v>
      </c>
    </row>
    <row r="49" spans="1:25" x14ac:dyDescent="0.35">
      <c r="A49" s="503"/>
      <c r="B49" s="151" t="s">
        <v>177</v>
      </c>
      <c r="C49" s="146"/>
      <c r="E49" s="147"/>
      <c r="F49" s="147"/>
      <c r="G49" s="147"/>
      <c r="H49" s="147"/>
      <c r="I49" s="147"/>
      <c r="J49" s="147"/>
      <c r="K49" s="318"/>
      <c r="L49" s="147"/>
      <c r="M49" s="147"/>
      <c r="N49" s="147"/>
      <c r="O49" s="147"/>
      <c r="P49" s="152"/>
      <c r="Q49" s="147"/>
      <c r="R49" s="147"/>
      <c r="S49" s="147"/>
      <c r="T49" s="147"/>
      <c r="U49" s="147"/>
      <c r="V49" s="147"/>
      <c r="Y49" s="147">
        <f t="shared" si="3"/>
        <v>0</v>
      </c>
    </row>
    <row r="50" spans="1:25" s="59" customFormat="1" ht="15" thickBot="1" x14ac:dyDescent="0.4">
      <c r="A50" s="504"/>
      <c r="B50" s="150" t="s">
        <v>34</v>
      </c>
      <c r="C50" s="139">
        <f t="shared" ref="C50" si="13">SUM(C47:C48)</f>
        <v>0</v>
      </c>
      <c r="E50" s="148">
        <f t="shared" ref="E50:O50" si="14">SUM(E47:E49)</f>
        <v>0</v>
      </c>
      <c r="F50" s="148">
        <f t="shared" si="14"/>
        <v>0</v>
      </c>
      <c r="G50" s="148">
        <f t="shared" si="14"/>
        <v>0</v>
      </c>
      <c r="H50" s="148">
        <f t="shared" si="14"/>
        <v>0</v>
      </c>
      <c r="I50" s="148">
        <f t="shared" si="14"/>
        <v>0</v>
      </c>
      <c r="J50" s="148">
        <f t="shared" si="14"/>
        <v>0</v>
      </c>
      <c r="K50" s="148">
        <f t="shared" si="14"/>
        <v>0</v>
      </c>
      <c r="L50" s="148">
        <f t="shared" si="14"/>
        <v>0</v>
      </c>
      <c r="M50" s="148">
        <f t="shared" si="14"/>
        <v>0</v>
      </c>
      <c r="N50" s="148">
        <f t="shared" si="14"/>
        <v>0</v>
      </c>
      <c r="O50" s="148">
        <f t="shared" si="14"/>
        <v>0</v>
      </c>
      <c r="P50" s="149">
        <f>SUM(P47:P49)</f>
        <v>0</v>
      </c>
      <c r="Q50" s="148">
        <f t="shared" ref="Q50:V50" si="15">SUM(Q47:Q49)</f>
        <v>0</v>
      </c>
      <c r="R50" s="148">
        <f t="shared" si="15"/>
        <v>0</v>
      </c>
      <c r="S50" s="148">
        <f t="shared" si="15"/>
        <v>0</v>
      </c>
      <c r="T50" s="148">
        <f t="shared" si="15"/>
        <v>0</v>
      </c>
      <c r="U50" s="148">
        <f t="shared" si="15"/>
        <v>0</v>
      </c>
      <c r="V50" s="148">
        <f t="shared" si="15"/>
        <v>0</v>
      </c>
      <c r="Y50" s="148">
        <f t="shared" si="3"/>
        <v>0</v>
      </c>
    </row>
    <row r="51" spans="1:25" x14ac:dyDescent="0.35">
      <c r="A51" s="505" t="s">
        <v>40</v>
      </c>
      <c r="B51" s="58" t="s">
        <v>39</v>
      </c>
      <c r="C51" s="144">
        <f>IF(E54=0,0,E51/SUM(E51:E52))</f>
        <v>0</v>
      </c>
      <c r="E51" s="147">
        <f t="shared" ref="E51:P51" si="16">E35+E39+E43+E47</f>
        <v>0</v>
      </c>
      <c r="F51" s="147">
        <f t="shared" si="16"/>
        <v>0</v>
      </c>
      <c r="G51" s="147">
        <f t="shared" si="16"/>
        <v>0</v>
      </c>
      <c r="H51" s="147">
        <f t="shared" si="16"/>
        <v>0</v>
      </c>
      <c r="I51" s="147">
        <f t="shared" si="16"/>
        <v>0</v>
      </c>
      <c r="J51" s="147">
        <f t="shared" si="16"/>
        <v>0</v>
      </c>
      <c r="K51" s="147">
        <f t="shared" si="16"/>
        <v>0</v>
      </c>
      <c r="L51" s="147">
        <f t="shared" si="16"/>
        <v>0</v>
      </c>
      <c r="M51" s="147">
        <f t="shared" si="16"/>
        <v>0</v>
      </c>
      <c r="N51" s="147">
        <f t="shared" si="16"/>
        <v>0</v>
      </c>
      <c r="O51" s="147">
        <f t="shared" si="16"/>
        <v>0</v>
      </c>
      <c r="P51" s="152">
        <f t="shared" si="16"/>
        <v>0</v>
      </c>
      <c r="Q51" s="147">
        <f t="shared" ref="Q51:V51" si="17">Q35+Q39+Q43+Q47</f>
        <v>0</v>
      </c>
      <c r="R51" s="147">
        <f t="shared" si="17"/>
        <v>0</v>
      </c>
      <c r="S51" s="147">
        <f t="shared" si="17"/>
        <v>0</v>
      </c>
      <c r="T51" s="147">
        <f t="shared" si="17"/>
        <v>0</v>
      </c>
      <c r="U51" s="147">
        <f t="shared" si="17"/>
        <v>0</v>
      </c>
      <c r="V51" s="147">
        <f t="shared" si="17"/>
        <v>0</v>
      </c>
      <c r="Y51" s="147">
        <f t="shared" si="3"/>
        <v>0</v>
      </c>
    </row>
    <row r="52" spans="1:25" x14ac:dyDescent="0.35">
      <c r="A52" s="506"/>
      <c r="B52" s="55" t="s">
        <v>37</v>
      </c>
      <c r="C52" s="145">
        <f>IF(E54=0,0,E52/SUM(E51:E52))</f>
        <v>0</v>
      </c>
      <c r="E52" s="147">
        <f t="shared" ref="E52:P52" si="18">E36+E40+E44+E48</f>
        <v>0</v>
      </c>
      <c r="F52" s="147">
        <f t="shared" si="18"/>
        <v>0</v>
      </c>
      <c r="G52" s="147">
        <f t="shared" si="18"/>
        <v>0</v>
      </c>
      <c r="H52" s="147">
        <f t="shared" si="18"/>
        <v>0</v>
      </c>
      <c r="I52" s="147">
        <f t="shared" si="18"/>
        <v>0</v>
      </c>
      <c r="J52" s="147">
        <f t="shared" si="18"/>
        <v>0</v>
      </c>
      <c r="K52" s="147">
        <f t="shared" si="18"/>
        <v>0</v>
      </c>
      <c r="L52" s="147">
        <f t="shared" si="18"/>
        <v>0</v>
      </c>
      <c r="M52" s="147">
        <f t="shared" si="18"/>
        <v>0</v>
      </c>
      <c r="N52" s="147">
        <f t="shared" si="18"/>
        <v>0</v>
      </c>
      <c r="O52" s="147">
        <f t="shared" si="18"/>
        <v>0</v>
      </c>
      <c r="P52" s="152">
        <f t="shared" si="18"/>
        <v>0</v>
      </c>
      <c r="Q52" s="147">
        <f t="shared" ref="Q52:V52" si="19">Q36+Q40+Q44+Q48</f>
        <v>0</v>
      </c>
      <c r="R52" s="147">
        <f t="shared" si="19"/>
        <v>0</v>
      </c>
      <c r="S52" s="147">
        <f t="shared" si="19"/>
        <v>0</v>
      </c>
      <c r="T52" s="147">
        <f t="shared" si="19"/>
        <v>0</v>
      </c>
      <c r="U52" s="147">
        <f t="shared" si="19"/>
        <v>0</v>
      </c>
      <c r="V52" s="147">
        <f t="shared" si="19"/>
        <v>0</v>
      </c>
      <c r="Y52" s="147">
        <f t="shared" si="3"/>
        <v>0</v>
      </c>
    </row>
    <row r="53" spans="1:25" x14ac:dyDescent="0.35">
      <c r="A53" s="506"/>
      <c r="B53" s="151" t="s">
        <v>177</v>
      </c>
      <c r="C53" s="146"/>
      <c r="E53" s="147">
        <f t="shared" ref="E53:P53" si="20">E37+E41+E45+E49</f>
        <v>0</v>
      </c>
      <c r="F53" s="147">
        <f t="shared" si="20"/>
        <v>0</v>
      </c>
      <c r="G53" s="147">
        <f t="shared" si="20"/>
        <v>0</v>
      </c>
      <c r="H53" s="147">
        <f t="shared" si="20"/>
        <v>0</v>
      </c>
      <c r="I53" s="147">
        <f t="shared" si="20"/>
        <v>0</v>
      </c>
      <c r="J53" s="147">
        <f t="shared" si="20"/>
        <v>0</v>
      </c>
      <c r="K53" s="147">
        <f t="shared" si="20"/>
        <v>0</v>
      </c>
      <c r="L53" s="147">
        <f t="shared" si="20"/>
        <v>0</v>
      </c>
      <c r="M53" s="147">
        <f t="shared" si="20"/>
        <v>0</v>
      </c>
      <c r="N53" s="147">
        <f t="shared" si="20"/>
        <v>0</v>
      </c>
      <c r="O53" s="147">
        <f t="shared" si="20"/>
        <v>0</v>
      </c>
      <c r="P53" s="152">
        <f t="shared" si="20"/>
        <v>0</v>
      </c>
      <c r="Q53" s="147">
        <f t="shared" ref="Q53:V53" si="21">Q37+Q41+Q45+Q49</f>
        <v>0</v>
      </c>
      <c r="R53" s="147">
        <f t="shared" si="21"/>
        <v>0</v>
      </c>
      <c r="S53" s="147">
        <f t="shared" si="21"/>
        <v>0</v>
      </c>
      <c r="T53" s="147">
        <f t="shared" si="21"/>
        <v>0</v>
      </c>
      <c r="U53" s="147">
        <f t="shared" si="21"/>
        <v>0</v>
      </c>
      <c r="V53" s="147">
        <f t="shared" si="21"/>
        <v>0</v>
      </c>
      <c r="Y53" s="147">
        <f t="shared" si="3"/>
        <v>0</v>
      </c>
    </row>
    <row r="54" spans="1:25" s="59" customFormat="1" ht="15" thickBot="1" x14ac:dyDescent="0.4">
      <c r="A54" s="507"/>
      <c r="B54" s="150" t="s">
        <v>34</v>
      </c>
      <c r="C54" s="139">
        <f t="shared" ref="C54" si="22">SUM(C51:C52)</f>
        <v>0</v>
      </c>
      <c r="E54" s="148">
        <f t="shared" ref="E54:O54" si="23">SUM(E51:E53)</f>
        <v>0</v>
      </c>
      <c r="F54" s="148">
        <f t="shared" si="23"/>
        <v>0</v>
      </c>
      <c r="G54" s="148">
        <f t="shared" si="23"/>
        <v>0</v>
      </c>
      <c r="H54" s="148">
        <f t="shared" si="23"/>
        <v>0</v>
      </c>
      <c r="I54" s="148">
        <f t="shared" si="23"/>
        <v>0</v>
      </c>
      <c r="J54" s="148">
        <f t="shared" si="23"/>
        <v>0</v>
      </c>
      <c r="K54" s="148">
        <f t="shared" si="23"/>
        <v>0</v>
      </c>
      <c r="L54" s="148">
        <f t="shared" si="23"/>
        <v>0</v>
      </c>
      <c r="M54" s="148">
        <f t="shared" si="23"/>
        <v>0</v>
      </c>
      <c r="N54" s="148">
        <f t="shared" si="23"/>
        <v>0</v>
      </c>
      <c r="O54" s="148">
        <f t="shared" si="23"/>
        <v>0</v>
      </c>
      <c r="P54" s="149">
        <f>SUM(P51:P53)</f>
        <v>0</v>
      </c>
      <c r="Q54" s="148">
        <f t="shared" ref="Q54:V54" si="24">SUM(Q51:Q53)</f>
        <v>0</v>
      </c>
      <c r="R54" s="148">
        <f t="shared" si="24"/>
        <v>0</v>
      </c>
      <c r="S54" s="148">
        <f t="shared" si="24"/>
        <v>0</v>
      </c>
      <c r="T54" s="148">
        <f t="shared" si="24"/>
        <v>0</v>
      </c>
      <c r="U54" s="148">
        <f t="shared" si="24"/>
        <v>0</v>
      </c>
      <c r="V54" s="148">
        <f t="shared" si="24"/>
        <v>0</v>
      </c>
      <c r="Y54" s="148">
        <f t="shared" si="3"/>
        <v>0</v>
      </c>
    </row>
    <row r="56" spans="1:25" x14ac:dyDescent="0.35"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</row>
    <row r="57" spans="1:25" x14ac:dyDescent="0.35">
      <c r="A57" s="499" t="s">
        <v>36</v>
      </c>
      <c r="B57" s="499"/>
      <c r="C57" s="142" t="s">
        <v>178</v>
      </c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</row>
    <row r="58" spans="1:25" ht="15" thickBot="1" x14ac:dyDescent="0.4">
      <c r="A58" s="499"/>
      <c r="B58" s="499"/>
      <c r="C58" s="162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</row>
    <row r="59" spans="1:25" ht="15" thickBot="1" x14ac:dyDescent="0.4">
      <c r="B59" s="43" t="s">
        <v>35</v>
      </c>
      <c r="C59" s="38">
        <f>C34</f>
        <v>45658</v>
      </c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</row>
    <row r="60" spans="1:25" x14ac:dyDescent="0.35">
      <c r="B60" s="44" t="s">
        <v>29</v>
      </c>
      <c r="C60" s="54">
        <f t="shared" ref="C60" si="25">SUM(C68,C76)</f>
        <v>2509286.3152671028</v>
      </c>
    </row>
    <row r="61" spans="1:25" x14ac:dyDescent="0.35">
      <c r="B61" s="45" t="s">
        <v>30</v>
      </c>
      <c r="C61" s="54">
        <f t="shared" ref="C61" si="26">SUM(C69,C77)</f>
        <v>31268.064060698984</v>
      </c>
    </row>
    <row r="62" spans="1:25" x14ac:dyDescent="0.35">
      <c r="B62" s="45" t="s">
        <v>31</v>
      </c>
      <c r="C62" s="54">
        <f t="shared" ref="C62" si="27">SUM(C70,C78)</f>
        <v>68878.461056663597</v>
      </c>
    </row>
    <row r="63" spans="1:25" x14ac:dyDescent="0.35">
      <c r="B63" s="45" t="s">
        <v>32</v>
      </c>
      <c r="C63" s="54">
        <f t="shared" ref="C63" si="28">SUM(C71,C79)</f>
        <v>0</v>
      </c>
    </row>
    <row r="64" spans="1:25" ht="15" thickBot="1" x14ac:dyDescent="0.4">
      <c r="B64" s="27" t="s">
        <v>33</v>
      </c>
      <c r="C64" s="60">
        <f t="shared" ref="C64" si="29">SUM(C72,C80)</f>
        <v>0</v>
      </c>
      <c r="D64" s="235" t="s">
        <v>200</v>
      </c>
    </row>
    <row r="65" spans="2:4" ht="15" thickBot="1" x14ac:dyDescent="0.4">
      <c r="B65" s="46" t="s">
        <v>34</v>
      </c>
      <c r="C65" s="61">
        <f>SUM(C60:C64)</f>
        <v>2609432.8403844656</v>
      </c>
      <c r="D65" s="236">
        <f>SUM(C65:C65)</f>
        <v>2609432.8403844656</v>
      </c>
    </row>
    <row r="66" spans="2:4" ht="15" thickBot="1" x14ac:dyDescent="0.4">
      <c r="C66" s="53"/>
      <c r="D66" s="236" t="e">
        <f>' 1M - RES'!#REF!-' 1M - RES'!C17+'2M - SGS'!#REF!+'3M - LGS'!#REF!+'4M - SPS'!#REF!+'11M - LPS'!#REF!+' LI 1M - RES'!#REF!+'LI 2M - SGS'!#REF!+'LI 3M - LGS'!#REF!+'LI 4M - SPS'!#REF!+'Biz DRENE'!#REF!</f>
        <v>#REF!</v>
      </c>
    </row>
    <row r="67" spans="2:4" ht="15" thickBot="1" x14ac:dyDescent="0.4">
      <c r="B67" s="43" t="s">
        <v>168</v>
      </c>
      <c r="C67" s="38">
        <f>C59</f>
        <v>45658</v>
      </c>
      <c r="D67" s="278">
        <f>'RES kWh ENTRY'!O170+'BIZ SUM'!O194</f>
        <v>191224070.36573124</v>
      </c>
    </row>
    <row r="68" spans="2:4" x14ac:dyDescent="0.35">
      <c r="B68" s="44" t="s">
        <v>29</v>
      </c>
      <c r="C68" s="54">
        <f>' 1M - RES'!C16</f>
        <v>2210110.8558632545</v>
      </c>
    </row>
    <row r="69" spans="2:4" x14ac:dyDescent="0.35">
      <c r="B69" s="45" t="s">
        <v>30</v>
      </c>
      <c r="C69" s="54">
        <f>'2M - SGS'!C19+'Biz DRENE'!C19</f>
        <v>0</v>
      </c>
    </row>
    <row r="70" spans="2:4" x14ac:dyDescent="0.35">
      <c r="B70" s="45" t="s">
        <v>31</v>
      </c>
      <c r="C70" s="54">
        <f>'3M - LGS'!C19+'Biz DRENE'!C37</f>
        <v>0</v>
      </c>
    </row>
    <row r="71" spans="2:4" x14ac:dyDescent="0.35">
      <c r="B71" s="45" t="s">
        <v>32</v>
      </c>
      <c r="C71" s="54">
        <f>'4M - SPS'!C19+'Biz DRENE'!C55</f>
        <v>0</v>
      </c>
    </row>
    <row r="72" spans="2:4" ht="15" thickBot="1" x14ac:dyDescent="0.4">
      <c r="B72" s="27" t="s">
        <v>33</v>
      </c>
      <c r="C72" s="60">
        <f>'11M - LPS'!C19+'Biz DRENE'!C73</f>
        <v>0</v>
      </c>
    </row>
    <row r="73" spans="2:4" ht="15" thickBot="1" x14ac:dyDescent="0.4">
      <c r="B73" s="46" t="s">
        <v>34</v>
      </c>
      <c r="C73" s="61">
        <f>SUM(C68:C72)</f>
        <v>2210110.8558632545</v>
      </c>
    </row>
    <row r="74" spans="2:4" ht="15" thickBot="1" x14ac:dyDescent="0.4">
      <c r="C74" s="53"/>
    </row>
    <row r="75" spans="2:4" ht="15" thickBot="1" x14ac:dyDescent="0.4">
      <c r="B75" s="51" t="s">
        <v>169</v>
      </c>
      <c r="C75" s="38">
        <f>C67</f>
        <v>45658</v>
      </c>
    </row>
    <row r="76" spans="2:4" x14ac:dyDescent="0.35">
      <c r="B76" s="52" t="s">
        <v>29</v>
      </c>
      <c r="C76" s="54">
        <f>' LI 1M - RES'!C16</f>
        <v>299175.45940384833</v>
      </c>
    </row>
    <row r="77" spans="2:4" x14ac:dyDescent="0.35">
      <c r="B77" s="45" t="s">
        <v>30</v>
      </c>
      <c r="C77" s="9">
        <f>'LI 2M - SGS'!C19</f>
        <v>31268.064060698984</v>
      </c>
    </row>
    <row r="78" spans="2:4" x14ac:dyDescent="0.35">
      <c r="B78" s="45" t="s">
        <v>31</v>
      </c>
      <c r="C78" s="9">
        <f>'LI 3M - LGS'!C19</f>
        <v>68878.461056663597</v>
      </c>
    </row>
    <row r="79" spans="2:4" x14ac:dyDescent="0.35">
      <c r="B79" s="45" t="s">
        <v>32</v>
      </c>
      <c r="C79" s="9">
        <f>'LI 4M - SPS'!C19</f>
        <v>0</v>
      </c>
    </row>
    <row r="80" spans="2:4" ht="15" thickBot="1" x14ac:dyDescent="0.4">
      <c r="B80" s="27" t="s">
        <v>33</v>
      </c>
      <c r="C80" s="106">
        <f>'LI 11M - LPS'!C19</f>
        <v>0</v>
      </c>
    </row>
    <row r="81" spans="1:16" ht="15" thickBot="1" x14ac:dyDescent="0.4">
      <c r="B81" s="46" t="s">
        <v>34</v>
      </c>
      <c r="C81" s="61">
        <f>SUM(C76:C80)</f>
        <v>399321.98452121089</v>
      </c>
    </row>
    <row r="85" spans="1:16" ht="18" customHeight="1" x14ac:dyDescent="0.35">
      <c r="A85" s="500" t="s">
        <v>97</v>
      </c>
      <c r="B85" s="500"/>
      <c r="C85" s="142" t="s">
        <v>178</v>
      </c>
    </row>
    <row r="86" spans="1:16" ht="15" thickBot="1" x14ac:dyDescent="0.4">
      <c r="A86" s="500"/>
      <c r="B86" s="500"/>
    </row>
    <row r="87" spans="1:16" ht="15" thickBot="1" x14ac:dyDescent="0.4">
      <c r="B87" s="43" t="s">
        <v>35</v>
      </c>
      <c r="C87" s="38">
        <f>C59</f>
        <v>45658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</row>
    <row r="88" spans="1:16" x14ac:dyDescent="0.35">
      <c r="B88" s="44" t="s">
        <v>29</v>
      </c>
      <c r="C88" s="40">
        <f t="shared" ref="C88:C92" si="30">IF(C$4="X",C96+C104,0)</f>
        <v>5020.6071392131225</v>
      </c>
    </row>
    <row r="89" spans="1:16" x14ac:dyDescent="0.35">
      <c r="B89" s="45" t="s">
        <v>30</v>
      </c>
      <c r="C89" s="40">
        <f t="shared" si="30"/>
        <v>69.710442119019788</v>
      </c>
    </row>
    <row r="90" spans="1:16" x14ac:dyDescent="0.35">
      <c r="B90" s="45" t="s">
        <v>31</v>
      </c>
      <c r="C90" s="40">
        <f t="shared" si="30"/>
        <v>103.91835937723469</v>
      </c>
    </row>
    <row r="91" spans="1:16" x14ac:dyDescent="0.35">
      <c r="B91" s="45" t="s">
        <v>32</v>
      </c>
      <c r="C91" s="40">
        <f t="shared" si="30"/>
        <v>0</v>
      </c>
    </row>
    <row r="92" spans="1:16" ht="15" thickBot="1" x14ac:dyDescent="0.4">
      <c r="B92" s="27" t="s">
        <v>33</v>
      </c>
      <c r="C92" s="120">
        <f t="shared" si="30"/>
        <v>0</v>
      </c>
      <c r="D92" s="235" t="s">
        <v>201</v>
      </c>
    </row>
    <row r="93" spans="1:16" s="1" customFormat="1" ht="15" thickBot="1" x14ac:dyDescent="0.4">
      <c r="B93" s="46" t="s">
        <v>34</v>
      </c>
      <c r="C93" s="447">
        <f t="shared" ref="C93" si="31">SUM(C88:C92)</f>
        <v>5194.2359407093772</v>
      </c>
      <c r="D93" s="237">
        <f>SUM(C93:C93)</f>
        <v>5194.2359407093772</v>
      </c>
    </row>
    <row r="94" spans="1:16" ht="15" thickBot="1" x14ac:dyDescent="0.4"/>
    <row r="95" spans="1:16" ht="15" thickBot="1" x14ac:dyDescent="0.4">
      <c r="B95" s="43" t="s">
        <v>159</v>
      </c>
      <c r="C95" s="38">
        <f>C87</f>
        <v>45658</v>
      </c>
    </row>
    <row r="96" spans="1:16" x14ac:dyDescent="0.35">
      <c r="B96" s="44" t="s">
        <v>29</v>
      </c>
      <c r="C96" s="435">
        <f>IF(C$4="X",' 1M - RES'!C61,0)</f>
        <v>3877.1675006639548</v>
      </c>
    </row>
    <row r="97" spans="2:3" x14ac:dyDescent="0.35">
      <c r="B97" s="45" t="s">
        <v>30</v>
      </c>
      <c r="C97" s="436">
        <f>IF(C$4="X",'2M - SGS'!C73+'Biz DRENE'!C77,0)</f>
        <v>0</v>
      </c>
    </row>
    <row r="98" spans="2:3" x14ac:dyDescent="0.35">
      <c r="B98" s="45" t="s">
        <v>31</v>
      </c>
      <c r="C98" s="436">
        <f>IF(C$4="X",'3M - LGS'!C73+'Biz DRENE'!C78,0)</f>
        <v>0</v>
      </c>
    </row>
    <row r="99" spans="2:3" x14ac:dyDescent="0.35">
      <c r="B99" s="45" t="s">
        <v>32</v>
      </c>
      <c r="C99" s="436">
        <f>IF(C$4="X",'4M - SPS'!C73+'Biz DRENE'!C79,0)</f>
        <v>0</v>
      </c>
    </row>
    <row r="100" spans="2:3" ht="15" thickBot="1" x14ac:dyDescent="0.4">
      <c r="B100" s="27" t="s">
        <v>33</v>
      </c>
      <c r="C100" s="437">
        <f>IF(C$4="X",'11M - LPS'!C73+'Biz DRENE'!C80,0)</f>
        <v>0</v>
      </c>
    </row>
    <row r="101" spans="2:3" s="1" customFormat="1" ht="15" thickBot="1" x14ac:dyDescent="0.4">
      <c r="B101" s="46" t="s">
        <v>34</v>
      </c>
      <c r="C101" s="47">
        <f>SUM(C96:C100)</f>
        <v>3877.1675006639548</v>
      </c>
    </row>
    <row r="102" spans="2:3" ht="15" thickBot="1" x14ac:dyDescent="0.4"/>
    <row r="103" spans="2:3" ht="15" thickBot="1" x14ac:dyDescent="0.4">
      <c r="B103" s="51" t="s">
        <v>158</v>
      </c>
      <c r="C103" s="48">
        <f>C95</f>
        <v>45658</v>
      </c>
    </row>
    <row r="104" spans="2:3" x14ac:dyDescent="0.35">
      <c r="B104" s="52" t="s">
        <v>29</v>
      </c>
      <c r="C104" s="49">
        <f>IF(C$4="X",' LI 1M - RES'!C61,0)</f>
        <v>1143.439638549168</v>
      </c>
    </row>
    <row r="105" spans="2:3" x14ac:dyDescent="0.35">
      <c r="B105" s="45" t="s">
        <v>30</v>
      </c>
      <c r="C105" s="40">
        <f>IF(C$4="X",'LI 2M - SGS'!C73,0)</f>
        <v>69.710442119019788</v>
      </c>
    </row>
    <row r="106" spans="2:3" x14ac:dyDescent="0.35">
      <c r="B106" s="45" t="s">
        <v>31</v>
      </c>
      <c r="C106" s="40">
        <f>IF(C$4="X",'LI 3M - LGS'!C73,0)</f>
        <v>103.91835937723469</v>
      </c>
    </row>
    <row r="107" spans="2:3" x14ac:dyDescent="0.35">
      <c r="B107" s="45" t="s">
        <v>32</v>
      </c>
      <c r="C107" s="40">
        <f>IF(C$4="X",'LI 4M - SPS'!C73,0)</f>
        <v>0</v>
      </c>
    </row>
    <row r="108" spans="2:3" ht="15" thickBot="1" x14ac:dyDescent="0.4">
      <c r="B108" s="27" t="s">
        <v>33</v>
      </c>
      <c r="C108" s="120">
        <f>IF(C$4="X",'LI 11M - LPS'!C73,0)</f>
        <v>0</v>
      </c>
    </row>
    <row r="109" spans="2:3" s="1" customFormat="1" ht="15" thickBot="1" x14ac:dyDescent="0.4">
      <c r="B109" s="46" t="s">
        <v>34</v>
      </c>
      <c r="C109" s="447">
        <f>SUM(C104:C108)</f>
        <v>1317.0684400454224</v>
      </c>
    </row>
  </sheetData>
  <mergeCells count="9">
    <mergeCell ref="A57:B58"/>
    <mergeCell ref="A85:B86"/>
    <mergeCell ref="A3:B4"/>
    <mergeCell ref="A32:B34"/>
    <mergeCell ref="A43:A46"/>
    <mergeCell ref="A47:A50"/>
    <mergeCell ref="A51:A54"/>
    <mergeCell ref="A35:A38"/>
    <mergeCell ref="A39:A42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79D2-2786-49F5-9683-D88D5EE99AA7}">
  <dimension ref="A1:V37"/>
  <sheetViews>
    <sheetView zoomScale="90" zoomScaleNormal="90" workbookViewId="0">
      <selection activeCell="A13" sqref="A13"/>
    </sheetView>
  </sheetViews>
  <sheetFormatPr defaultRowHeight="14.5" x14ac:dyDescent="0.35"/>
  <cols>
    <col min="1" max="1" width="34.1796875" customWidth="1"/>
    <col min="2" max="13" width="12.08984375" customWidth="1"/>
    <col min="14" max="14" width="13.54296875" customWidth="1"/>
    <col min="15" max="15" width="13.1796875" customWidth="1"/>
    <col min="16" max="16" width="11.54296875" customWidth="1"/>
    <col min="17" max="20" width="11.08984375" customWidth="1"/>
    <col min="21" max="21" width="14.1796875" customWidth="1"/>
    <col min="22" max="22" width="13.1796875" customWidth="1"/>
    <col min="23" max="23" width="11.1796875" customWidth="1"/>
  </cols>
  <sheetData>
    <row r="1" spans="1:22" ht="21" x14ac:dyDescent="0.5">
      <c r="A1" s="71" t="s">
        <v>240</v>
      </c>
    </row>
    <row r="2" spans="1:22" ht="15" thickBot="1" x14ac:dyDescent="0.4"/>
    <row r="3" spans="1:22" ht="21.5" thickBot="1" x14ac:dyDescent="0.55000000000000004">
      <c r="B3" s="508" t="s">
        <v>241</v>
      </c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</row>
    <row r="4" spans="1:22" ht="31.5" thickBot="1" x14ac:dyDescent="0.4">
      <c r="A4" s="321" t="s">
        <v>270</v>
      </c>
      <c r="B4" s="320" t="s">
        <v>15</v>
      </c>
      <c r="C4" s="319" t="s">
        <v>188</v>
      </c>
      <c r="D4" s="319" t="s">
        <v>189</v>
      </c>
      <c r="E4" s="319" t="s">
        <v>190</v>
      </c>
      <c r="F4" s="319" t="s">
        <v>191</v>
      </c>
      <c r="G4" s="319" t="s">
        <v>44</v>
      </c>
      <c r="H4" s="319" t="s">
        <v>192</v>
      </c>
      <c r="I4" s="319" t="s">
        <v>193</v>
      </c>
      <c r="J4" s="319" t="s">
        <v>194</v>
      </c>
      <c r="K4" s="319" t="s">
        <v>195</v>
      </c>
      <c r="L4" s="319" t="s">
        <v>196</v>
      </c>
      <c r="M4" s="319" t="s">
        <v>197</v>
      </c>
      <c r="N4" s="319" t="s">
        <v>198</v>
      </c>
      <c r="O4" s="325" t="s">
        <v>34</v>
      </c>
      <c r="U4" s="326" t="s">
        <v>267</v>
      </c>
      <c r="V4" s="326" t="s">
        <v>180</v>
      </c>
    </row>
    <row r="5" spans="1:22" x14ac:dyDescent="0.35">
      <c r="A5" s="327" t="s">
        <v>242</v>
      </c>
      <c r="B5" s="328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448"/>
      <c r="N5" s="449"/>
      <c r="O5" s="330">
        <f t="shared" ref="O5:O15" si="0">SUM(L5:N5)</f>
        <v>0</v>
      </c>
      <c r="U5" s="331"/>
      <c r="V5" s="331"/>
    </row>
    <row r="6" spans="1:22" x14ac:dyDescent="0.35">
      <c r="A6" s="332" t="s">
        <v>49</v>
      </c>
      <c r="B6" s="333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4"/>
      <c r="N6" s="335" t="s">
        <v>262</v>
      </c>
      <c r="O6" s="453">
        <v>5257104.22</v>
      </c>
      <c r="U6" s="337">
        <f>'RES kWh ENTRY'!O15</f>
        <v>5257104.2200000007</v>
      </c>
      <c r="V6" s="337">
        <f t="shared" ref="V6:V28" si="1">O6-U6</f>
        <v>0</v>
      </c>
    </row>
    <row r="7" spans="1:22" x14ac:dyDescent="0.35">
      <c r="A7" s="332" t="s">
        <v>243</v>
      </c>
      <c r="B7" s="333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8"/>
      <c r="O7" s="336">
        <f t="shared" si="0"/>
        <v>0</v>
      </c>
      <c r="U7" s="331"/>
      <c r="V7" s="331"/>
    </row>
    <row r="8" spans="1:22" ht="14.4" customHeight="1" x14ac:dyDescent="0.35">
      <c r="A8" s="332" t="s">
        <v>244</v>
      </c>
      <c r="B8" s="333"/>
      <c r="C8" s="331"/>
      <c r="D8" s="331"/>
      <c r="E8" s="339"/>
      <c r="F8" s="331"/>
      <c r="G8" s="340"/>
      <c r="H8" s="340"/>
      <c r="I8" s="340"/>
      <c r="J8" s="340"/>
      <c r="K8" s="340"/>
      <c r="L8" s="340"/>
      <c r="M8" s="340"/>
      <c r="N8" s="338"/>
      <c r="O8" s="336">
        <f t="shared" si="0"/>
        <v>0</v>
      </c>
      <c r="U8" s="331"/>
      <c r="V8" s="331"/>
    </row>
    <row r="9" spans="1:22" x14ac:dyDescent="0.35">
      <c r="A9" s="332" t="s">
        <v>3</v>
      </c>
      <c r="B9" s="333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4"/>
      <c r="N9" s="335" t="s">
        <v>262</v>
      </c>
      <c r="O9" s="453">
        <v>30147803.499999996</v>
      </c>
      <c r="U9" s="337">
        <f>'RES kWh ENTRY'!O29</f>
        <v>30147803.499999993</v>
      </c>
      <c r="V9" s="337">
        <f t="shared" si="1"/>
        <v>0</v>
      </c>
    </row>
    <row r="10" spans="1:22" x14ac:dyDescent="0.35">
      <c r="A10" s="341" t="s">
        <v>245</v>
      </c>
      <c r="B10" s="333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40"/>
      <c r="N10" s="338"/>
      <c r="O10" s="342">
        <f t="shared" si="0"/>
        <v>0</v>
      </c>
      <c r="P10" s="343"/>
      <c r="Q10" s="343" t="s">
        <v>246</v>
      </c>
      <c r="R10" s="343"/>
      <c r="U10" s="337">
        <f>'RES kWh ENTRY'!O43</f>
        <v>0</v>
      </c>
      <c r="V10" s="337">
        <f t="shared" si="1"/>
        <v>0</v>
      </c>
    </row>
    <row r="11" spans="1:22" x14ac:dyDescent="0.35">
      <c r="A11" s="344" t="s">
        <v>47</v>
      </c>
      <c r="B11" s="333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4"/>
      <c r="N11" s="335" t="s">
        <v>262</v>
      </c>
      <c r="O11" s="345">
        <f>Q11*R11</f>
        <v>7915459.6786455819</v>
      </c>
      <c r="P11" s="343" t="s">
        <v>247</v>
      </c>
      <c r="Q11" s="438">
        <v>9932249</v>
      </c>
      <c r="R11" s="374">
        <v>0.79694535232106867</v>
      </c>
      <c r="U11" s="337">
        <f>'RES kWh ENTRY'!O57</f>
        <v>7915459.678645581</v>
      </c>
      <c r="V11" s="337">
        <f t="shared" si="1"/>
        <v>0</v>
      </c>
    </row>
    <row r="12" spans="1:22" x14ac:dyDescent="0.35">
      <c r="A12" s="344" t="s">
        <v>46</v>
      </c>
      <c r="B12" s="333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4"/>
      <c r="N12" s="335" t="s">
        <v>262</v>
      </c>
      <c r="O12" s="345">
        <f>Q12*R12</f>
        <v>2153893.8584005432</v>
      </c>
      <c r="P12" s="343" t="s">
        <v>248</v>
      </c>
      <c r="Q12" s="438">
        <v>3208915.2547490345</v>
      </c>
      <c r="R12" s="374">
        <v>0.67122179534435744</v>
      </c>
      <c r="U12" s="337">
        <f>'RES kWh ENTRY'!O71</f>
        <v>2153893.8584005432</v>
      </c>
      <c r="V12" s="337">
        <f t="shared" si="1"/>
        <v>0</v>
      </c>
    </row>
    <row r="13" spans="1:22" x14ac:dyDescent="0.35">
      <c r="A13" s="341" t="s">
        <v>249</v>
      </c>
      <c r="B13" s="333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4"/>
      <c r="N13" s="335" t="s">
        <v>262</v>
      </c>
      <c r="O13" s="454">
        <v>1481848.0000000007</v>
      </c>
      <c r="U13" s="337">
        <f>'RES kWh ENTRY'!O85</f>
        <v>1481848.0000000007</v>
      </c>
      <c r="V13" s="337">
        <f t="shared" si="1"/>
        <v>0</v>
      </c>
    </row>
    <row r="14" spans="1:22" x14ac:dyDescent="0.35">
      <c r="A14" s="341" t="s">
        <v>45</v>
      </c>
      <c r="B14" s="333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4"/>
      <c r="N14" s="335" t="s">
        <v>262</v>
      </c>
      <c r="O14" s="454">
        <v>838363</v>
      </c>
      <c r="U14" s="337">
        <f>'RES kWh ENTRY'!O99</f>
        <v>838362.99999999977</v>
      </c>
      <c r="V14" s="337">
        <f t="shared" si="1"/>
        <v>0</v>
      </c>
    </row>
    <row r="15" spans="1:22" x14ac:dyDescent="0.35">
      <c r="A15" s="341" t="s">
        <v>236</v>
      </c>
      <c r="B15" s="333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40"/>
      <c r="N15" s="338"/>
      <c r="O15" s="342">
        <f t="shared" si="0"/>
        <v>0</v>
      </c>
      <c r="P15" s="362" t="s">
        <v>257</v>
      </c>
      <c r="Q15" s="363"/>
      <c r="U15" s="337">
        <f>'RES kWh ENTRY'!O127</f>
        <v>0</v>
      </c>
      <c r="V15" s="337">
        <f t="shared" si="1"/>
        <v>0</v>
      </c>
    </row>
    <row r="16" spans="1:22" x14ac:dyDescent="0.35">
      <c r="A16" s="332" t="s">
        <v>250</v>
      </c>
      <c r="B16" s="333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4"/>
      <c r="N16" s="335" t="s">
        <v>262</v>
      </c>
      <c r="O16" s="453">
        <v>3076768.9699999997</v>
      </c>
      <c r="U16" s="337">
        <f>'RES kWh ENTRY'!O113</f>
        <v>3076768.9699999997</v>
      </c>
      <c r="V16" s="337">
        <f t="shared" si="1"/>
        <v>0</v>
      </c>
    </row>
    <row r="17" spans="1:22" ht="15" thickBot="1" x14ac:dyDescent="0.4">
      <c r="A17" s="347" t="s">
        <v>251</v>
      </c>
      <c r="B17" s="348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>
        <f>SUM(M5:M16)</f>
        <v>0</v>
      </c>
      <c r="N17" s="349">
        <f>SUM(N5:N16)</f>
        <v>0</v>
      </c>
      <c r="O17" s="350">
        <f>SUM(O5:O16)</f>
        <v>50871241.227046125</v>
      </c>
      <c r="U17" s="337">
        <f>SUM(U5:U16)</f>
        <v>50871241.227046117</v>
      </c>
      <c r="V17" s="337">
        <f t="shared" si="1"/>
        <v>0</v>
      </c>
    </row>
    <row r="18" spans="1:22" x14ac:dyDescent="0.35">
      <c r="A18" s="351" t="s">
        <v>70</v>
      </c>
      <c r="B18" s="328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52"/>
      <c r="N18" s="353" t="s">
        <v>263</v>
      </c>
      <c r="O18" s="455">
        <v>4442105.2631578948</v>
      </c>
      <c r="U18" s="337">
        <f>'BIZ SUM'!O17</f>
        <v>4442105.2631578948</v>
      </c>
      <c r="V18" s="337">
        <f t="shared" si="1"/>
        <v>0</v>
      </c>
    </row>
    <row r="19" spans="1:22" x14ac:dyDescent="0.35">
      <c r="A19" s="341" t="s">
        <v>69</v>
      </c>
      <c r="B19" s="333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54"/>
      <c r="N19" s="355" t="s">
        <v>263</v>
      </c>
      <c r="O19" s="453">
        <v>51587347.45245</v>
      </c>
      <c r="U19" s="337">
        <f>'BIZ SUM'!O33</f>
        <v>51587347.452450007</v>
      </c>
      <c r="V19" s="337">
        <f t="shared" si="1"/>
        <v>0</v>
      </c>
    </row>
    <row r="20" spans="1:22" x14ac:dyDescent="0.35">
      <c r="A20" s="332" t="s">
        <v>68</v>
      </c>
      <c r="B20" s="333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56"/>
      <c r="O20" s="336">
        <f t="shared" ref="O20:O25" si="2">SUM(L20:N20)</f>
        <v>0</v>
      </c>
      <c r="U20" s="337">
        <f>'BIZ SUM'!O49</f>
        <v>0</v>
      </c>
      <c r="V20" s="337">
        <f t="shared" si="1"/>
        <v>0</v>
      </c>
    </row>
    <row r="21" spans="1:22" x14ac:dyDescent="0.35">
      <c r="A21" s="332" t="s">
        <v>67</v>
      </c>
      <c r="B21" s="333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54"/>
      <c r="N21" s="355" t="s">
        <v>263</v>
      </c>
      <c r="O21" s="453">
        <v>5258238.6500000004</v>
      </c>
      <c r="U21" s="337">
        <f>'BIZ SUM'!O65</f>
        <v>5258238.6500000004</v>
      </c>
      <c r="V21" s="337">
        <f t="shared" si="1"/>
        <v>0</v>
      </c>
    </row>
    <row r="22" spans="1:22" x14ac:dyDescent="0.35">
      <c r="A22" s="332" t="s">
        <v>66</v>
      </c>
      <c r="B22" s="333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54"/>
      <c r="N22" s="355" t="s">
        <v>263</v>
      </c>
      <c r="O22" s="453">
        <v>6785714.2857142799</v>
      </c>
      <c r="U22" s="337">
        <f>'BIZ SUM'!O81</f>
        <v>6785714.2857142799</v>
      </c>
      <c r="V22" s="337">
        <f t="shared" si="1"/>
        <v>0</v>
      </c>
    </row>
    <row r="23" spans="1:22" x14ac:dyDescent="0.35">
      <c r="A23" s="332" t="s">
        <v>65</v>
      </c>
      <c r="B23" s="333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54"/>
      <c r="N23" s="355" t="s">
        <v>263</v>
      </c>
      <c r="O23" s="453">
        <v>69207612.769659996</v>
      </c>
      <c r="U23" s="337">
        <f>'BIZ SUM'!O97</f>
        <v>69207612.769660026</v>
      </c>
      <c r="V23" s="337">
        <f t="shared" si="1"/>
        <v>0</v>
      </c>
    </row>
    <row r="24" spans="1:22" ht="14.4" customHeight="1" x14ac:dyDescent="0.35">
      <c r="A24" s="357" t="s">
        <v>252</v>
      </c>
      <c r="B24" s="358"/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56"/>
      <c r="O24" s="360">
        <f t="shared" si="2"/>
        <v>0</v>
      </c>
      <c r="R24" s="361"/>
      <c r="U24" s="337"/>
      <c r="V24" s="337">
        <f t="shared" si="1"/>
        <v>0</v>
      </c>
    </row>
    <row r="25" spans="1:22" x14ac:dyDescent="0.35">
      <c r="A25" s="341" t="s">
        <v>199</v>
      </c>
      <c r="B25" s="333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450"/>
      <c r="N25" s="451"/>
      <c r="O25" s="342">
        <f t="shared" si="2"/>
        <v>0</v>
      </c>
      <c r="P25" s="362" t="s">
        <v>257</v>
      </c>
      <c r="Q25" s="363"/>
      <c r="U25" s="337">
        <f>'BIZ SUM'!O113</f>
        <v>0</v>
      </c>
      <c r="V25" s="337">
        <f t="shared" si="1"/>
        <v>0</v>
      </c>
    </row>
    <row r="26" spans="1:22" x14ac:dyDescent="0.35">
      <c r="A26" s="344" t="s">
        <v>253</v>
      </c>
      <c r="B26" s="333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56"/>
      <c r="O26" s="345">
        <f>Q11*R26</f>
        <v>2016789.3213544181</v>
      </c>
      <c r="R26" s="346">
        <f>1-R11</f>
        <v>0.20305464767893133</v>
      </c>
      <c r="S26" s="4"/>
      <c r="T26" s="4"/>
      <c r="U26" s="337">
        <f>'BIZ SUM'!O129</f>
        <v>2016789.3213544176</v>
      </c>
      <c r="V26" s="337">
        <f t="shared" si="1"/>
        <v>0</v>
      </c>
    </row>
    <row r="27" spans="1:22" x14ac:dyDescent="0.35">
      <c r="A27" s="364" t="s">
        <v>254</v>
      </c>
      <c r="B27" s="333"/>
      <c r="C27" s="331"/>
      <c r="D27" s="331"/>
      <c r="E27" s="331"/>
      <c r="F27" s="331"/>
      <c r="G27" s="365"/>
      <c r="H27" s="365"/>
      <c r="I27" s="365"/>
      <c r="J27" s="365"/>
      <c r="K27" s="365"/>
      <c r="L27" s="365"/>
      <c r="M27" s="365"/>
      <c r="N27" s="452"/>
      <c r="O27" s="366">
        <f>Q12*R27</f>
        <v>1055021.3963484915</v>
      </c>
      <c r="R27" s="346">
        <f>1-R12</f>
        <v>0.32877820465564256</v>
      </c>
      <c r="S27" s="4"/>
      <c r="T27" s="4"/>
      <c r="U27" s="337">
        <f>'BIZ SUM'!O145</f>
        <v>1055021.3963484915</v>
      </c>
      <c r="V27" s="337">
        <f t="shared" si="1"/>
        <v>0</v>
      </c>
    </row>
    <row r="28" spans="1:22" ht="15" thickBot="1" x14ac:dyDescent="0.4">
      <c r="A28" s="347" t="s">
        <v>255</v>
      </c>
      <c r="B28" s="367">
        <f t="shared" ref="B28:O28" si="3">SUM(B18:B27)</f>
        <v>0</v>
      </c>
      <c r="C28" s="368">
        <f t="shared" si="3"/>
        <v>0</v>
      </c>
      <c r="D28" s="368">
        <f t="shared" si="3"/>
        <v>0</v>
      </c>
      <c r="E28" s="368">
        <f t="shared" si="3"/>
        <v>0</v>
      </c>
      <c r="F28" s="368">
        <f t="shared" si="3"/>
        <v>0</v>
      </c>
      <c r="G28" s="368">
        <f t="shared" si="3"/>
        <v>0</v>
      </c>
      <c r="H28" s="368">
        <f t="shared" si="3"/>
        <v>0</v>
      </c>
      <c r="I28" s="368">
        <f t="shared" si="3"/>
        <v>0</v>
      </c>
      <c r="J28" s="368">
        <f t="shared" si="3"/>
        <v>0</v>
      </c>
      <c r="K28" s="368">
        <f t="shared" si="3"/>
        <v>0</v>
      </c>
      <c r="L28" s="368">
        <f t="shared" si="3"/>
        <v>0</v>
      </c>
      <c r="M28" s="368">
        <f t="shared" si="3"/>
        <v>0</v>
      </c>
      <c r="N28" s="368">
        <f t="shared" si="3"/>
        <v>0</v>
      </c>
      <c r="O28" s="369">
        <f t="shared" si="3"/>
        <v>140352829.13868511</v>
      </c>
      <c r="U28" s="224">
        <f>SUM(U18:U27)</f>
        <v>140352829.13868514</v>
      </c>
      <c r="V28" s="337">
        <f t="shared" si="1"/>
        <v>0</v>
      </c>
    </row>
    <row r="29" spans="1:22" ht="15" thickBot="1" x14ac:dyDescent="0.4">
      <c r="A29" s="370" t="s">
        <v>256</v>
      </c>
      <c r="B29" s="371">
        <f t="shared" ref="B29:O29" si="4">B17+B28</f>
        <v>0</v>
      </c>
      <c r="C29" s="372">
        <f t="shared" si="4"/>
        <v>0</v>
      </c>
      <c r="D29" s="372">
        <f t="shared" si="4"/>
        <v>0</v>
      </c>
      <c r="E29" s="372">
        <f t="shared" si="4"/>
        <v>0</v>
      </c>
      <c r="F29" s="372">
        <f t="shared" si="4"/>
        <v>0</v>
      </c>
      <c r="G29" s="372">
        <f t="shared" si="4"/>
        <v>0</v>
      </c>
      <c r="H29" s="372">
        <f t="shared" si="4"/>
        <v>0</v>
      </c>
      <c r="I29" s="372">
        <f t="shared" si="4"/>
        <v>0</v>
      </c>
      <c r="J29" s="372">
        <f t="shared" si="4"/>
        <v>0</v>
      </c>
      <c r="K29" s="372">
        <f t="shared" si="4"/>
        <v>0</v>
      </c>
      <c r="L29" s="372">
        <f t="shared" si="4"/>
        <v>0</v>
      </c>
      <c r="M29" s="372">
        <f t="shared" si="4"/>
        <v>0</v>
      </c>
      <c r="N29" s="372">
        <f t="shared" si="4"/>
        <v>0</v>
      </c>
      <c r="O29" s="373">
        <f t="shared" si="4"/>
        <v>191224070.36573124</v>
      </c>
      <c r="U29" s="337">
        <f>SUM(U28,U17)</f>
        <v>191224070.36573124</v>
      </c>
      <c r="V29" s="326"/>
    </row>
    <row r="32" spans="1:22" x14ac:dyDescent="0.35">
      <c r="A32" t="s">
        <v>268</v>
      </c>
    </row>
    <row r="33" spans="1:1" x14ac:dyDescent="0.35">
      <c r="A33" t="s">
        <v>269</v>
      </c>
    </row>
    <row r="34" spans="1:1" x14ac:dyDescent="0.35">
      <c r="A34" t="s">
        <v>273</v>
      </c>
    </row>
    <row r="35" spans="1:1" x14ac:dyDescent="0.35">
      <c r="A35" t="s">
        <v>274</v>
      </c>
    </row>
    <row r="36" spans="1:1" x14ac:dyDescent="0.35">
      <c r="A36" t="s">
        <v>275</v>
      </c>
    </row>
    <row r="37" spans="1:1" x14ac:dyDescent="0.35">
      <c r="A37" t="s">
        <v>276</v>
      </c>
    </row>
  </sheetData>
  <mergeCells count="1">
    <mergeCell ref="B3:N3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CP210"/>
  <sheetViews>
    <sheetView zoomScale="90" zoomScaleNormal="90" workbookViewId="0">
      <pane xSplit="2" ySplit="2" topLeftCell="I90" activePane="bottomRight" state="frozen"/>
      <selection pane="topRight" activeCell="C1" sqref="C1"/>
      <selection pane="bottomLeft" activeCell="A3" sqref="A3"/>
      <selection pane="bottomRight" activeCell="J120" sqref="J120"/>
    </sheetView>
  </sheetViews>
  <sheetFormatPr defaultRowHeight="14.5" x14ac:dyDescent="0.35"/>
  <cols>
    <col min="1" max="1" width="12.36328125" style="64" customWidth="1"/>
    <col min="2" max="2" width="28" bestFit="1" customWidth="1"/>
    <col min="3" max="4" width="11.54296875" bestFit="1" customWidth="1"/>
    <col min="5" max="5" width="12.54296875" customWidth="1"/>
    <col min="6" max="6" width="11.54296875" bestFit="1" customWidth="1"/>
    <col min="7" max="7" width="13.54296875" bestFit="1" customWidth="1"/>
    <col min="8" max="8" width="11.54296875" bestFit="1" customWidth="1"/>
    <col min="9" max="11" width="12.453125" customWidth="1"/>
    <col min="12" max="14" width="11.54296875" bestFit="1" customWidth="1"/>
    <col min="15" max="15" width="15.36328125" style="1" bestFit="1" customWidth="1"/>
    <col min="16" max="16" width="14.54296875" customWidth="1"/>
    <col min="17" max="19" width="7.90625" customWidth="1"/>
    <col min="20" max="20" width="15.1796875" style="69" customWidth="1"/>
    <col min="21" max="21" width="28" bestFit="1" customWidth="1"/>
    <col min="22" max="33" width="6.81640625" customWidth="1"/>
    <col min="34" max="34" width="6.81640625" style="1" customWidth="1"/>
  </cols>
  <sheetData>
    <row r="1" spans="1:94" ht="30.5" x14ac:dyDescent="0.5">
      <c r="A1" s="160" t="s">
        <v>178</v>
      </c>
      <c r="C1" s="519" t="s">
        <v>151</v>
      </c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1"/>
      <c r="O1" s="77"/>
      <c r="P1" s="162"/>
      <c r="Q1" s="78"/>
      <c r="R1" s="78"/>
      <c r="S1" s="78"/>
      <c r="V1" s="519" t="s">
        <v>258</v>
      </c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77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</row>
    <row r="2" spans="1:94" ht="17.399999999999999" customHeight="1" thickBot="1" x14ac:dyDescent="1.4">
      <c r="A2" s="375" t="s">
        <v>265</v>
      </c>
      <c r="B2" s="439"/>
      <c r="C2" s="440"/>
      <c r="D2" s="441"/>
      <c r="E2" s="441"/>
      <c r="F2" s="376"/>
      <c r="G2" s="76"/>
      <c r="H2" s="76"/>
      <c r="I2" s="76"/>
      <c r="J2" s="76"/>
      <c r="K2" s="76"/>
      <c r="L2" s="76"/>
      <c r="M2" s="76"/>
      <c r="N2" s="76"/>
      <c r="V2" s="322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</row>
    <row r="3" spans="1:94" ht="21.75" customHeight="1" thickBot="1" x14ac:dyDescent="0.4">
      <c r="B3" s="153" t="s">
        <v>36</v>
      </c>
      <c r="C3" s="154">
        <v>45658</v>
      </c>
      <c r="D3" s="154">
        <f>EDATE(C3,1)</f>
        <v>45689</v>
      </c>
      <c r="E3" s="154">
        <f t="shared" ref="E3:M3" si="0">EDATE(D3,1)</f>
        <v>45717</v>
      </c>
      <c r="F3" s="154">
        <f t="shared" si="0"/>
        <v>45748</v>
      </c>
      <c r="G3" s="154">
        <f t="shared" si="0"/>
        <v>45778</v>
      </c>
      <c r="H3" s="154">
        <f t="shared" si="0"/>
        <v>45809</v>
      </c>
      <c r="I3" s="154">
        <f t="shared" si="0"/>
        <v>45839</v>
      </c>
      <c r="J3" s="154">
        <f t="shared" si="0"/>
        <v>45870</v>
      </c>
      <c r="K3" s="154">
        <f t="shared" si="0"/>
        <v>45901</v>
      </c>
      <c r="L3" s="154">
        <f t="shared" si="0"/>
        <v>45931</v>
      </c>
      <c r="M3" s="154">
        <f t="shared" si="0"/>
        <v>45962</v>
      </c>
      <c r="N3" s="154" t="s">
        <v>272</v>
      </c>
      <c r="O3" s="155" t="s">
        <v>34</v>
      </c>
      <c r="Q3" s="37"/>
      <c r="R3" s="37"/>
      <c r="S3" s="37"/>
      <c r="T3" s="70"/>
      <c r="U3" s="220" t="s">
        <v>36</v>
      </c>
      <c r="V3" s="401" t="s">
        <v>188</v>
      </c>
      <c r="W3" s="401" t="s">
        <v>189</v>
      </c>
      <c r="X3" s="401" t="s">
        <v>190</v>
      </c>
      <c r="Y3" s="401" t="s">
        <v>191</v>
      </c>
      <c r="Z3" s="401" t="s">
        <v>44</v>
      </c>
      <c r="AA3" s="401" t="s">
        <v>192</v>
      </c>
      <c r="AB3" s="401" t="s">
        <v>193</v>
      </c>
      <c r="AC3" s="401" t="s">
        <v>194</v>
      </c>
      <c r="AD3" s="401" t="s">
        <v>195</v>
      </c>
      <c r="AE3" s="401" t="s">
        <v>196</v>
      </c>
      <c r="AF3" s="401" t="s">
        <v>197</v>
      </c>
      <c r="AG3" s="401" t="s">
        <v>198</v>
      </c>
      <c r="AH3" s="378" t="s">
        <v>34</v>
      </c>
    </row>
    <row r="4" spans="1:94" ht="15" customHeight="1" x14ac:dyDescent="0.35">
      <c r="A4" s="513" t="s">
        <v>49</v>
      </c>
      <c r="B4" s="10" t="s">
        <v>0</v>
      </c>
      <c r="C4" s="221">
        <f>$P$15*V4</f>
        <v>0</v>
      </c>
      <c r="D4" s="221">
        <f t="shared" ref="D4:D14" si="1">$P$15*W4</f>
        <v>0</v>
      </c>
      <c r="E4" s="221">
        <f t="shared" ref="E4:E14" si="2">$P$15*X4</f>
        <v>0</v>
      </c>
      <c r="F4" s="221">
        <f t="shared" ref="F4:F14" si="3">$P$15*Y4</f>
        <v>0</v>
      </c>
      <c r="G4" s="221">
        <f t="shared" ref="G4:G14" si="4">$P$15*Z4</f>
        <v>0</v>
      </c>
      <c r="H4" s="221">
        <f t="shared" ref="H4:H14" si="5">$P$15*AA4</f>
        <v>0</v>
      </c>
      <c r="I4" s="221">
        <f t="shared" ref="I4:I14" si="6">$P$15*AB4</f>
        <v>0</v>
      </c>
      <c r="J4" s="221">
        <f t="shared" ref="J4:J14" si="7">$P$15*AC4</f>
        <v>0</v>
      </c>
      <c r="K4" s="221">
        <f t="shared" ref="K4:K14" si="8">$P$15*AD4</f>
        <v>0</v>
      </c>
      <c r="L4" s="221">
        <f t="shared" ref="L4:L14" si="9">$P$15*AE4</f>
        <v>0</v>
      </c>
      <c r="M4" s="221">
        <f t="shared" ref="M4:M14" si="10">$P$15*AF4</f>
        <v>0</v>
      </c>
      <c r="N4" s="221">
        <f t="shared" ref="N4:N14" si="11">$P$15*AG4</f>
        <v>0</v>
      </c>
      <c r="O4" s="65">
        <f t="shared" ref="O4:O15" si="12">SUM(C4:N4)</f>
        <v>0</v>
      </c>
      <c r="P4" s="162"/>
      <c r="Q4" s="147"/>
      <c r="R4" s="147"/>
      <c r="S4" s="147"/>
      <c r="T4" s="513" t="s">
        <v>49</v>
      </c>
      <c r="U4" s="379" t="s">
        <v>0</v>
      </c>
      <c r="V4" s="458">
        <v>0</v>
      </c>
      <c r="W4" s="458">
        <v>0</v>
      </c>
      <c r="X4" s="458">
        <v>0</v>
      </c>
      <c r="Y4" s="458">
        <v>0</v>
      </c>
      <c r="Z4" s="458">
        <v>0</v>
      </c>
      <c r="AA4" s="458">
        <v>0</v>
      </c>
      <c r="AB4" s="458">
        <v>0</v>
      </c>
      <c r="AC4" s="458">
        <v>0</v>
      </c>
      <c r="AD4" s="458">
        <v>0</v>
      </c>
      <c r="AE4" s="402">
        <v>0</v>
      </c>
      <c r="AF4" s="402">
        <v>0</v>
      </c>
      <c r="AG4" s="402">
        <v>0</v>
      </c>
      <c r="AH4" s="380">
        <f>SUM(V4:AG4)</f>
        <v>0</v>
      </c>
    </row>
    <row r="5" spans="1:94" x14ac:dyDescent="0.35">
      <c r="A5" s="514"/>
      <c r="B5" s="11" t="s">
        <v>1</v>
      </c>
      <c r="C5" s="221">
        <f t="shared" ref="C5:C14" si="13">$P$15*V5</f>
        <v>34863.554949716898</v>
      </c>
      <c r="D5" s="221">
        <f t="shared" si="1"/>
        <v>148037.95268802979</v>
      </c>
      <c r="E5" s="221">
        <f t="shared" si="2"/>
        <v>292463.43354991282</v>
      </c>
      <c r="F5" s="221">
        <f t="shared" si="3"/>
        <v>174374.88487841893</v>
      </c>
      <c r="G5" s="221">
        <f t="shared" si="4"/>
        <v>101626.26956637527</v>
      </c>
      <c r="H5" s="221">
        <f t="shared" si="5"/>
        <v>100170.60622877016</v>
      </c>
      <c r="I5" s="221">
        <f t="shared" si="6"/>
        <v>133429.61326522555</v>
      </c>
      <c r="J5" s="221">
        <f t="shared" si="7"/>
        <v>127312.14569412083</v>
      </c>
      <c r="K5" s="221">
        <f t="shared" si="8"/>
        <v>191141.49545208507</v>
      </c>
      <c r="L5" s="221">
        <f t="shared" si="9"/>
        <v>104482.45351950794</v>
      </c>
      <c r="M5" s="221">
        <f t="shared" si="10"/>
        <v>124548.45438866229</v>
      </c>
      <c r="N5" s="221">
        <f t="shared" si="11"/>
        <v>350525.31835109612</v>
      </c>
      <c r="O5" s="65">
        <f t="shared" si="12"/>
        <v>1882976.1825319217</v>
      </c>
      <c r="Q5" s="147"/>
      <c r="R5" s="147"/>
      <c r="S5" s="147"/>
      <c r="T5" s="514"/>
      <c r="U5" s="11" t="s">
        <v>1</v>
      </c>
      <c r="V5" s="414">
        <v>6.6317032135453655E-3</v>
      </c>
      <c r="W5" s="414">
        <v>2.8159600132110336E-2</v>
      </c>
      <c r="X5" s="414">
        <v>5.5632040247037912E-2</v>
      </c>
      <c r="Y5" s="414">
        <v>3.3169379487481214E-2</v>
      </c>
      <c r="Z5" s="414">
        <v>1.9331225958913036E-2</v>
      </c>
      <c r="AA5" s="414">
        <v>1.9054331441192195E-2</v>
      </c>
      <c r="AB5" s="414">
        <v>2.5380819493288562E-2</v>
      </c>
      <c r="AC5" s="414">
        <v>2.4217162218275527E-2</v>
      </c>
      <c r="AD5" s="414">
        <v>3.6358703851620634E-2</v>
      </c>
      <c r="AE5" s="403">
        <v>1.9874525812521925E-2</v>
      </c>
      <c r="AF5" s="403">
        <v>2.3691456204127201E-2</v>
      </c>
      <c r="AG5" s="403">
        <v>6.6676501678921654E-2</v>
      </c>
      <c r="AH5" s="381">
        <f t="shared" ref="AH5:AH14" si="14">SUM(V5:AG5)</f>
        <v>0.35817744973903559</v>
      </c>
    </row>
    <row r="6" spans="1:94" x14ac:dyDescent="0.35">
      <c r="A6" s="514"/>
      <c r="B6" s="10" t="s">
        <v>2</v>
      </c>
      <c r="C6" s="221">
        <f t="shared" si="13"/>
        <v>0</v>
      </c>
      <c r="D6" s="221">
        <f t="shared" si="1"/>
        <v>0</v>
      </c>
      <c r="E6" s="221">
        <f t="shared" si="2"/>
        <v>0</v>
      </c>
      <c r="F6" s="221">
        <f t="shared" si="3"/>
        <v>0</v>
      </c>
      <c r="G6" s="221">
        <f t="shared" si="4"/>
        <v>0</v>
      </c>
      <c r="H6" s="221">
        <f t="shared" si="5"/>
        <v>0</v>
      </c>
      <c r="I6" s="221">
        <f t="shared" si="6"/>
        <v>0</v>
      </c>
      <c r="J6" s="221">
        <f t="shared" si="7"/>
        <v>0</v>
      </c>
      <c r="K6" s="221">
        <f t="shared" si="8"/>
        <v>0</v>
      </c>
      <c r="L6" s="221">
        <f t="shared" si="9"/>
        <v>0</v>
      </c>
      <c r="M6" s="221">
        <f t="shared" si="10"/>
        <v>0</v>
      </c>
      <c r="N6" s="221">
        <f t="shared" si="11"/>
        <v>0</v>
      </c>
      <c r="O6" s="65">
        <f t="shared" si="12"/>
        <v>0</v>
      </c>
      <c r="Q6" s="147"/>
      <c r="R6" s="147"/>
      <c r="S6" s="147"/>
      <c r="T6" s="514"/>
      <c r="U6" s="10" t="s">
        <v>2</v>
      </c>
      <c r="V6" s="414">
        <v>0</v>
      </c>
      <c r="W6" s="414">
        <v>0</v>
      </c>
      <c r="X6" s="414">
        <v>0</v>
      </c>
      <c r="Y6" s="414">
        <v>0</v>
      </c>
      <c r="Z6" s="414">
        <v>0</v>
      </c>
      <c r="AA6" s="414">
        <v>0</v>
      </c>
      <c r="AB6" s="414">
        <v>0</v>
      </c>
      <c r="AC6" s="414">
        <v>0</v>
      </c>
      <c r="AD6" s="414">
        <v>0</v>
      </c>
      <c r="AE6" s="403">
        <v>0</v>
      </c>
      <c r="AF6" s="403">
        <v>0</v>
      </c>
      <c r="AG6" s="403">
        <v>0</v>
      </c>
      <c r="AH6" s="381">
        <f t="shared" si="14"/>
        <v>0</v>
      </c>
    </row>
    <row r="7" spans="1:94" x14ac:dyDescent="0.35">
      <c r="A7" s="514"/>
      <c r="B7" s="10" t="s">
        <v>9</v>
      </c>
      <c r="C7" s="221">
        <f t="shared" si="13"/>
        <v>52183.3551501892</v>
      </c>
      <c r="D7" s="221">
        <f t="shared" si="1"/>
        <v>217428.50174675215</v>
      </c>
      <c r="E7" s="221">
        <f t="shared" si="2"/>
        <v>418757.76297718845</v>
      </c>
      <c r="F7" s="221">
        <f t="shared" si="3"/>
        <v>249879.08647548058</v>
      </c>
      <c r="G7" s="221">
        <f t="shared" si="4"/>
        <v>147919.90800853452</v>
      </c>
      <c r="H7" s="221">
        <f t="shared" si="5"/>
        <v>143170.31649502084</v>
      </c>
      <c r="I7" s="221">
        <f t="shared" si="6"/>
        <v>188440.38459790309</v>
      </c>
      <c r="J7" s="221">
        <f t="shared" si="7"/>
        <v>181613.26248807242</v>
      </c>
      <c r="K7" s="221">
        <f t="shared" si="8"/>
        <v>271025.64725452283</v>
      </c>
      <c r="L7" s="221">
        <f t="shared" si="9"/>
        <v>148982.22081946794</v>
      </c>
      <c r="M7" s="221">
        <f t="shared" si="10"/>
        <v>175742.9485866144</v>
      </c>
      <c r="N7" s="221">
        <f t="shared" si="11"/>
        <v>502017.80383371195</v>
      </c>
      <c r="O7" s="65">
        <f t="shared" si="12"/>
        <v>2697161.1984334583</v>
      </c>
      <c r="Q7" s="147"/>
      <c r="R7" s="147"/>
      <c r="S7" s="147"/>
      <c r="T7" s="514"/>
      <c r="U7" s="10" t="s">
        <v>9</v>
      </c>
      <c r="V7" s="414">
        <v>9.9262546387541856E-3</v>
      </c>
      <c r="W7" s="414">
        <v>4.1358986363552092E-2</v>
      </c>
      <c r="X7" s="414">
        <v>7.9655594687295064E-2</v>
      </c>
      <c r="Y7" s="414">
        <v>4.7531697303022195E-2</v>
      </c>
      <c r="Z7" s="414">
        <v>2.8137145816092366E-2</v>
      </c>
      <c r="AA7" s="414">
        <v>2.7233684268679167E-2</v>
      </c>
      <c r="AB7" s="414">
        <v>3.5844901815148551E-2</v>
      </c>
      <c r="AC7" s="414">
        <v>3.454625491295138E-2</v>
      </c>
      <c r="AD7" s="414">
        <v>5.1554170492462269E-2</v>
      </c>
      <c r="AE7" s="403">
        <v>2.8339217672855639E-2</v>
      </c>
      <c r="AF7" s="403">
        <v>3.3429610909751835E-2</v>
      </c>
      <c r="AG7" s="403">
        <v>9.5493218856846626E-2</v>
      </c>
      <c r="AH7" s="381">
        <f t="shared" si="14"/>
        <v>0.51305073773741139</v>
      </c>
    </row>
    <row r="8" spans="1:94" x14ac:dyDescent="0.35">
      <c r="A8" s="514"/>
      <c r="B8" s="11" t="s">
        <v>3</v>
      </c>
      <c r="C8" s="221">
        <f t="shared" si="13"/>
        <v>0</v>
      </c>
      <c r="D8" s="221">
        <f t="shared" si="1"/>
        <v>0</v>
      </c>
      <c r="E8" s="221">
        <f t="shared" si="2"/>
        <v>0</v>
      </c>
      <c r="F8" s="221">
        <f t="shared" si="3"/>
        <v>0</v>
      </c>
      <c r="G8" s="221">
        <f t="shared" si="4"/>
        <v>0</v>
      </c>
      <c r="H8" s="221">
        <f t="shared" si="5"/>
        <v>0</v>
      </c>
      <c r="I8" s="221">
        <f t="shared" si="6"/>
        <v>0</v>
      </c>
      <c r="J8" s="221">
        <f t="shared" si="7"/>
        <v>0</v>
      </c>
      <c r="K8" s="221">
        <f t="shared" si="8"/>
        <v>0</v>
      </c>
      <c r="L8" s="221">
        <f t="shared" si="9"/>
        <v>0</v>
      </c>
      <c r="M8" s="221">
        <f t="shared" si="10"/>
        <v>0</v>
      </c>
      <c r="N8" s="221">
        <f t="shared" si="11"/>
        <v>0</v>
      </c>
      <c r="O8" s="65">
        <f t="shared" si="12"/>
        <v>0</v>
      </c>
      <c r="Q8" s="147"/>
      <c r="R8" s="147"/>
      <c r="S8" s="147"/>
      <c r="T8" s="514"/>
      <c r="U8" s="11" t="s">
        <v>3</v>
      </c>
      <c r="V8" s="414">
        <v>0</v>
      </c>
      <c r="W8" s="414">
        <v>0</v>
      </c>
      <c r="X8" s="414">
        <v>0</v>
      </c>
      <c r="Y8" s="414">
        <v>0</v>
      </c>
      <c r="Z8" s="414">
        <v>0</v>
      </c>
      <c r="AA8" s="414">
        <v>0</v>
      </c>
      <c r="AB8" s="414">
        <v>0</v>
      </c>
      <c r="AC8" s="414">
        <v>0</v>
      </c>
      <c r="AD8" s="414">
        <v>0</v>
      </c>
      <c r="AE8" s="403">
        <v>0</v>
      </c>
      <c r="AF8" s="403">
        <v>0</v>
      </c>
      <c r="AG8" s="403">
        <v>0</v>
      </c>
      <c r="AH8" s="381">
        <f t="shared" si="14"/>
        <v>0</v>
      </c>
    </row>
    <row r="9" spans="1:94" x14ac:dyDescent="0.35">
      <c r="A9" s="514"/>
      <c r="B9" s="10" t="s">
        <v>4</v>
      </c>
      <c r="C9" s="221">
        <f t="shared" si="13"/>
        <v>0</v>
      </c>
      <c r="D9" s="221">
        <f t="shared" si="1"/>
        <v>0</v>
      </c>
      <c r="E9" s="221">
        <f t="shared" si="2"/>
        <v>0</v>
      </c>
      <c r="F9" s="221">
        <f t="shared" si="3"/>
        <v>0</v>
      </c>
      <c r="G9" s="221">
        <f t="shared" si="4"/>
        <v>0</v>
      </c>
      <c r="H9" s="221">
        <f t="shared" si="5"/>
        <v>0</v>
      </c>
      <c r="I9" s="221">
        <f t="shared" si="6"/>
        <v>0</v>
      </c>
      <c r="J9" s="221">
        <f t="shared" si="7"/>
        <v>0</v>
      </c>
      <c r="K9" s="221">
        <f t="shared" si="8"/>
        <v>0</v>
      </c>
      <c r="L9" s="221">
        <f t="shared" si="9"/>
        <v>0</v>
      </c>
      <c r="M9" s="221">
        <f t="shared" si="10"/>
        <v>0</v>
      </c>
      <c r="N9" s="221">
        <f t="shared" si="11"/>
        <v>0</v>
      </c>
      <c r="O9" s="65">
        <f t="shared" si="12"/>
        <v>0</v>
      </c>
      <c r="Q9" s="147"/>
      <c r="R9" s="147"/>
      <c r="S9" s="147"/>
      <c r="T9" s="514"/>
      <c r="U9" s="10" t="s">
        <v>4</v>
      </c>
      <c r="V9" s="414">
        <v>0</v>
      </c>
      <c r="W9" s="414">
        <v>0</v>
      </c>
      <c r="X9" s="414">
        <v>0</v>
      </c>
      <c r="Y9" s="414">
        <v>0</v>
      </c>
      <c r="Z9" s="414">
        <v>0</v>
      </c>
      <c r="AA9" s="414">
        <v>0</v>
      </c>
      <c r="AB9" s="414">
        <v>0</v>
      </c>
      <c r="AC9" s="414">
        <v>0</v>
      </c>
      <c r="AD9" s="414">
        <v>0</v>
      </c>
      <c r="AE9" s="403">
        <v>0</v>
      </c>
      <c r="AF9" s="403">
        <v>0</v>
      </c>
      <c r="AG9" s="403">
        <v>0</v>
      </c>
      <c r="AH9" s="381">
        <f t="shared" si="14"/>
        <v>0</v>
      </c>
    </row>
    <row r="10" spans="1:94" x14ac:dyDescent="0.35">
      <c r="A10" s="514"/>
      <c r="B10" s="10" t="s">
        <v>5</v>
      </c>
      <c r="C10" s="221">
        <f t="shared" si="13"/>
        <v>0.30885193134375993</v>
      </c>
      <c r="D10" s="221">
        <f t="shared" si="1"/>
        <v>3921.5992989581455</v>
      </c>
      <c r="E10" s="221">
        <f t="shared" si="2"/>
        <v>11428.381416924651</v>
      </c>
      <c r="F10" s="221">
        <f t="shared" si="3"/>
        <v>8456.613518524593</v>
      </c>
      <c r="G10" s="221">
        <f t="shared" si="4"/>
        <v>7282.3267370097028</v>
      </c>
      <c r="H10" s="221">
        <f t="shared" si="5"/>
        <v>10153.402123983742</v>
      </c>
      <c r="I10" s="221">
        <f t="shared" si="6"/>
        <v>9455.091682160295</v>
      </c>
      <c r="J10" s="221">
        <f t="shared" si="7"/>
        <v>8225.5407683898902</v>
      </c>
      <c r="K10" s="221">
        <f t="shared" si="8"/>
        <v>5652.0301771527211</v>
      </c>
      <c r="L10" s="221">
        <f t="shared" si="9"/>
        <v>5306.5788059161268</v>
      </c>
      <c r="M10" s="221">
        <f t="shared" si="10"/>
        <v>5023.8024907503604</v>
      </c>
      <c r="N10" s="221">
        <f t="shared" si="11"/>
        <v>10098.884554057469</v>
      </c>
      <c r="O10" s="65">
        <f t="shared" si="12"/>
        <v>85004.560425759031</v>
      </c>
      <c r="Q10" s="147"/>
      <c r="R10" s="147"/>
      <c r="S10" s="147"/>
      <c r="T10" s="514"/>
      <c r="U10" s="10" t="s">
        <v>5</v>
      </c>
      <c r="V10" s="414">
        <v>5.8749440455977867E-8</v>
      </c>
      <c r="W10" s="414">
        <v>7.4596187080311403E-4</v>
      </c>
      <c r="X10" s="414">
        <v>2.1738928768896752E-3</v>
      </c>
      <c r="Y10" s="414">
        <v>1.6086067851484585E-3</v>
      </c>
      <c r="Z10" s="414">
        <v>1.3852353752670521E-3</v>
      </c>
      <c r="AA10" s="414">
        <v>1.9313678593923219E-3</v>
      </c>
      <c r="AB10" s="414">
        <v>1.7985360925867845E-3</v>
      </c>
      <c r="AC10" s="414">
        <v>1.564652406375518E-3</v>
      </c>
      <c r="AD10" s="414">
        <v>1.0751223374363161E-3</v>
      </c>
      <c r="AE10" s="403">
        <v>1.0094109958345332E-3</v>
      </c>
      <c r="AF10" s="403">
        <v>9.5562162751842126E-4</v>
      </c>
      <c r="AG10" s="403">
        <v>1.9209975932448738E-3</v>
      </c>
      <c r="AH10" s="381">
        <f t="shared" si="14"/>
        <v>1.6169464569937522E-2</v>
      </c>
    </row>
    <row r="11" spans="1:94" x14ac:dyDescent="0.35">
      <c r="A11" s="514"/>
      <c r="B11" s="10" t="s">
        <v>6</v>
      </c>
      <c r="C11" s="221">
        <f t="shared" si="13"/>
        <v>0</v>
      </c>
      <c r="D11" s="221">
        <f t="shared" si="1"/>
        <v>13948.587783247898</v>
      </c>
      <c r="E11" s="221">
        <f t="shared" si="2"/>
        <v>4438.1870219425136</v>
      </c>
      <c r="F11" s="221">
        <f t="shared" si="3"/>
        <v>15216.641218088615</v>
      </c>
      <c r="G11" s="221">
        <f t="shared" si="4"/>
        <v>32335.362588438307</v>
      </c>
      <c r="H11" s="221">
        <f t="shared" si="5"/>
        <v>71010.992351080218</v>
      </c>
      <c r="I11" s="221">
        <f t="shared" si="6"/>
        <v>60866.564872354458</v>
      </c>
      <c r="J11" s="221">
        <f t="shared" si="7"/>
        <v>60232.538154934104</v>
      </c>
      <c r="K11" s="221">
        <f t="shared" si="8"/>
        <v>46917.977089106564</v>
      </c>
      <c r="L11" s="221">
        <f t="shared" si="9"/>
        <v>16484.694652929335</v>
      </c>
      <c r="M11" s="221">
        <f t="shared" si="10"/>
        <v>13948.587783247898</v>
      </c>
      <c r="N11" s="221">
        <f t="shared" si="11"/>
        <v>19654.828240031129</v>
      </c>
      <c r="O11" s="65">
        <f t="shared" si="12"/>
        <v>355054.96175540099</v>
      </c>
      <c r="Q11" s="147"/>
      <c r="R11" s="147"/>
      <c r="S11" s="147"/>
      <c r="T11" s="514"/>
      <c r="U11" s="10" t="s">
        <v>6</v>
      </c>
      <c r="V11" s="414">
        <v>0</v>
      </c>
      <c r="W11" s="414">
        <v>2.6532834807006926E-3</v>
      </c>
      <c r="X11" s="414">
        <v>8.4422656204112946E-4</v>
      </c>
      <c r="Y11" s="414">
        <v>2.8944910698553007E-3</v>
      </c>
      <c r="Z11" s="414">
        <v>6.150793523442514E-3</v>
      </c>
      <c r="AA11" s="414">
        <v>1.3507624992658071E-2</v>
      </c>
      <c r="AB11" s="414">
        <v>1.1577964279421203E-2</v>
      </c>
      <c r="AC11" s="414">
        <v>1.1457360484843899E-2</v>
      </c>
      <c r="AD11" s="414">
        <v>8.9246807987205107E-3</v>
      </c>
      <c r="AE11" s="403">
        <v>3.1356986590099093E-3</v>
      </c>
      <c r="AF11" s="403">
        <v>2.6532834807006926E-3</v>
      </c>
      <c r="AG11" s="403">
        <v>3.7387176318964301E-3</v>
      </c>
      <c r="AH11" s="381">
        <f t="shared" si="14"/>
        <v>6.7538124963290355E-2</v>
      </c>
    </row>
    <row r="12" spans="1:94" x14ac:dyDescent="0.35">
      <c r="A12" s="514"/>
      <c r="B12" s="10" t="s">
        <v>7</v>
      </c>
      <c r="C12" s="221">
        <f t="shared" si="13"/>
        <v>0</v>
      </c>
      <c r="D12" s="221">
        <f t="shared" si="1"/>
        <v>0</v>
      </c>
      <c r="E12" s="221">
        <f t="shared" si="2"/>
        <v>0</v>
      </c>
      <c r="F12" s="221">
        <f t="shared" si="3"/>
        <v>0</v>
      </c>
      <c r="G12" s="221">
        <f t="shared" si="4"/>
        <v>0</v>
      </c>
      <c r="H12" s="221">
        <f t="shared" si="5"/>
        <v>0</v>
      </c>
      <c r="I12" s="221">
        <f t="shared" si="6"/>
        <v>0</v>
      </c>
      <c r="J12" s="221">
        <f t="shared" si="7"/>
        <v>0</v>
      </c>
      <c r="K12" s="221">
        <f t="shared" si="8"/>
        <v>0</v>
      </c>
      <c r="L12" s="221">
        <f t="shared" si="9"/>
        <v>0</v>
      </c>
      <c r="M12" s="221">
        <f t="shared" si="10"/>
        <v>0</v>
      </c>
      <c r="N12" s="221">
        <f t="shared" si="11"/>
        <v>0</v>
      </c>
      <c r="O12" s="65">
        <f t="shared" si="12"/>
        <v>0</v>
      </c>
      <c r="Q12" s="147"/>
      <c r="R12" s="147"/>
      <c r="S12" s="147"/>
      <c r="T12" s="514"/>
      <c r="U12" s="10" t="s">
        <v>7</v>
      </c>
      <c r="V12" s="414">
        <v>0</v>
      </c>
      <c r="W12" s="414">
        <v>0</v>
      </c>
      <c r="X12" s="414">
        <v>0</v>
      </c>
      <c r="Y12" s="414">
        <v>0</v>
      </c>
      <c r="Z12" s="414">
        <v>0</v>
      </c>
      <c r="AA12" s="414">
        <v>0</v>
      </c>
      <c r="AB12" s="414">
        <v>0</v>
      </c>
      <c r="AC12" s="414">
        <v>0</v>
      </c>
      <c r="AD12" s="414">
        <v>0</v>
      </c>
      <c r="AE12" s="403">
        <v>0</v>
      </c>
      <c r="AF12" s="403">
        <v>0</v>
      </c>
      <c r="AG12" s="403">
        <v>0</v>
      </c>
      <c r="AH12" s="381">
        <f t="shared" si="14"/>
        <v>0</v>
      </c>
    </row>
    <row r="13" spans="1:94" x14ac:dyDescent="0.35">
      <c r="A13" s="514"/>
      <c r="B13" s="10" t="s">
        <v>8</v>
      </c>
      <c r="C13" s="221">
        <f t="shared" si="13"/>
        <v>9841.846990944905</v>
      </c>
      <c r="D13" s="221">
        <f t="shared" si="1"/>
        <v>27416.57376048938</v>
      </c>
      <c r="E13" s="221">
        <f t="shared" si="2"/>
        <v>26010.595618925821</v>
      </c>
      <c r="F13" s="221">
        <f t="shared" si="3"/>
        <v>15465.759557199137</v>
      </c>
      <c r="G13" s="221">
        <f t="shared" si="4"/>
        <v>14762.770486417357</v>
      </c>
      <c r="H13" s="221">
        <f t="shared" si="5"/>
        <v>18980.704911108031</v>
      </c>
      <c r="I13" s="221">
        <f t="shared" si="6"/>
        <v>23901.628406580483</v>
      </c>
      <c r="J13" s="221">
        <f t="shared" si="7"/>
        <v>17574.726769544472</v>
      </c>
      <c r="K13" s="221">
        <f t="shared" si="8"/>
        <v>14059.781415635578</v>
      </c>
      <c r="L13" s="221">
        <f t="shared" si="9"/>
        <v>11247.825132508462</v>
      </c>
      <c r="M13" s="221">
        <f t="shared" si="10"/>
        <v>9841.846990944905</v>
      </c>
      <c r="N13" s="221">
        <f t="shared" si="11"/>
        <v>47803.256813160966</v>
      </c>
      <c r="O13" s="65">
        <f t="shared" si="12"/>
        <v>236907.31685345949</v>
      </c>
      <c r="Q13" s="147"/>
      <c r="R13" s="147"/>
      <c r="S13" s="147"/>
      <c r="T13" s="514"/>
      <c r="U13" s="10" t="s">
        <v>8</v>
      </c>
      <c r="V13" s="414">
        <v>1.8721042191826482E-3</v>
      </c>
      <c r="W13" s="414">
        <v>5.2151474677230919E-3</v>
      </c>
      <c r="X13" s="414">
        <v>4.9477040078398562E-3</v>
      </c>
      <c r="Y13" s="414">
        <v>2.9418780587155903E-3</v>
      </c>
      <c r="Z13" s="414">
        <v>2.8081563287739725E-3</v>
      </c>
      <c r="AA13" s="414">
        <v>3.6104867084236791E-3</v>
      </c>
      <c r="AB13" s="414">
        <v>4.5465388180150031E-3</v>
      </c>
      <c r="AC13" s="414">
        <v>3.3430432485404434E-3</v>
      </c>
      <c r="AD13" s="414">
        <v>2.6744345988323546E-3</v>
      </c>
      <c r="AE13" s="403">
        <v>2.1395476790658837E-3</v>
      </c>
      <c r="AF13" s="403">
        <v>1.8721042191826482E-3</v>
      </c>
      <c r="AG13" s="403">
        <v>9.0930776360300062E-3</v>
      </c>
      <c r="AH13" s="381">
        <f t="shared" si="14"/>
        <v>4.5064222990325177E-2</v>
      </c>
    </row>
    <row r="14" spans="1:94" ht="15" thickBot="1" x14ac:dyDescent="0.4">
      <c r="A14" s="515"/>
      <c r="B14" s="156" t="s">
        <v>42</v>
      </c>
      <c r="C14" s="221">
        <f t="shared" si="13"/>
        <v>0</v>
      </c>
      <c r="D14" s="221">
        <f t="shared" si="1"/>
        <v>0</v>
      </c>
      <c r="E14" s="221">
        <f t="shared" si="2"/>
        <v>0</v>
      </c>
      <c r="F14" s="221">
        <f t="shared" si="3"/>
        <v>0</v>
      </c>
      <c r="G14" s="221">
        <f t="shared" si="4"/>
        <v>0</v>
      </c>
      <c r="H14" s="221">
        <f t="shared" si="5"/>
        <v>0</v>
      </c>
      <c r="I14" s="221">
        <f t="shared" si="6"/>
        <v>0</v>
      </c>
      <c r="J14" s="221">
        <f t="shared" si="7"/>
        <v>0</v>
      </c>
      <c r="K14" s="221">
        <f t="shared" si="8"/>
        <v>0</v>
      </c>
      <c r="L14" s="221">
        <f t="shared" si="9"/>
        <v>0</v>
      </c>
      <c r="M14" s="221">
        <f t="shared" si="10"/>
        <v>0</v>
      </c>
      <c r="N14" s="221">
        <f t="shared" si="11"/>
        <v>0</v>
      </c>
      <c r="O14" s="399">
        <f t="shared" si="12"/>
        <v>0</v>
      </c>
      <c r="P14" s="407" t="s">
        <v>264</v>
      </c>
      <c r="Q14" s="147"/>
      <c r="R14" s="147"/>
      <c r="S14" s="147"/>
      <c r="T14" s="515"/>
      <c r="U14" s="382" t="s">
        <v>42</v>
      </c>
      <c r="V14" s="459">
        <v>0</v>
      </c>
      <c r="W14" s="459">
        <v>0</v>
      </c>
      <c r="X14" s="459">
        <v>0</v>
      </c>
      <c r="Y14" s="459">
        <v>0</v>
      </c>
      <c r="Z14" s="459">
        <v>0</v>
      </c>
      <c r="AA14" s="459">
        <v>0</v>
      </c>
      <c r="AB14" s="459">
        <v>0</v>
      </c>
      <c r="AC14" s="459">
        <v>0</v>
      </c>
      <c r="AD14" s="459">
        <v>0</v>
      </c>
      <c r="AE14" s="404">
        <v>0</v>
      </c>
      <c r="AF14" s="404">
        <v>0</v>
      </c>
      <c r="AG14" s="404">
        <v>0</v>
      </c>
      <c r="AH14" s="381">
        <f t="shared" si="14"/>
        <v>0</v>
      </c>
    </row>
    <row r="15" spans="1:94" ht="21.5" thickBot="1" x14ac:dyDescent="0.55000000000000004">
      <c r="A15" s="67"/>
      <c r="B15" s="157" t="s">
        <v>43</v>
      </c>
      <c r="C15" s="158">
        <f t="shared" ref="C15:N15" si="15">SUM(C4:C14)</f>
        <v>96889.065942782341</v>
      </c>
      <c r="D15" s="158">
        <f t="shared" si="15"/>
        <v>410753.21527747728</v>
      </c>
      <c r="E15" s="158">
        <f t="shared" si="15"/>
        <v>753098.36058489431</v>
      </c>
      <c r="F15" s="158">
        <f t="shared" si="15"/>
        <v>463392.98564771184</v>
      </c>
      <c r="G15" s="158">
        <f t="shared" si="15"/>
        <v>303926.63738677517</v>
      </c>
      <c r="H15" s="158">
        <f t="shared" si="15"/>
        <v>343486.022109963</v>
      </c>
      <c r="I15" s="158">
        <f t="shared" si="15"/>
        <v>416093.28282422386</v>
      </c>
      <c r="J15" s="158">
        <f t="shared" si="15"/>
        <v>394958.21387506172</v>
      </c>
      <c r="K15" s="158">
        <f t="shared" si="15"/>
        <v>528796.93138850282</v>
      </c>
      <c r="L15" s="159">
        <f t="shared" si="15"/>
        <v>286503.77293032978</v>
      </c>
      <c r="M15" s="456">
        <f t="shared" si="15"/>
        <v>329105.64024021989</v>
      </c>
      <c r="N15" s="456">
        <f t="shared" si="15"/>
        <v>930100.09179205773</v>
      </c>
      <c r="O15" s="398">
        <f t="shared" si="12"/>
        <v>5257104.2200000007</v>
      </c>
      <c r="P15" s="408">
        <f>'FORECAST OVERVIEW'!O6</f>
        <v>5257104.22</v>
      </c>
      <c r="Q15" s="147"/>
      <c r="T15" s="70"/>
      <c r="U15" s="383" t="s">
        <v>43</v>
      </c>
      <c r="V15" s="384">
        <f>SUM(V4:V14)</f>
        <v>1.8430120820922654E-2</v>
      </c>
      <c r="W15" s="384">
        <f t="shared" ref="W15:AG15" si="16">SUM(W4:W14)</f>
        <v>7.8132979314889314E-2</v>
      </c>
      <c r="X15" s="384">
        <f t="shared" si="16"/>
        <v>0.14325345838110368</v>
      </c>
      <c r="Y15" s="384">
        <f t="shared" si="16"/>
        <v>8.8146052704222766E-2</v>
      </c>
      <c r="Z15" s="384">
        <f t="shared" si="16"/>
        <v>5.781255700248894E-2</v>
      </c>
      <c r="AA15" s="384">
        <f t="shared" si="16"/>
        <v>6.5337495270345436E-2</v>
      </c>
      <c r="AB15" s="384">
        <f t="shared" si="16"/>
        <v>7.9148760498460105E-2</v>
      </c>
      <c r="AC15" s="384">
        <f t="shared" si="16"/>
        <v>7.5128473270986762E-2</v>
      </c>
      <c r="AD15" s="384">
        <f t="shared" si="16"/>
        <v>0.10058711207907207</v>
      </c>
      <c r="AE15" s="384">
        <f t="shared" si="16"/>
        <v>5.449840081928789E-2</v>
      </c>
      <c r="AF15" s="384">
        <f t="shared" si="16"/>
        <v>6.2602076441280796E-2</v>
      </c>
      <c r="AG15" s="384">
        <f t="shared" si="16"/>
        <v>0.1769225133969396</v>
      </c>
      <c r="AH15" s="385">
        <f>SUM(AH4:AH14)</f>
        <v>1</v>
      </c>
    </row>
    <row r="16" spans="1:94" ht="21.5" thickBot="1" x14ac:dyDescent="0.55000000000000004">
      <c r="A16" s="67"/>
      <c r="F16" s="66">
        <v>0</v>
      </c>
      <c r="Q16" s="147"/>
      <c r="T16" s="70"/>
      <c r="Y16" s="66">
        <v>0</v>
      </c>
      <c r="AH16" s="386">
        <v>0.99999999999999967</v>
      </c>
    </row>
    <row r="17" spans="1:34" ht="21.5" thickBot="1" x14ac:dyDescent="0.55000000000000004">
      <c r="A17" s="67"/>
      <c r="B17" s="153" t="s">
        <v>36</v>
      </c>
      <c r="C17" s="154">
        <f>C$3</f>
        <v>45658</v>
      </c>
      <c r="D17" s="154">
        <f t="shared" ref="D17:N17" si="17">D$3</f>
        <v>45689</v>
      </c>
      <c r="E17" s="154">
        <f t="shared" si="17"/>
        <v>45717</v>
      </c>
      <c r="F17" s="154">
        <f t="shared" si="17"/>
        <v>45748</v>
      </c>
      <c r="G17" s="154">
        <f t="shared" si="17"/>
        <v>45778</v>
      </c>
      <c r="H17" s="154">
        <f t="shared" si="17"/>
        <v>45809</v>
      </c>
      <c r="I17" s="154">
        <f t="shared" si="17"/>
        <v>45839</v>
      </c>
      <c r="J17" s="154">
        <f t="shared" si="17"/>
        <v>45870</v>
      </c>
      <c r="K17" s="154">
        <f t="shared" si="17"/>
        <v>45901</v>
      </c>
      <c r="L17" s="154">
        <f t="shared" si="17"/>
        <v>45931</v>
      </c>
      <c r="M17" s="154">
        <f t="shared" si="17"/>
        <v>45962</v>
      </c>
      <c r="N17" s="154" t="str">
        <f t="shared" si="17"/>
        <v>Dec-25 +</v>
      </c>
      <c r="O17" s="155" t="s">
        <v>34</v>
      </c>
      <c r="Q17" s="147"/>
      <c r="R17" s="37"/>
      <c r="S17" s="37"/>
      <c r="T17" s="70"/>
      <c r="U17" s="220" t="s">
        <v>36</v>
      </c>
      <c r="V17" s="401" t="s">
        <v>188</v>
      </c>
      <c r="W17" s="401" t="s">
        <v>189</v>
      </c>
      <c r="X17" s="401" t="s">
        <v>190</v>
      </c>
      <c r="Y17" s="401" t="s">
        <v>191</v>
      </c>
      <c r="Z17" s="401" t="s">
        <v>44</v>
      </c>
      <c r="AA17" s="401" t="s">
        <v>192</v>
      </c>
      <c r="AB17" s="401" t="s">
        <v>193</v>
      </c>
      <c r="AC17" s="401" t="s">
        <v>194</v>
      </c>
      <c r="AD17" s="401" t="s">
        <v>195</v>
      </c>
      <c r="AE17" s="401" t="s">
        <v>196</v>
      </c>
      <c r="AF17" s="401" t="s">
        <v>197</v>
      </c>
      <c r="AG17" s="401" t="s">
        <v>198</v>
      </c>
      <c r="AH17" s="378" t="s">
        <v>34</v>
      </c>
    </row>
    <row r="18" spans="1:34" x14ac:dyDescent="0.35">
      <c r="A18" s="513" t="s">
        <v>48</v>
      </c>
      <c r="B18" s="10" t="s">
        <v>0</v>
      </c>
      <c r="C18" s="221">
        <f>$P$29*V18</f>
        <v>0</v>
      </c>
      <c r="D18" s="221">
        <f t="shared" ref="D18:D28" si="18">$P$29*W18</f>
        <v>0</v>
      </c>
      <c r="E18" s="221">
        <f t="shared" ref="E18:E28" si="19">$P$29*X18</f>
        <v>0</v>
      </c>
      <c r="F18" s="221">
        <f t="shared" ref="F18:F28" si="20">$P$29*Y18</f>
        <v>0</v>
      </c>
      <c r="G18" s="221">
        <f t="shared" ref="G18:G28" si="21">$P$29*Z18</f>
        <v>0</v>
      </c>
      <c r="H18" s="221">
        <f t="shared" ref="H18:H28" si="22">$P$29*AA18</f>
        <v>0</v>
      </c>
      <c r="I18" s="221">
        <f t="shared" ref="I18:I28" si="23">$P$29*AB18</f>
        <v>0</v>
      </c>
      <c r="J18" s="221">
        <f t="shared" ref="J18:J28" si="24">$P$29*AC18</f>
        <v>0</v>
      </c>
      <c r="K18" s="221">
        <f t="shared" ref="K18:K28" si="25">$P$29*AD18</f>
        <v>0</v>
      </c>
      <c r="L18" s="221">
        <f t="shared" ref="L18:L28" si="26">$P$29*AE18</f>
        <v>0</v>
      </c>
      <c r="M18" s="221">
        <f t="shared" ref="M18:M28" si="27">$P$29*AF18</f>
        <v>0</v>
      </c>
      <c r="N18" s="221">
        <f t="shared" ref="N18:N28" si="28">$P$29*AG18</f>
        <v>0</v>
      </c>
      <c r="O18" s="65">
        <f t="shared" ref="O18:O29" si="29">SUM(C18:N18)</f>
        <v>0</v>
      </c>
      <c r="P18" s="162"/>
      <c r="Q18" s="147"/>
      <c r="R18" s="147"/>
      <c r="S18" s="147"/>
      <c r="T18" s="513" t="s">
        <v>259</v>
      </c>
      <c r="U18" s="379" t="s">
        <v>0</v>
      </c>
      <c r="V18" s="458">
        <v>0</v>
      </c>
      <c r="W18" s="458">
        <v>0</v>
      </c>
      <c r="X18" s="458">
        <v>0</v>
      </c>
      <c r="Y18" s="458">
        <v>0</v>
      </c>
      <c r="Z18" s="458">
        <v>0</v>
      </c>
      <c r="AA18" s="458">
        <v>0</v>
      </c>
      <c r="AB18" s="458">
        <v>0</v>
      </c>
      <c r="AC18" s="458">
        <v>0</v>
      </c>
      <c r="AD18" s="458">
        <v>0</v>
      </c>
      <c r="AE18" s="402">
        <v>0</v>
      </c>
      <c r="AF18" s="402">
        <v>0</v>
      </c>
      <c r="AG18" s="402">
        <v>0</v>
      </c>
      <c r="AH18" s="380">
        <f>SUM(V18:AG18)</f>
        <v>0</v>
      </c>
    </row>
    <row r="19" spans="1:34" x14ac:dyDescent="0.35">
      <c r="A19" s="514"/>
      <c r="B19" s="11" t="s">
        <v>1</v>
      </c>
      <c r="C19" s="221">
        <f t="shared" ref="C19:C28" si="30">$P$29*V19</f>
        <v>1024712.1173390538</v>
      </c>
      <c r="D19" s="221">
        <f t="shared" si="18"/>
        <v>789812.26460337138</v>
      </c>
      <c r="E19" s="221">
        <f t="shared" si="19"/>
        <v>1196944.4792634097</v>
      </c>
      <c r="F19" s="221">
        <f t="shared" si="20"/>
        <v>1084198.0038429627</v>
      </c>
      <c r="G19" s="221">
        <f t="shared" si="21"/>
        <v>1410517.5972489079</v>
      </c>
      <c r="H19" s="221">
        <f t="shared" si="22"/>
        <v>2833177.1147940713</v>
      </c>
      <c r="I19" s="221">
        <f t="shared" si="23"/>
        <v>2551939.8726340192</v>
      </c>
      <c r="J19" s="221">
        <f t="shared" si="24"/>
        <v>2399548.2342816456</v>
      </c>
      <c r="K19" s="221">
        <f t="shared" si="25"/>
        <v>2068186.0310706492</v>
      </c>
      <c r="L19" s="221">
        <f t="shared" si="26"/>
        <v>1591037.9812173611</v>
      </c>
      <c r="M19" s="221">
        <f t="shared" si="27"/>
        <v>1269107.1584677116</v>
      </c>
      <c r="N19" s="221">
        <f t="shared" si="28"/>
        <v>3210246.3792795362</v>
      </c>
      <c r="O19" s="65">
        <f t="shared" si="29"/>
        <v>21429427.2340427</v>
      </c>
      <c r="Q19" s="147"/>
      <c r="R19" s="147"/>
      <c r="S19" s="147"/>
      <c r="T19" s="514"/>
      <c r="U19" s="11" t="s">
        <v>1</v>
      </c>
      <c r="V19" s="414">
        <v>3.3989611128354802E-2</v>
      </c>
      <c r="W19" s="414">
        <v>2.6198003599279512E-2</v>
      </c>
      <c r="X19" s="414">
        <v>3.9702543479275695E-2</v>
      </c>
      <c r="Y19" s="414">
        <v>3.5962752770461792E-2</v>
      </c>
      <c r="Z19" s="414">
        <v>4.6786745085721025E-2</v>
      </c>
      <c r="AA19" s="414">
        <v>9.3976236603574514E-2</v>
      </c>
      <c r="AB19" s="414">
        <v>8.4647621928211778E-2</v>
      </c>
      <c r="AC19" s="414">
        <v>7.9592804639371018E-2</v>
      </c>
      <c r="AD19" s="414">
        <v>6.860154939880278E-2</v>
      </c>
      <c r="AE19" s="403">
        <v>5.2774590401498449E-2</v>
      </c>
      <c r="AF19" s="403">
        <v>4.2096173224285202E-2</v>
      </c>
      <c r="AG19" s="403">
        <v>0.1064835910609387</v>
      </c>
      <c r="AH19" s="381">
        <f t="shared" ref="AH19:AH28" si="31">SUM(V19:AG19)</f>
        <v>0.71081222331977523</v>
      </c>
    </row>
    <row r="20" spans="1:34" ht="14.75" customHeight="1" x14ac:dyDescent="0.35">
      <c r="A20" s="514"/>
      <c r="B20" s="10" t="s">
        <v>2</v>
      </c>
      <c r="C20" s="221">
        <f t="shared" si="30"/>
        <v>0</v>
      </c>
      <c r="D20" s="221">
        <f t="shared" si="18"/>
        <v>0</v>
      </c>
      <c r="E20" s="221">
        <f t="shared" si="19"/>
        <v>0</v>
      </c>
      <c r="F20" s="221">
        <f t="shared" si="20"/>
        <v>0</v>
      </c>
      <c r="G20" s="221">
        <f t="shared" si="21"/>
        <v>0</v>
      </c>
      <c r="H20" s="221">
        <f t="shared" si="22"/>
        <v>0</v>
      </c>
      <c r="I20" s="221">
        <f t="shared" si="23"/>
        <v>0</v>
      </c>
      <c r="J20" s="221">
        <f t="shared" si="24"/>
        <v>0</v>
      </c>
      <c r="K20" s="221">
        <f t="shared" si="25"/>
        <v>0</v>
      </c>
      <c r="L20" s="221">
        <f t="shared" si="26"/>
        <v>0</v>
      </c>
      <c r="M20" s="221">
        <f t="shared" si="27"/>
        <v>0</v>
      </c>
      <c r="N20" s="221">
        <f t="shared" si="28"/>
        <v>0</v>
      </c>
      <c r="O20" s="65">
        <f t="shared" si="29"/>
        <v>0</v>
      </c>
      <c r="Q20" s="147"/>
      <c r="R20" s="147"/>
      <c r="S20" s="147"/>
      <c r="T20" s="514"/>
      <c r="U20" s="10" t="s">
        <v>2</v>
      </c>
      <c r="V20" s="414">
        <v>0</v>
      </c>
      <c r="W20" s="414">
        <v>0</v>
      </c>
      <c r="X20" s="414">
        <v>0</v>
      </c>
      <c r="Y20" s="414">
        <v>0</v>
      </c>
      <c r="Z20" s="414">
        <v>0</v>
      </c>
      <c r="AA20" s="414">
        <v>0</v>
      </c>
      <c r="AB20" s="414">
        <v>0</v>
      </c>
      <c r="AC20" s="414">
        <v>0</v>
      </c>
      <c r="AD20" s="414">
        <v>0</v>
      </c>
      <c r="AE20" s="403">
        <v>0</v>
      </c>
      <c r="AF20" s="403">
        <v>0</v>
      </c>
      <c r="AG20" s="403">
        <v>0</v>
      </c>
      <c r="AH20" s="381">
        <f t="shared" si="31"/>
        <v>0</v>
      </c>
    </row>
    <row r="21" spans="1:34" x14ac:dyDescent="0.35">
      <c r="A21" s="514"/>
      <c r="B21" s="10" t="s">
        <v>9</v>
      </c>
      <c r="C21" s="221">
        <f t="shared" si="30"/>
        <v>440769.18211363046</v>
      </c>
      <c r="D21" s="221">
        <f t="shared" si="18"/>
        <v>328386.4105946467</v>
      </c>
      <c r="E21" s="221">
        <f t="shared" si="19"/>
        <v>541131.51124018978</v>
      </c>
      <c r="F21" s="221">
        <f t="shared" si="20"/>
        <v>400045.69775798678</v>
      </c>
      <c r="G21" s="221">
        <f t="shared" si="21"/>
        <v>554513.40165558225</v>
      </c>
      <c r="H21" s="221">
        <f t="shared" si="22"/>
        <v>1056111.1337004853</v>
      </c>
      <c r="I21" s="221">
        <f t="shared" si="23"/>
        <v>1035237.5446704063</v>
      </c>
      <c r="J21" s="221">
        <f t="shared" si="24"/>
        <v>866378.49647848296</v>
      </c>
      <c r="K21" s="221">
        <f t="shared" si="25"/>
        <v>703130.6134327593</v>
      </c>
      <c r="L21" s="221">
        <f t="shared" si="26"/>
        <v>573170.51191043924</v>
      </c>
      <c r="M21" s="221">
        <f t="shared" si="27"/>
        <v>469575.39649638569</v>
      </c>
      <c r="N21" s="221">
        <f t="shared" si="28"/>
        <v>1749926.3659063028</v>
      </c>
      <c r="O21" s="65">
        <f t="shared" si="29"/>
        <v>8718376.2659572978</v>
      </c>
      <c r="Q21" s="147"/>
      <c r="R21" s="147"/>
      <c r="S21" s="147"/>
      <c r="T21" s="514"/>
      <c r="U21" s="10" t="s">
        <v>9</v>
      </c>
      <c r="V21" s="414">
        <v>1.4620275142553272E-2</v>
      </c>
      <c r="W21" s="414">
        <v>1.0892548460276609E-2</v>
      </c>
      <c r="X21" s="414">
        <v>1.7949284804121463E-2</v>
      </c>
      <c r="Y21" s="414">
        <v>1.3269480735403719E-2</v>
      </c>
      <c r="Z21" s="414">
        <v>1.8393160936437121E-2</v>
      </c>
      <c r="AA21" s="414">
        <v>3.503111374931462E-2</v>
      </c>
      <c r="AB21" s="414">
        <v>3.4338738630507737E-2</v>
      </c>
      <c r="AC21" s="414">
        <v>2.8737698800460971E-2</v>
      </c>
      <c r="AD21" s="414">
        <v>2.3322780826562022E-2</v>
      </c>
      <c r="AE21" s="403">
        <v>1.9012015648517788E-2</v>
      </c>
      <c r="AF21" s="403">
        <v>1.5575774749108529E-2</v>
      </c>
      <c r="AG21" s="403">
        <v>5.8044904196960921E-2</v>
      </c>
      <c r="AH21" s="381">
        <f t="shared" si="31"/>
        <v>0.28918777668022477</v>
      </c>
    </row>
    <row r="22" spans="1:34" x14ac:dyDescent="0.35">
      <c r="A22" s="514"/>
      <c r="B22" s="11" t="s">
        <v>3</v>
      </c>
      <c r="C22" s="221">
        <f t="shared" si="30"/>
        <v>0</v>
      </c>
      <c r="D22" s="221">
        <f t="shared" si="18"/>
        <v>0</v>
      </c>
      <c r="E22" s="221">
        <f t="shared" si="19"/>
        <v>0</v>
      </c>
      <c r="F22" s="221">
        <f t="shared" si="20"/>
        <v>0</v>
      </c>
      <c r="G22" s="221">
        <f t="shared" si="21"/>
        <v>0</v>
      </c>
      <c r="H22" s="221">
        <f t="shared" si="22"/>
        <v>0</v>
      </c>
      <c r="I22" s="221">
        <f t="shared" si="23"/>
        <v>0</v>
      </c>
      <c r="J22" s="221">
        <f t="shared" si="24"/>
        <v>0</v>
      </c>
      <c r="K22" s="221">
        <f t="shared" si="25"/>
        <v>0</v>
      </c>
      <c r="L22" s="221">
        <f t="shared" si="26"/>
        <v>0</v>
      </c>
      <c r="M22" s="221">
        <f t="shared" si="27"/>
        <v>0</v>
      </c>
      <c r="N22" s="221">
        <f t="shared" si="28"/>
        <v>0</v>
      </c>
      <c r="O22" s="65">
        <f t="shared" si="29"/>
        <v>0</v>
      </c>
      <c r="Q22" s="147"/>
      <c r="R22" s="147"/>
      <c r="S22" s="147"/>
      <c r="T22" s="514"/>
      <c r="U22" s="11" t="s">
        <v>3</v>
      </c>
      <c r="V22" s="414">
        <v>0</v>
      </c>
      <c r="W22" s="414">
        <v>0</v>
      </c>
      <c r="X22" s="414">
        <v>0</v>
      </c>
      <c r="Y22" s="414">
        <v>0</v>
      </c>
      <c r="Z22" s="414">
        <v>0</v>
      </c>
      <c r="AA22" s="414">
        <v>0</v>
      </c>
      <c r="AB22" s="414">
        <v>0</v>
      </c>
      <c r="AC22" s="414">
        <v>0</v>
      </c>
      <c r="AD22" s="414">
        <v>0</v>
      </c>
      <c r="AE22" s="403">
        <v>0</v>
      </c>
      <c r="AF22" s="403">
        <v>0</v>
      </c>
      <c r="AG22" s="403">
        <v>0</v>
      </c>
      <c r="AH22" s="381">
        <f t="shared" si="31"/>
        <v>0</v>
      </c>
    </row>
    <row r="23" spans="1:34" x14ac:dyDescent="0.35">
      <c r="A23" s="514"/>
      <c r="B23" s="10" t="s">
        <v>4</v>
      </c>
      <c r="C23" s="221">
        <f t="shared" si="30"/>
        <v>0</v>
      </c>
      <c r="D23" s="221">
        <f t="shared" si="18"/>
        <v>0</v>
      </c>
      <c r="E23" s="221">
        <f t="shared" si="19"/>
        <v>0</v>
      </c>
      <c r="F23" s="221">
        <f t="shared" si="20"/>
        <v>0</v>
      </c>
      <c r="G23" s="221">
        <f t="shared" si="21"/>
        <v>0</v>
      </c>
      <c r="H23" s="221">
        <f t="shared" si="22"/>
        <v>0</v>
      </c>
      <c r="I23" s="221">
        <f t="shared" si="23"/>
        <v>0</v>
      </c>
      <c r="J23" s="221">
        <f t="shared" si="24"/>
        <v>0</v>
      </c>
      <c r="K23" s="221">
        <f t="shared" si="25"/>
        <v>0</v>
      </c>
      <c r="L23" s="221">
        <f t="shared" si="26"/>
        <v>0</v>
      </c>
      <c r="M23" s="221">
        <f t="shared" si="27"/>
        <v>0</v>
      </c>
      <c r="N23" s="221">
        <f t="shared" si="28"/>
        <v>0</v>
      </c>
      <c r="O23" s="65">
        <f t="shared" si="29"/>
        <v>0</v>
      </c>
      <c r="Q23" s="147"/>
      <c r="R23" s="147"/>
      <c r="S23" s="147"/>
      <c r="T23" s="514"/>
      <c r="U23" s="10" t="s">
        <v>4</v>
      </c>
      <c r="V23" s="414">
        <v>0</v>
      </c>
      <c r="W23" s="414">
        <v>0</v>
      </c>
      <c r="X23" s="414">
        <v>0</v>
      </c>
      <c r="Y23" s="414">
        <v>0</v>
      </c>
      <c r="Z23" s="414">
        <v>0</v>
      </c>
      <c r="AA23" s="414">
        <v>0</v>
      </c>
      <c r="AB23" s="414">
        <v>0</v>
      </c>
      <c r="AC23" s="414">
        <v>0</v>
      </c>
      <c r="AD23" s="414">
        <v>0</v>
      </c>
      <c r="AE23" s="403">
        <v>0</v>
      </c>
      <c r="AF23" s="403">
        <v>0</v>
      </c>
      <c r="AG23" s="403">
        <v>0</v>
      </c>
      <c r="AH23" s="381">
        <f t="shared" si="31"/>
        <v>0</v>
      </c>
    </row>
    <row r="24" spans="1:34" x14ac:dyDescent="0.35">
      <c r="A24" s="514"/>
      <c r="B24" s="10" t="s">
        <v>5</v>
      </c>
      <c r="C24" s="221">
        <f t="shared" si="30"/>
        <v>0</v>
      </c>
      <c r="D24" s="221">
        <f t="shared" si="18"/>
        <v>0</v>
      </c>
      <c r="E24" s="221">
        <f t="shared" si="19"/>
        <v>0</v>
      </c>
      <c r="F24" s="221">
        <f t="shared" si="20"/>
        <v>0</v>
      </c>
      <c r="G24" s="221">
        <f t="shared" si="21"/>
        <v>0</v>
      </c>
      <c r="H24" s="221">
        <f t="shared" si="22"/>
        <v>0</v>
      </c>
      <c r="I24" s="221">
        <f t="shared" si="23"/>
        <v>0</v>
      </c>
      <c r="J24" s="221">
        <f t="shared" si="24"/>
        <v>0</v>
      </c>
      <c r="K24" s="221">
        <f t="shared" si="25"/>
        <v>0</v>
      </c>
      <c r="L24" s="221">
        <f t="shared" si="26"/>
        <v>0</v>
      </c>
      <c r="M24" s="221">
        <f t="shared" si="27"/>
        <v>0</v>
      </c>
      <c r="N24" s="221">
        <f t="shared" si="28"/>
        <v>0</v>
      </c>
      <c r="O24" s="65">
        <f t="shared" si="29"/>
        <v>0</v>
      </c>
      <c r="Q24" s="147"/>
      <c r="R24" s="147"/>
      <c r="S24" s="147"/>
      <c r="T24" s="514"/>
      <c r="U24" s="10" t="s">
        <v>5</v>
      </c>
      <c r="V24" s="414">
        <v>0</v>
      </c>
      <c r="W24" s="414">
        <v>0</v>
      </c>
      <c r="X24" s="414">
        <v>0</v>
      </c>
      <c r="Y24" s="414">
        <v>0</v>
      </c>
      <c r="Z24" s="414">
        <v>0</v>
      </c>
      <c r="AA24" s="414">
        <v>0</v>
      </c>
      <c r="AB24" s="414">
        <v>0</v>
      </c>
      <c r="AC24" s="414">
        <v>0</v>
      </c>
      <c r="AD24" s="414">
        <v>0</v>
      </c>
      <c r="AE24" s="403">
        <v>0</v>
      </c>
      <c r="AF24" s="403">
        <v>0</v>
      </c>
      <c r="AG24" s="403">
        <v>0</v>
      </c>
      <c r="AH24" s="381">
        <f t="shared" si="31"/>
        <v>0</v>
      </c>
    </row>
    <row r="25" spans="1:34" x14ac:dyDescent="0.35">
      <c r="A25" s="514"/>
      <c r="B25" s="10" t="s">
        <v>6</v>
      </c>
      <c r="C25" s="221">
        <f t="shared" si="30"/>
        <v>0</v>
      </c>
      <c r="D25" s="221">
        <f t="shared" si="18"/>
        <v>0</v>
      </c>
      <c r="E25" s="221">
        <f t="shared" si="19"/>
        <v>0</v>
      </c>
      <c r="F25" s="221">
        <f t="shared" si="20"/>
        <v>0</v>
      </c>
      <c r="G25" s="221">
        <f t="shared" si="21"/>
        <v>0</v>
      </c>
      <c r="H25" s="221">
        <f t="shared" si="22"/>
        <v>0</v>
      </c>
      <c r="I25" s="221">
        <f t="shared" si="23"/>
        <v>0</v>
      </c>
      <c r="J25" s="221">
        <f t="shared" si="24"/>
        <v>0</v>
      </c>
      <c r="K25" s="221">
        <f t="shared" si="25"/>
        <v>0</v>
      </c>
      <c r="L25" s="221">
        <f t="shared" si="26"/>
        <v>0</v>
      </c>
      <c r="M25" s="221">
        <f t="shared" si="27"/>
        <v>0</v>
      </c>
      <c r="N25" s="221">
        <f t="shared" si="28"/>
        <v>0</v>
      </c>
      <c r="O25" s="65">
        <f t="shared" si="29"/>
        <v>0</v>
      </c>
      <c r="Q25" s="147"/>
      <c r="R25" s="147"/>
      <c r="S25" s="147"/>
      <c r="T25" s="514"/>
      <c r="U25" s="10" t="s">
        <v>6</v>
      </c>
      <c r="V25" s="414">
        <v>0</v>
      </c>
      <c r="W25" s="414">
        <v>0</v>
      </c>
      <c r="X25" s="414">
        <v>0</v>
      </c>
      <c r="Y25" s="414">
        <v>0</v>
      </c>
      <c r="Z25" s="414">
        <v>0</v>
      </c>
      <c r="AA25" s="414">
        <v>0</v>
      </c>
      <c r="AB25" s="414">
        <v>0</v>
      </c>
      <c r="AC25" s="414">
        <v>0</v>
      </c>
      <c r="AD25" s="414">
        <v>0</v>
      </c>
      <c r="AE25" s="403">
        <v>0</v>
      </c>
      <c r="AF25" s="403">
        <v>0</v>
      </c>
      <c r="AG25" s="403">
        <v>0</v>
      </c>
      <c r="AH25" s="381">
        <f t="shared" si="31"/>
        <v>0</v>
      </c>
    </row>
    <row r="26" spans="1:34" x14ac:dyDescent="0.35">
      <c r="A26" s="514"/>
      <c r="B26" s="10" t="s">
        <v>7</v>
      </c>
      <c r="C26" s="221">
        <f t="shared" si="30"/>
        <v>0</v>
      </c>
      <c r="D26" s="221">
        <f t="shared" si="18"/>
        <v>0</v>
      </c>
      <c r="E26" s="221">
        <f t="shared" si="19"/>
        <v>0</v>
      </c>
      <c r="F26" s="221">
        <f t="shared" si="20"/>
        <v>0</v>
      </c>
      <c r="G26" s="221">
        <f t="shared" si="21"/>
        <v>0</v>
      </c>
      <c r="H26" s="221">
        <f t="shared" si="22"/>
        <v>0</v>
      </c>
      <c r="I26" s="221">
        <f t="shared" si="23"/>
        <v>0</v>
      </c>
      <c r="J26" s="221">
        <f t="shared" si="24"/>
        <v>0</v>
      </c>
      <c r="K26" s="221">
        <f t="shared" si="25"/>
        <v>0</v>
      </c>
      <c r="L26" s="221">
        <f t="shared" si="26"/>
        <v>0</v>
      </c>
      <c r="M26" s="221">
        <f t="shared" si="27"/>
        <v>0</v>
      </c>
      <c r="N26" s="221">
        <f t="shared" si="28"/>
        <v>0</v>
      </c>
      <c r="O26" s="65">
        <f t="shared" si="29"/>
        <v>0</v>
      </c>
      <c r="Q26" s="147"/>
      <c r="R26" s="147"/>
      <c r="S26" s="147"/>
      <c r="T26" s="514"/>
      <c r="U26" s="10" t="s">
        <v>7</v>
      </c>
      <c r="V26" s="414">
        <v>0</v>
      </c>
      <c r="W26" s="414">
        <v>0</v>
      </c>
      <c r="X26" s="414">
        <v>0</v>
      </c>
      <c r="Y26" s="414">
        <v>0</v>
      </c>
      <c r="Z26" s="414">
        <v>0</v>
      </c>
      <c r="AA26" s="414">
        <v>0</v>
      </c>
      <c r="AB26" s="414">
        <v>0</v>
      </c>
      <c r="AC26" s="414">
        <v>0</v>
      </c>
      <c r="AD26" s="414">
        <v>0</v>
      </c>
      <c r="AE26" s="403">
        <v>0</v>
      </c>
      <c r="AF26" s="403">
        <v>0</v>
      </c>
      <c r="AG26" s="403">
        <v>0</v>
      </c>
      <c r="AH26" s="381">
        <f t="shared" si="31"/>
        <v>0</v>
      </c>
    </row>
    <row r="27" spans="1:34" x14ac:dyDescent="0.35">
      <c r="A27" s="514"/>
      <c r="B27" s="10" t="s">
        <v>8</v>
      </c>
      <c r="C27" s="221">
        <f t="shared" si="30"/>
        <v>0</v>
      </c>
      <c r="D27" s="221">
        <f t="shared" si="18"/>
        <v>0</v>
      </c>
      <c r="E27" s="221">
        <f t="shared" si="19"/>
        <v>0</v>
      </c>
      <c r="F27" s="221">
        <f t="shared" si="20"/>
        <v>0</v>
      </c>
      <c r="G27" s="221">
        <f t="shared" si="21"/>
        <v>0</v>
      </c>
      <c r="H27" s="221">
        <f t="shared" si="22"/>
        <v>0</v>
      </c>
      <c r="I27" s="221">
        <f t="shared" si="23"/>
        <v>0</v>
      </c>
      <c r="J27" s="221">
        <f t="shared" si="24"/>
        <v>0</v>
      </c>
      <c r="K27" s="221">
        <f t="shared" si="25"/>
        <v>0</v>
      </c>
      <c r="L27" s="221">
        <f t="shared" si="26"/>
        <v>0</v>
      </c>
      <c r="M27" s="221">
        <f t="shared" si="27"/>
        <v>0</v>
      </c>
      <c r="N27" s="221">
        <f t="shared" si="28"/>
        <v>0</v>
      </c>
      <c r="O27" s="65">
        <f t="shared" si="29"/>
        <v>0</v>
      </c>
      <c r="Q27" s="147"/>
      <c r="R27" s="147"/>
      <c r="S27" s="147"/>
      <c r="T27" s="514"/>
      <c r="U27" s="10" t="s">
        <v>8</v>
      </c>
      <c r="V27" s="414">
        <v>0</v>
      </c>
      <c r="W27" s="414">
        <v>0</v>
      </c>
      <c r="X27" s="414">
        <v>0</v>
      </c>
      <c r="Y27" s="414">
        <v>0</v>
      </c>
      <c r="Z27" s="414">
        <v>0</v>
      </c>
      <c r="AA27" s="414">
        <v>0</v>
      </c>
      <c r="AB27" s="414">
        <v>0</v>
      </c>
      <c r="AC27" s="414">
        <v>0</v>
      </c>
      <c r="AD27" s="414">
        <v>0</v>
      </c>
      <c r="AE27" s="403">
        <v>0</v>
      </c>
      <c r="AF27" s="403">
        <v>0</v>
      </c>
      <c r="AG27" s="403">
        <v>0</v>
      </c>
      <c r="AH27" s="381">
        <f t="shared" si="31"/>
        <v>0</v>
      </c>
    </row>
    <row r="28" spans="1:34" ht="15" thickBot="1" x14ac:dyDescent="0.4">
      <c r="A28" s="515"/>
      <c r="B28" s="156" t="s">
        <v>42</v>
      </c>
      <c r="C28" s="221">
        <f t="shared" si="30"/>
        <v>0</v>
      </c>
      <c r="D28" s="221">
        <f t="shared" si="18"/>
        <v>0</v>
      </c>
      <c r="E28" s="221">
        <f t="shared" si="19"/>
        <v>0</v>
      </c>
      <c r="F28" s="221">
        <f t="shared" si="20"/>
        <v>0</v>
      </c>
      <c r="G28" s="221">
        <f t="shared" si="21"/>
        <v>0</v>
      </c>
      <c r="H28" s="221">
        <f t="shared" si="22"/>
        <v>0</v>
      </c>
      <c r="I28" s="221">
        <f t="shared" si="23"/>
        <v>0</v>
      </c>
      <c r="J28" s="221">
        <f t="shared" si="24"/>
        <v>0</v>
      </c>
      <c r="K28" s="221">
        <f t="shared" si="25"/>
        <v>0</v>
      </c>
      <c r="L28" s="221">
        <f t="shared" si="26"/>
        <v>0</v>
      </c>
      <c r="M28" s="221">
        <f t="shared" si="27"/>
        <v>0</v>
      </c>
      <c r="N28" s="221">
        <f t="shared" si="28"/>
        <v>0</v>
      </c>
      <c r="O28" s="65">
        <f t="shared" si="29"/>
        <v>0</v>
      </c>
      <c r="Q28" s="147"/>
      <c r="R28" s="147"/>
      <c r="S28" s="147"/>
      <c r="T28" s="515"/>
      <c r="U28" s="382" t="s">
        <v>42</v>
      </c>
      <c r="V28" s="459">
        <v>0</v>
      </c>
      <c r="W28" s="459">
        <v>0</v>
      </c>
      <c r="X28" s="459">
        <v>0</v>
      </c>
      <c r="Y28" s="459">
        <v>0</v>
      </c>
      <c r="Z28" s="459">
        <v>0</v>
      </c>
      <c r="AA28" s="459">
        <v>0</v>
      </c>
      <c r="AB28" s="459">
        <v>0</v>
      </c>
      <c r="AC28" s="459">
        <v>0</v>
      </c>
      <c r="AD28" s="459">
        <v>0</v>
      </c>
      <c r="AE28" s="404">
        <v>0</v>
      </c>
      <c r="AF28" s="404">
        <v>0</v>
      </c>
      <c r="AG28" s="404">
        <v>0</v>
      </c>
      <c r="AH28" s="381">
        <f t="shared" si="31"/>
        <v>0</v>
      </c>
    </row>
    <row r="29" spans="1:34" ht="21.5" thickBot="1" x14ac:dyDescent="0.55000000000000004">
      <c r="A29" s="67"/>
      <c r="B29" s="157" t="s">
        <v>43</v>
      </c>
      <c r="C29" s="158">
        <f t="shared" ref="C29:N29" si="32">SUM(C18:C28)</f>
        <v>1465481.2994526844</v>
      </c>
      <c r="D29" s="158">
        <f t="shared" si="32"/>
        <v>1118198.6751980181</v>
      </c>
      <c r="E29" s="158">
        <f t="shared" si="32"/>
        <v>1738075.9905035994</v>
      </c>
      <c r="F29" s="158">
        <f t="shared" si="32"/>
        <v>1484243.7016009495</v>
      </c>
      <c r="G29" s="158">
        <f t="shared" si="32"/>
        <v>1965030.9989044901</v>
      </c>
      <c r="H29" s="158">
        <f t="shared" si="32"/>
        <v>3889288.2484945566</v>
      </c>
      <c r="I29" s="158">
        <f t="shared" si="32"/>
        <v>3587177.4173044255</v>
      </c>
      <c r="J29" s="158">
        <f t="shared" si="32"/>
        <v>3265926.7307601287</v>
      </c>
      <c r="K29" s="158">
        <f t="shared" si="32"/>
        <v>2771316.6445034086</v>
      </c>
      <c r="L29" s="159">
        <f t="shared" si="32"/>
        <v>2164208.4931278005</v>
      </c>
      <c r="M29" s="456">
        <f t="shared" si="32"/>
        <v>1738682.5549640972</v>
      </c>
      <c r="N29" s="456">
        <f t="shared" si="32"/>
        <v>4960172.745185839</v>
      </c>
      <c r="O29" s="68">
        <f t="shared" si="29"/>
        <v>30147803.499999993</v>
      </c>
      <c r="P29" s="406">
        <f>'FORECAST OVERVIEW'!O9</f>
        <v>30147803.499999996</v>
      </c>
      <c r="Q29" s="147"/>
      <c r="T29" s="70"/>
      <c r="U29" s="383" t="s">
        <v>43</v>
      </c>
      <c r="V29" s="384">
        <f>SUM(V18:V28)</f>
        <v>4.8609886270908072E-2</v>
      </c>
      <c r="W29" s="384">
        <f t="shared" ref="W29" si="33">SUM(W18:W28)</f>
        <v>3.7090552059556123E-2</v>
      </c>
      <c r="X29" s="384">
        <f t="shared" ref="X29" si="34">SUM(X18:X28)</f>
        <v>5.7651828283397155E-2</v>
      </c>
      <c r="Y29" s="384">
        <f t="shared" ref="Y29" si="35">SUM(Y18:Y28)</f>
        <v>4.9232233505865509E-2</v>
      </c>
      <c r="Z29" s="384">
        <f t="shared" ref="Z29" si="36">SUM(Z18:Z28)</f>
        <v>6.5179906022158146E-2</v>
      </c>
      <c r="AA29" s="384">
        <f t="shared" ref="AA29" si="37">SUM(AA18:AA28)</f>
        <v>0.12900735035288913</v>
      </c>
      <c r="AB29" s="384">
        <f t="shared" ref="AB29" si="38">SUM(AB18:AB28)</f>
        <v>0.11898636055871951</v>
      </c>
      <c r="AC29" s="384">
        <f t="shared" ref="AC29" si="39">SUM(AC18:AC28)</f>
        <v>0.10833050343983198</v>
      </c>
      <c r="AD29" s="384">
        <f t="shared" ref="AD29" si="40">SUM(AD18:AD28)</f>
        <v>9.1924330225364809E-2</v>
      </c>
      <c r="AE29" s="384">
        <f t="shared" ref="AE29" si="41">SUM(AE18:AE28)</f>
        <v>7.1786606050016244E-2</v>
      </c>
      <c r="AF29" s="384">
        <f t="shared" ref="AF29" si="42">SUM(AF18:AF28)</f>
        <v>5.7671947973393728E-2</v>
      </c>
      <c r="AG29" s="384">
        <f t="shared" ref="AG29" si="43">SUM(AG18:AG28)</f>
        <v>0.16452849525789962</v>
      </c>
      <c r="AH29" s="385">
        <f>SUM(AH18:AH28)</f>
        <v>1</v>
      </c>
    </row>
    <row r="30" spans="1:34" ht="21.5" thickBot="1" x14ac:dyDescent="0.55000000000000004">
      <c r="A30" s="67"/>
      <c r="F30" s="66">
        <v>0</v>
      </c>
      <c r="Q30" s="147"/>
      <c r="T30" s="70"/>
      <c r="Y30" s="66">
        <v>0</v>
      </c>
      <c r="AH30" s="386">
        <v>1</v>
      </c>
    </row>
    <row r="31" spans="1:34" ht="21.5" thickBot="1" x14ac:dyDescent="0.55000000000000004">
      <c r="A31" s="67"/>
      <c r="B31" s="153" t="s">
        <v>36</v>
      </c>
      <c r="C31" s="154">
        <f>C$3</f>
        <v>45658</v>
      </c>
      <c r="D31" s="154">
        <f t="shared" ref="D31:N31" si="44">D$3</f>
        <v>45689</v>
      </c>
      <c r="E31" s="154">
        <f t="shared" si="44"/>
        <v>45717</v>
      </c>
      <c r="F31" s="154">
        <f t="shared" si="44"/>
        <v>45748</v>
      </c>
      <c r="G31" s="154">
        <f t="shared" si="44"/>
        <v>45778</v>
      </c>
      <c r="H31" s="154">
        <f t="shared" si="44"/>
        <v>45809</v>
      </c>
      <c r="I31" s="154">
        <f t="shared" si="44"/>
        <v>45839</v>
      </c>
      <c r="J31" s="154">
        <f t="shared" si="44"/>
        <v>45870</v>
      </c>
      <c r="K31" s="154">
        <f t="shared" si="44"/>
        <v>45901</v>
      </c>
      <c r="L31" s="154">
        <f t="shared" si="44"/>
        <v>45931</v>
      </c>
      <c r="M31" s="154">
        <f t="shared" si="44"/>
        <v>45962</v>
      </c>
      <c r="N31" s="154" t="str">
        <f t="shared" si="44"/>
        <v>Dec-25 +</v>
      </c>
      <c r="O31" s="155" t="s">
        <v>34</v>
      </c>
      <c r="Q31" s="147"/>
      <c r="R31" s="37"/>
      <c r="S31" s="37"/>
      <c r="T31" s="70"/>
      <c r="U31" s="220" t="s">
        <v>36</v>
      </c>
      <c r="V31" s="401" t="s">
        <v>188</v>
      </c>
      <c r="W31" s="401" t="s">
        <v>189</v>
      </c>
      <c r="X31" s="401" t="s">
        <v>190</v>
      </c>
      <c r="Y31" s="401" t="s">
        <v>191</v>
      </c>
      <c r="Z31" s="401" t="s">
        <v>44</v>
      </c>
      <c r="AA31" s="401" t="s">
        <v>192</v>
      </c>
      <c r="AB31" s="401" t="s">
        <v>193</v>
      </c>
      <c r="AC31" s="401" t="s">
        <v>194</v>
      </c>
      <c r="AD31" s="401" t="s">
        <v>195</v>
      </c>
      <c r="AE31" s="401" t="s">
        <v>196</v>
      </c>
      <c r="AF31" s="401" t="s">
        <v>197</v>
      </c>
      <c r="AG31" s="401" t="s">
        <v>198</v>
      </c>
      <c r="AH31" s="378" t="s">
        <v>34</v>
      </c>
    </row>
    <row r="32" spans="1:34" ht="14.75" customHeight="1" x14ac:dyDescent="0.35">
      <c r="A32" s="516" t="s">
        <v>230</v>
      </c>
      <c r="B32" s="10" t="s">
        <v>0</v>
      </c>
      <c r="C32" s="221">
        <f>$P$43*V32</f>
        <v>0</v>
      </c>
      <c r="D32" s="221">
        <f t="shared" ref="D32:D42" si="45">$P$43*W32</f>
        <v>0</v>
      </c>
      <c r="E32" s="221">
        <f t="shared" ref="E32:E42" si="46">$P$43*X32</f>
        <v>0</v>
      </c>
      <c r="F32" s="221">
        <f t="shared" ref="F32:F42" si="47">$P$43*Y32</f>
        <v>0</v>
      </c>
      <c r="G32" s="221">
        <f t="shared" ref="G32:G42" si="48">$P$43*Z32</f>
        <v>0</v>
      </c>
      <c r="H32" s="221">
        <f t="shared" ref="H32:H42" si="49">$P$43*AA32</f>
        <v>0</v>
      </c>
      <c r="I32" s="221">
        <f t="shared" ref="I32:I42" si="50">$P$43*AB32</f>
        <v>0</v>
      </c>
      <c r="J32" s="221">
        <f t="shared" ref="J32:J42" si="51">$P$43*AC32</f>
        <v>0</v>
      </c>
      <c r="K32" s="221">
        <f t="shared" ref="K32:K42" si="52">$P$43*AD32</f>
        <v>0</v>
      </c>
      <c r="L32" s="221">
        <f t="shared" ref="L32:L42" si="53">$P$43*AE32</f>
        <v>0</v>
      </c>
      <c r="M32" s="221">
        <f t="shared" ref="M32:M42" si="54">$P$43*AF32</f>
        <v>0</v>
      </c>
      <c r="N32" s="221">
        <f t="shared" ref="N32:N42" si="55">$P$43*AG32</f>
        <v>0</v>
      </c>
      <c r="O32" s="65">
        <f t="shared" ref="O32:O43" si="56">SUM(C32:N32)</f>
        <v>0</v>
      </c>
      <c r="P32" s="162"/>
      <c r="Q32" s="147"/>
      <c r="R32" s="147"/>
      <c r="S32" s="147"/>
      <c r="T32" s="516" t="s">
        <v>230</v>
      </c>
      <c r="U32" s="387" t="s">
        <v>0</v>
      </c>
      <c r="V32" s="458">
        <v>0</v>
      </c>
      <c r="W32" s="458">
        <v>0</v>
      </c>
      <c r="X32" s="458">
        <v>0</v>
      </c>
      <c r="Y32" s="458">
        <v>0</v>
      </c>
      <c r="Z32" s="458">
        <v>0</v>
      </c>
      <c r="AA32" s="458">
        <v>0</v>
      </c>
      <c r="AB32" s="458">
        <v>0</v>
      </c>
      <c r="AC32" s="458">
        <v>0</v>
      </c>
      <c r="AD32" s="458">
        <v>0</v>
      </c>
      <c r="AE32" s="402">
        <v>0</v>
      </c>
      <c r="AF32" s="402">
        <v>0</v>
      </c>
      <c r="AG32" s="402">
        <v>0</v>
      </c>
      <c r="AH32" s="380">
        <f>SUM(V32:AG32)</f>
        <v>0</v>
      </c>
    </row>
    <row r="33" spans="1:34" x14ac:dyDescent="0.35">
      <c r="A33" s="517"/>
      <c r="B33" s="11" t="s">
        <v>1</v>
      </c>
      <c r="C33" s="221">
        <f t="shared" ref="C33:C42" si="57">$P$43*V33</f>
        <v>0</v>
      </c>
      <c r="D33" s="221">
        <f t="shared" si="45"/>
        <v>0</v>
      </c>
      <c r="E33" s="221">
        <f t="shared" si="46"/>
        <v>0</v>
      </c>
      <c r="F33" s="221">
        <f t="shared" si="47"/>
        <v>0</v>
      </c>
      <c r="G33" s="221">
        <f t="shared" si="48"/>
        <v>0</v>
      </c>
      <c r="H33" s="221">
        <f t="shared" si="49"/>
        <v>0</v>
      </c>
      <c r="I33" s="221">
        <f t="shared" si="50"/>
        <v>0</v>
      </c>
      <c r="J33" s="221">
        <f t="shared" si="51"/>
        <v>0</v>
      </c>
      <c r="K33" s="221">
        <f t="shared" si="52"/>
        <v>0</v>
      </c>
      <c r="L33" s="221">
        <f t="shared" si="53"/>
        <v>0</v>
      </c>
      <c r="M33" s="221">
        <f t="shared" si="54"/>
        <v>0</v>
      </c>
      <c r="N33" s="221">
        <f t="shared" si="55"/>
        <v>0</v>
      </c>
      <c r="O33" s="65">
        <f t="shared" si="56"/>
        <v>0</v>
      </c>
      <c r="Q33" s="147"/>
      <c r="R33" s="147"/>
      <c r="S33" s="147"/>
      <c r="T33" s="517"/>
      <c r="U33" s="11" t="s">
        <v>1</v>
      </c>
      <c r="V33" s="414">
        <v>0</v>
      </c>
      <c r="W33" s="414">
        <v>0</v>
      </c>
      <c r="X33" s="414">
        <v>0</v>
      </c>
      <c r="Y33" s="414">
        <v>0</v>
      </c>
      <c r="Z33" s="414">
        <v>0</v>
      </c>
      <c r="AA33" s="414">
        <v>0</v>
      </c>
      <c r="AB33" s="414">
        <v>0</v>
      </c>
      <c r="AC33" s="414">
        <v>0</v>
      </c>
      <c r="AD33" s="414">
        <v>0</v>
      </c>
      <c r="AE33" s="403">
        <v>0</v>
      </c>
      <c r="AF33" s="403">
        <v>0</v>
      </c>
      <c r="AG33" s="403">
        <v>0</v>
      </c>
      <c r="AH33" s="381">
        <f t="shared" ref="AH33:AH42" si="58">SUM(V33:AG33)</f>
        <v>0</v>
      </c>
    </row>
    <row r="34" spans="1:34" x14ac:dyDescent="0.35">
      <c r="A34" s="517"/>
      <c r="B34" s="10" t="s">
        <v>2</v>
      </c>
      <c r="C34" s="221">
        <f t="shared" si="57"/>
        <v>0</v>
      </c>
      <c r="D34" s="221">
        <f t="shared" si="45"/>
        <v>0</v>
      </c>
      <c r="E34" s="221">
        <f t="shared" si="46"/>
        <v>0</v>
      </c>
      <c r="F34" s="221">
        <f t="shared" si="47"/>
        <v>0</v>
      </c>
      <c r="G34" s="221">
        <f t="shared" si="48"/>
        <v>0</v>
      </c>
      <c r="H34" s="221">
        <f t="shared" si="49"/>
        <v>0</v>
      </c>
      <c r="I34" s="221">
        <f t="shared" si="50"/>
        <v>0</v>
      </c>
      <c r="J34" s="221">
        <f t="shared" si="51"/>
        <v>0</v>
      </c>
      <c r="K34" s="221">
        <f t="shared" si="52"/>
        <v>0</v>
      </c>
      <c r="L34" s="221">
        <f t="shared" si="53"/>
        <v>0</v>
      </c>
      <c r="M34" s="221">
        <f t="shared" si="54"/>
        <v>0</v>
      </c>
      <c r="N34" s="221">
        <f t="shared" si="55"/>
        <v>0</v>
      </c>
      <c r="O34" s="65">
        <f t="shared" si="56"/>
        <v>0</v>
      </c>
      <c r="Q34" s="147"/>
      <c r="R34" s="147"/>
      <c r="S34" s="147"/>
      <c r="T34" s="517"/>
      <c r="U34" s="10" t="s">
        <v>2</v>
      </c>
      <c r="V34" s="414">
        <v>0</v>
      </c>
      <c r="W34" s="414">
        <v>0</v>
      </c>
      <c r="X34" s="414">
        <v>0</v>
      </c>
      <c r="Y34" s="414">
        <v>0</v>
      </c>
      <c r="Z34" s="414">
        <v>0</v>
      </c>
      <c r="AA34" s="414">
        <v>0</v>
      </c>
      <c r="AB34" s="414">
        <v>0</v>
      </c>
      <c r="AC34" s="414">
        <v>0</v>
      </c>
      <c r="AD34" s="414">
        <v>0</v>
      </c>
      <c r="AE34" s="403">
        <v>0</v>
      </c>
      <c r="AF34" s="403">
        <v>0</v>
      </c>
      <c r="AG34" s="403">
        <v>0</v>
      </c>
      <c r="AH34" s="381">
        <f t="shared" si="58"/>
        <v>0</v>
      </c>
    </row>
    <row r="35" spans="1:34" x14ac:dyDescent="0.35">
      <c r="A35" s="517"/>
      <c r="B35" s="10" t="s">
        <v>9</v>
      </c>
      <c r="C35" s="221">
        <f t="shared" si="57"/>
        <v>0</v>
      </c>
      <c r="D35" s="221">
        <f t="shared" si="45"/>
        <v>0</v>
      </c>
      <c r="E35" s="221">
        <f t="shared" si="46"/>
        <v>0</v>
      </c>
      <c r="F35" s="221">
        <f t="shared" si="47"/>
        <v>0</v>
      </c>
      <c r="G35" s="221">
        <f t="shared" si="48"/>
        <v>0</v>
      </c>
      <c r="H35" s="221">
        <f t="shared" si="49"/>
        <v>0</v>
      </c>
      <c r="I35" s="221">
        <f t="shared" si="50"/>
        <v>0</v>
      </c>
      <c r="J35" s="221">
        <f t="shared" si="51"/>
        <v>0</v>
      </c>
      <c r="K35" s="221">
        <f t="shared" si="52"/>
        <v>0</v>
      </c>
      <c r="L35" s="221">
        <f t="shared" si="53"/>
        <v>0</v>
      </c>
      <c r="M35" s="221">
        <f t="shared" si="54"/>
        <v>0</v>
      </c>
      <c r="N35" s="221">
        <f t="shared" si="55"/>
        <v>0</v>
      </c>
      <c r="O35" s="65">
        <f t="shared" si="56"/>
        <v>0</v>
      </c>
      <c r="Q35" s="147"/>
      <c r="R35" s="147"/>
      <c r="S35" s="147"/>
      <c r="T35" s="517"/>
      <c r="U35" s="10" t="s">
        <v>9</v>
      </c>
      <c r="V35" s="414">
        <v>0</v>
      </c>
      <c r="W35" s="414">
        <v>0</v>
      </c>
      <c r="X35" s="414">
        <v>0</v>
      </c>
      <c r="Y35" s="414">
        <v>0</v>
      </c>
      <c r="Z35" s="414">
        <v>0</v>
      </c>
      <c r="AA35" s="414">
        <v>0</v>
      </c>
      <c r="AB35" s="414">
        <v>0</v>
      </c>
      <c r="AC35" s="414">
        <v>0</v>
      </c>
      <c r="AD35" s="414">
        <v>0</v>
      </c>
      <c r="AE35" s="403">
        <v>0</v>
      </c>
      <c r="AF35" s="403">
        <v>0</v>
      </c>
      <c r="AG35" s="403">
        <v>0</v>
      </c>
      <c r="AH35" s="381">
        <f t="shared" si="58"/>
        <v>0</v>
      </c>
    </row>
    <row r="36" spans="1:34" x14ac:dyDescent="0.35">
      <c r="A36" s="517"/>
      <c r="B36" s="11" t="s">
        <v>3</v>
      </c>
      <c r="C36" s="221">
        <f t="shared" si="57"/>
        <v>0</v>
      </c>
      <c r="D36" s="221">
        <f t="shared" si="45"/>
        <v>0</v>
      </c>
      <c r="E36" s="221">
        <f t="shared" si="46"/>
        <v>0</v>
      </c>
      <c r="F36" s="221">
        <f t="shared" si="47"/>
        <v>0</v>
      </c>
      <c r="G36" s="221">
        <f t="shared" si="48"/>
        <v>0</v>
      </c>
      <c r="H36" s="221">
        <f t="shared" si="49"/>
        <v>0</v>
      </c>
      <c r="I36" s="221">
        <f t="shared" si="50"/>
        <v>0</v>
      </c>
      <c r="J36" s="221">
        <f t="shared" si="51"/>
        <v>0</v>
      </c>
      <c r="K36" s="221">
        <f t="shared" si="52"/>
        <v>0</v>
      </c>
      <c r="L36" s="221">
        <f t="shared" si="53"/>
        <v>0</v>
      </c>
      <c r="M36" s="221">
        <f t="shared" si="54"/>
        <v>0</v>
      </c>
      <c r="N36" s="221">
        <f t="shared" si="55"/>
        <v>0</v>
      </c>
      <c r="O36" s="65">
        <f t="shared" si="56"/>
        <v>0</v>
      </c>
      <c r="Q36" s="147"/>
      <c r="R36" s="147"/>
      <c r="S36" s="147"/>
      <c r="T36" s="517"/>
      <c r="U36" s="11" t="s">
        <v>3</v>
      </c>
      <c r="V36" s="414">
        <v>0</v>
      </c>
      <c r="W36" s="414">
        <v>0</v>
      </c>
      <c r="X36" s="414">
        <v>0</v>
      </c>
      <c r="Y36" s="414">
        <v>0</v>
      </c>
      <c r="Z36" s="414">
        <v>0</v>
      </c>
      <c r="AA36" s="414">
        <v>0</v>
      </c>
      <c r="AB36" s="414">
        <v>0</v>
      </c>
      <c r="AC36" s="414">
        <v>0</v>
      </c>
      <c r="AD36" s="414">
        <v>0</v>
      </c>
      <c r="AE36" s="403">
        <v>0</v>
      </c>
      <c r="AF36" s="403">
        <v>0</v>
      </c>
      <c r="AG36" s="403">
        <v>0</v>
      </c>
      <c r="AH36" s="381">
        <f t="shared" si="58"/>
        <v>0</v>
      </c>
    </row>
    <row r="37" spans="1:34" x14ac:dyDescent="0.35">
      <c r="A37" s="517"/>
      <c r="B37" s="10" t="s">
        <v>4</v>
      </c>
      <c r="C37" s="221">
        <f t="shared" si="57"/>
        <v>0</v>
      </c>
      <c r="D37" s="221">
        <f t="shared" si="45"/>
        <v>0</v>
      </c>
      <c r="E37" s="221">
        <f t="shared" si="46"/>
        <v>0</v>
      </c>
      <c r="F37" s="221">
        <f t="shared" si="47"/>
        <v>0</v>
      </c>
      <c r="G37" s="221">
        <f t="shared" si="48"/>
        <v>0</v>
      </c>
      <c r="H37" s="221">
        <f t="shared" si="49"/>
        <v>0</v>
      </c>
      <c r="I37" s="221">
        <f t="shared" si="50"/>
        <v>0</v>
      </c>
      <c r="J37" s="221">
        <f t="shared" si="51"/>
        <v>0</v>
      </c>
      <c r="K37" s="221">
        <f t="shared" si="52"/>
        <v>0</v>
      </c>
      <c r="L37" s="221">
        <f t="shared" si="53"/>
        <v>0</v>
      </c>
      <c r="M37" s="221">
        <f t="shared" si="54"/>
        <v>0</v>
      </c>
      <c r="N37" s="221">
        <f t="shared" si="55"/>
        <v>0</v>
      </c>
      <c r="O37" s="65">
        <f t="shared" si="56"/>
        <v>0</v>
      </c>
      <c r="Q37" s="147"/>
      <c r="R37" s="147"/>
      <c r="S37" s="147"/>
      <c r="T37" s="517"/>
      <c r="U37" s="10" t="s">
        <v>4</v>
      </c>
      <c r="V37" s="414">
        <v>0</v>
      </c>
      <c r="W37" s="414">
        <v>9.9564694906087367E-3</v>
      </c>
      <c r="X37" s="414">
        <v>1.8519069399380656E-2</v>
      </c>
      <c r="Y37" s="414">
        <v>3.7417875667380923E-5</v>
      </c>
      <c r="Z37" s="414">
        <v>0.1828383600117709</v>
      </c>
      <c r="AA37" s="414">
        <v>5.079809470412975E-2</v>
      </c>
      <c r="AB37" s="414">
        <v>0.15598826901603965</v>
      </c>
      <c r="AC37" s="414">
        <v>6.2037915520176283E-2</v>
      </c>
      <c r="AD37" s="414">
        <v>4.6888388792802799E-2</v>
      </c>
      <c r="AE37" s="403">
        <v>3.5018875663890801E-2</v>
      </c>
      <c r="AF37" s="403">
        <v>6.2117431107830551E-2</v>
      </c>
      <c r="AG37" s="403">
        <v>0.37579970841770249</v>
      </c>
      <c r="AH37" s="381">
        <f t="shared" si="58"/>
        <v>1</v>
      </c>
    </row>
    <row r="38" spans="1:34" x14ac:dyDescent="0.35">
      <c r="A38" s="517"/>
      <c r="B38" s="10" t="s">
        <v>5</v>
      </c>
      <c r="C38" s="221">
        <f t="shared" si="57"/>
        <v>0</v>
      </c>
      <c r="D38" s="221">
        <f t="shared" si="45"/>
        <v>0</v>
      </c>
      <c r="E38" s="221">
        <f t="shared" si="46"/>
        <v>0</v>
      </c>
      <c r="F38" s="221">
        <f t="shared" si="47"/>
        <v>0</v>
      </c>
      <c r="G38" s="221">
        <f t="shared" si="48"/>
        <v>0</v>
      </c>
      <c r="H38" s="221">
        <f t="shared" si="49"/>
        <v>0</v>
      </c>
      <c r="I38" s="221">
        <f t="shared" si="50"/>
        <v>0</v>
      </c>
      <c r="J38" s="221">
        <f t="shared" si="51"/>
        <v>0</v>
      </c>
      <c r="K38" s="221">
        <f t="shared" si="52"/>
        <v>0</v>
      </c>
      <c r="L38" s="221">
        <f t="shared" si="53"/>
        <v>0</v>
      </c>
      <c r="M38" s="221">
        <f t="shared" si="54"/>
        <v>0</v>
      </c>
      <c r="N38" s="221">
        <f t="shared" si="55"/>
        <v>0</v>
      </c>
      <c r="O38" s="65">
        <f t="shared" si="56"/>
        <v>0</v>
      </c>
      <c r="Q38" s="147"/>
      <c r="R38" s="147"/>
      <c r="S38" s="147"/>
      <c r="T38" s="517"/>
      <c r="U38" s="10" t="s">
        <v>5</v>
      </c>
      <c r="V38" s="414">
        <v>0</v>
      </c>
      <c r="W38" s="414">
        <v>0</v>
      </c>
      <c r="X38" s="414">
        <v>0</v>
      </c>
      <c r="Y38" s="414">
        <v>0</v>
      </c>
      <c r="Z38" s="414">
        <v>0</v>
      </c>
      <c r="AA38" s="414">
        <v>0</v>
      </c>
      <c r="AB38" s="414">
        <v>0</v>
      </c>
      <c r="AC38" s="414">
        <v>0</v>
      </c>
      <c r="AD38" s="414">
        <v>0</v>
      </c>
      <c r="AE38" s="403">
        <v>0</v>
      </c>
      <c r="AF38" s="403">
        <v>0</v>
      </c>
      <c r="AG38" s="403">
        <v>0</v>
      </c>
      <c r="AH38" s="381">
        <f t="shared" si="58"/>
        <v>0</v>
      </c>
    </row>
    <row r="39" spans="1:34" x14ac:dyDescent="0.35">
      <c r="A39" s="517"/>
      <c r="B39" s="10" t="s">
        <v>6</v>
      </c>
      <c r="C39" s="221">
        <f t="shared" si="57"/>
        <v>0</v>
      </c>
      <c r="D39" s="221">
        <f t="shared" si="45"/>
        <v>0</v>
      </c>
      <c r="E39" s="221">
        <f t="shared" si="46"/>
        <v>0</v>
      </c>
      <c r="F39" s="221">
        <f t="shared" si="47"/>
        <v>0</v>
      </c>
      <c r="G39" s="221">
        <f t="shared" si="48"/>
        <v>0</v>
      </c>
      <c r="H39" s="221">
        <f t="shared" si="49"/>
        <v>0</v>
      </c>
      <c r="I39" s="221">
        <f t="shared" si="50"/>
        <v>0</v>
      </c>
      <c r="J39" s="221">
        <f t="shared" si="51"/>
        <v>0</v>
      </c>
      <c r="K39" s="221">
        <f t="shared" si="52"/>
        <v>0</v>
      </c>
      <c r="L39" s="221">
        <f t="shared" si="53"/>
        <v>0</v>
      </c>
      <c r="M39" s="221">
        <f t="shared" si="54"/>
        <v>0</v>
      </c>
      <c r="N39" s="221">
        <f t="shared" si="55"/>
        <v>0</v>
      </c>
      <c r="O39" s="65">
        <f t="shared" si="56"/>
        <v>0</v>
      </c>
      <c r="Q39" s="147"/>
      <c r="R39" s="147"/>
      <c r="S39" s="147"/>
      <c r="T39" s="517"/>
      <c r="U39" s="10" t="s">
        <v>6</v>
      </c>
      <c r="V39" s="414">
        <v>0</v>
      </c>
      <c r="W39" s="414">
        <v>0</v>
      </c>
      <c r="X39" s="414">
        <v>0</v>
      </c>
      <c r="Y39" s="414">
        <v>0</v>
      </c>
      <c r="Z39" s="414">
        <v>0</v>
      </c>
      <c r="AA39" s="414">
        <v>0</v>
      </c>
      <c r="AB39" s="414">
        <v>0</v>
      </c>
      <c r="AC39" s="414">
        <v>0</v>
      </c>
      <c r="AD39" s="414">
        <v>0</v>
      </c>
      <c r="AE39" s="403">
        <v>0</v>
      </c>
      <c r="AF39" s="403">
        <v>0</v>
      </c>
      <c r="AG39" s="403">
        <v>0</v>
      </c>
      <c r="AH39" s="381">
        <f t="shared" si="58"/>
        <v>0</v>
      </c>
    </row>
    <row r="40" spans="1:34" x14ac:dyDescent="0.35">
      <c r="A40" s="517"/>
      <c r="B40" s="10" t="s">
        <v>7</v>
      </c>
      <c r="C40" s="221">
        <f t="shared" si="57"/>
        <v>0</v>
      </c>
      <c r="D40" s="221">
        <f t="shared" si="45"/>
        <v>0</v>
      </c>
      <c r="E40" s="221">
        <f t="shared" si="46"/>
        <v>0</v>
      </c>
      <c r="F40" s="221">
        <f t="shared" si="47"/>
        <v>0</v>
      </c>
      <c r="G40" s="221">
        <f t="shared" si="48"/>
        <v>0</v>
      </c>
      <c r="H40" s="221">
        <f t="shared" si="49"/>
        <v>0</v>
      </c>
      <c r="I40" s="221">
        <f t="shared" si="50"/>
        <v>0</v>
      </c>
      <c r="J40" s="221">
        <f t="shared" si="51"/>
        <v>0</v>
      </c>
      <c r="K40" s="221">
        <f t="shared" si="52"/>
        <v>0</v>
      </c>
      <c r="L40" s="221">
        <f t="shared" si="53"/>
        <v>0</v>
      </c>
      <c r="M40" s="221">
        <f t="shared" si="54"/>
        <v>0</v>
      </c>
      <c r="N40" s="221">
        <f t="shared" si="55"/>
        <v>0</v>
      </c>
      <c r="O40" s="65">
        <f t="shared" si="56"/>
        <v>0</v>
      </c>
      <c r="Q40" s="147"/>
      <c r="R40" s="147"/>
      <c r="S40" s="147"/>
      <c r="T40" s="517"/>
      <c r="U40" s="10" t="s">
        <v>7</v>
      </c>
      <c r="V40" s="414">
        <v>0</v>
      </c>
      <c r="W40" s="414">
        <v>0</v>
      </c>
      <c r="X40" s="414">
        <v>0</v>
      </c>
      <c r="Y40" s="414">
        <v>0</v>
      </c>
      <c r="Z40" s="414">
        <v>0</v>
      </c>
      <c r="AA40" s="414">
        <v>0</v>
      </c>
      <c r="AB40" s="414">
        <v>0</v>
      </c>
      <c r="AC40" s="414">
        <v>0</v>
      </c>
      <c r="AD40" s="414">
        <v>0</v>
      </c>
      <c r="AE40" s="403">
        <v>0</v>
      </c>
      <c r="AF40" s="403">
        <v>0</v>
      </c>
      <c r="AG40" s="403">
        <v>0</v>
      </c>
      <c r="AH40" s="381">
        <f t="shared" si="58"/>
        <v>0</v>
      </c>
    </row>
    <row r="41" spans="1:34" x14ac:dyDescent="0.35">
      <c r="A41" s="517"/>
      <c r="B41" s="10" t="s">
        <v>8</v>
      </c>
      <c r="C41" s="221">
        <f t="shared" si="57"/>
        <v>0</v>
      </c>
      <c r="D41" s="221">
        <f t="shared" si="45"/>
        <v>0</v>
      </c>
      <c r="E41" s="221">
        <f t="shared" si="46"/>
        <v>0</v>
      </c>
      <c r="F41" s="221">
        <f t="shared" si="47"/>
        <v>0</v>
      </c>
      <c r="G41" s="221">
        <f t="shared" si="48"/>
        <v>0</v>
      </c>
      <c r="H41" s="221">
        <f t="shared" si="49"/>
        <v>0</v>
      </c>
      <c r="I41" s="221">
        <f t="shared" si="50"/>
        <v>0</v>
      </c>
      <c r="J41" s="221">
        <f t="shared" si="51"/>
        <v>0</v>
      </c>
      <c r="K41" s="221">
        <f t="shared" si="52"/>
        <v>0</v>
      </c>
      <c r="L41" s="221">
        <f t="shared" si="53"/>
        <v>0</v>
      </c>
      <c r="M41" s="221">
        <f t="shared" si="54"/>
        <v>0</v>
      </c>
      <c r="N41" s="221">
        <f t="shared" si="55"/>
        <v>0</v>
      </c>
      <c r="O41" s="65">
        <f t="shared" si="56"/>
        <v>0</v>
      </c>
      <c r="Q41" s="147"/>
      <c r="R41" s="147"/>
      <c r="S41" s="147"/>
      <c r="T41" s="517"/>
      <c r="U41" s="10" t="s">
        <v>8</v>
      </c>
      <c r="V41" s="414">
        <v>0</v>
      </c>
      <c r="W41" s="414">
        <v>0</v>
      </c>
      <c r="X41" s="414">
        <v>0</v>
      </c>
      <c r="Y41" s="414">
        <v>0</v>
      </c>
      <c r="Z41" s="414">
        <v>0</v>
      </c>
      <c r="AA41" s="414">
        <v>0</v>
      </c>
      <c r="AB41" s="414">
        <v>0</v>
      </c>
      <c r="AC41" s="414">
        <v>0</v>
      </c>
      <c r="AD41" s="414">
        <v>0</v>
      </c>
      <c r="AE41" s="403">
        <v>0</v>
      </c>
      <c r="AF41" s="403">
        <v>0</v>
      </c>
      <c r="AG41" s="403">
        <v>0</v>
      </c>
      <c r="AH41" s="381">
        <f t="shared" si="58"/>
        <v>0</v>
      </c>
    </row>
    <row r="42" spans="1:34" ht="15" thickBot="1" x14ac:dyDescent="0.4">
      <c r="A42" s="518"/>
      <c r="B42" s="156" t="s">
        <v>42</v>
      </c>
      <c r="C42" s="221">
        <f t="shared" si="57"/>
        <v>0</v>
      </c>
      <c r="D42" s="221">
        <f t="shared" si="45"/>
        <v>0</v>
      </c>
      <c r="E42" s="221">
        <f t="shared" si="46"/>
        <v>0</v>
      </c>
      <c r="F42" s="221">
        <f t="shared" si="47"/>
        <v>0</v>
      </c>
      <c r="G42" s="221">
        <f t="shared" si="48"/>
        <v>0</v>
      </c>
      <c r="H42" s="221">
        <f t="shared" si="49"/>
        <v>0</v>
      </c>
      <c r="I42" s="221">
        <f t="shared" si="50"/>
        <v>0</v>
      </c>
      <c r="J42" s="221">
        <f t="shared" si="51"/>
        <v>0</v>
      </c>
      <c r="K42" s="221">
        <f t="shared" si="52"/>
        <v>0</v>
      </c>
      <c r="L42" s="221">
        <f t="shared" si="53"/>
        <v>0</v>
      </c>
      <c r="M42" s="221">
        <f t="shared" si="54"/>
        <v>0</v>
      </c>
      <c r="N42" s="221">
        <f t="shared" si="55"/>
        <v>0</v>
      </c>
      <c r="O42" s="65">
        <f t="shared" si="56"/>
        <v>0</v>
      </c>
      <c r="Q42" s="147"/>
      <c r="R42" s="147"/>
      <c r="S42" s="147"/>
      <c r="T42" s="518"/>
      <c r="U42" s="388" t="s">
        <v>42</v>
      </c>
      <c r="V42" s="459">
        <v>0</v>
      </c>
      <c r="W42" s="459">
        <v>0</v>
      </c>
      <c r="X42" s="459">
        <v>0</v>
      </c>
      <c r="Y42" s="459">
        <v>0</v>
      </c>
      <c r="Z42" s="459">
        <v>0</v>
      </c>
      <c r="AA42" s="459">
        <v>0</v>
      </c>
      <c r="AB42" s="459">
        <v>0</v>
      </c>
      <c r="AC42" s="459">
        <v>0</v>
      </c>
      <c r="AD42" s="459">
        <v>0</v>
      </c>
      <c r="AE42" s="404">
        <v>0</v>
      </c>
      <c r="AF42" s="404">
        <v>0</v>
      </c>
      <c r="AG42" s="404">
        <v>0</v>
      </c>
      <c r="AH42" s="381">
        <f t="shared" si="58"/>
        <v>0</v>
      </c>
    </row>
    <row r="43" spans="1:34" ht="21.5" thickBot="1" x14ac:dyDescent="0.55000000000000004">
      <c r="A43" s="67"/>
      <c r="B43" s="157" t="s">
        <v>43</v>
      </c>
      <c r="C43" s="158">
        <f t="shared" ref="C43:N43" si="59">SUM(C32:C42)</f>
        <v>0</v>
      </c>
      <c r="D43" s="158">
        <f t="shared" si="59"/>
        <v>0</v>
      </c>
      <c r="E43" s="158">
        <f t="shared" si="59"/>
        <v>0</v>
      </c>
      <c r="F43" s="158">
        <f t="shared" si="59"/>
        <v>0</v>
      </c>
      <c r="G43" s="158">
        <f t="shared" si="59"/>
        <v>0</v>
      </c>
      <c r="H43" s="158">
        <f t="shared" si="59"/>
        <v>0</v>
      </c>
      <c r="I43" s="158">
        <f t="shared" si="59"/>
        <v>0</v>
      </c>
      <c r="J43" s="158">
        <f t="shared" si="59"/>
        <v>0</v>
      </c>
      <c r="K43" s="158">
        <f t="shared" si="59"/>
        <v>0</v>
      </c>
      <c r="L43" s="159">
        <f t="shared" si="59"/>
        <v>0</v>
      </c>
      <c r="M43" s="456">
        <f t="shared" si="59"/>
        <v>0</v>
      </c>
      <c r="N43" s="456">
        <f t="shared" si="59"/>
        <v>0</v>
      </c>
      <c r="O43" s="68">
        <f t="shared" si="56"/>
        <v>0</v>
      </c>
      <c r="P43" s="406">
        <f>'FORECAST OVERVIEW'!O10</f>
        <v>0</v>
      </c>
      <c r="Q43" s="147"/>
      <c r="T43" s="70"/>
      <c r="U43" s="389" t="s">
        <v>43</v>
      </c>
      <c r="V43" s="384">
        <f>SUM(V32:V42)</f>
        <v>0</v>
      </c>
      <c r="W43" s="384">
        <f t="shared" ref="W43" si="60">SUM(W32:W42)</f>
        <v>9.9564694906087367E-3</v>
      </c>
      <c r="X43" s="384">
        <f t="shared" ref="X43" si="61">SUM(X32:X42)</f>
        <v>1.8519069399380656E-2</v>
      </c>
      <c r="Y43" s="384">
        <f t="shared" ref="Y43" si="62">SUM(Y32:Y42)</f>
        <v>3.7417875667380923E-5</v>
      </c>
      <c r="Z43" s="384">
        <f t="shared" ref="Z43" si="63">SUM(Z32:Z42)</f>
        <v>0.1828383600117709</v>
      </c>
      <c r="AA43" s="384">
        <f t="shared" ref="AA43" si="64">SUM(AA32:AA42)</f>
        <v>5.079809470412975E-2</v>
      </c>
      <c r="AB43" s="384">
        <f t="shared" ref="AB43" si="65">SUM(AB32:AB42)</f>
        <v>0.15598826901603965</v>
      </c>
      <c r="AC43" s="384">
        <f t="shared" ref="AC43" si="66">SUM(AC32:AC42)</f>
        <v>6.2037915520176283E-2</v>
      </c>
      <c r="AD43" s="384">
        <f t="shared" ref="AD43" si="67">SUM(AD32:AD42)</f>
        <v>4.6888388792802799E-2</v>
      </c>
      <c r="AE43" s="384">
        <f t="shared" ref="AE43" si="68">SUM(AE32:AE42)</f>
        <v>3.5018875663890801E-2</v>
      </c>
      <c r="AF43" s="384">
        <f t="shared" ref="AF43" si="69">SUM(AF32:AF42)</f>
        <v>6.2117431107830551E-2</v>
      </c>
      <c r="AG43" s="384">
        <f t="shared" ref="AG43" si="70">SUM(AG32:AG42)</f>
        <v>0.37579970841770249</v>
      </c>
      <c r="AH43" s="385">
        <f>SUM(AH32:AH42)</f>
        <v>1</v>
      </c>
    </row>
    <row r="44" spans="1:34" ht="21.5" thickBot="1" x14ac:dyDescent="0.55000000000000004">
      <c r="A44" s="67"/>
      <c r="F44" s="66">
        <v>0</v>
      </c>
      <c r="Q44" s="147"/>
      <c r="T44" s="70"/>
      <c r="Y44" s="66">
        <v>0</v>
      </c>
      <c r="AH44" s="386">
        <v>1</v>
      </c>
    </row>
    <row r="45" spans="1:34" ht="21.5" thickBot="1" x14ac:dyDescent="0.55000000000000004">
      <c r="A45" s="67"/>
      <c r="B45" s="153" t="s">
        <v>36</v>
      </c>
      <c r="C45" s="154">
        <f>C$3</f>
        <v>45658</v>
      </c>
      <c r="D45" s="154">
        <f t="shared" ref="D45:N45" si="71">D$3</f>
        <v>45689</v>
      </c>
      <c r="E45" s="154">
        <f t="shared" si="71"/>
        <v>45717</v>
      </c>
      <c r="F45" s="154">
        <f t="shared" si="71"/>
        <v>45748</v>
      </c>
      <c r="G45" s="154">
        <f t="shared" si="71"/>
        <v>45778</v>
      </c>
      <c r="H45" s="154">
        <f t="shared" si="71"/>
        <v>45809</v>
      </c>
      <c r="I45" s="154">
        <f t="shared" si="71"/>
        <v>45839</v>
      </c>
      <c r="J45" s="154">
        <f t="shared" si="71"/>
        <v>45870</v>
      </c>
      <c r="K45" s="154">
        <f t="shared" si="71"/>
        <v>45901</v>
      </c>
      <c r="L45" s="154">
        <f t="shared" si="71"/>
        <v>45931</v>
      </c>
      <c r="M45" s="154">
        <f t="shared" si="71"/>
        <v>45962</v>
      </c>
      <c r="N45" s="154" t="str">
        <f t="shared" si="71"/>
        <v>Dec-25 +</v>
      </c>
      <c r="O45" s="155" t="s">
        <v>34</v>
      </c>
      <c r="Q45" s="147"/>
      <c r="R45" s="37"/>
      <c r="S45" s="37"/>
      <c r="T45" s="70"/>
      <c r="U45" s="220" t="s">
        <v>36</v>
      </c>
      <c r="V45" s="401" t="s">
        <v>188</v>
      </c>
      <c r="W45" s="401" t="s">
        <v>189</v>
      </c>
      <c r="X45" s="401" t="s">
        <v>190</v>
      </c>
      <c r="Y45" s="401" t="s">
        <v>191</v>
      </c>
      <c r="Z45" s="401" t="s">
        <v>44</v>
      </c>
      <c r="AA45" s="401" t="s">
        <v>192</v>
      </c>
      <c r="AB45" s="401" t="s">
        <v>193</v>
      </c>
      <c r="AC45" s="401" t="s">
        <v>194</v>
      </c>
      <c r="AD45" s="401" t="s">
        <v>195</v>
      </c>
      <c r="AE45" s="401" t="s">
        <v>196</v>
      </c>
      <c r="AF45" s="401" t="s">
        <v>197</v>
      </c>
      <c r="AG45" s="401" t="s">
        <v>198</v>
      </c>
      <c r="AH45" s="378" t="s">
        <v>34</v>
      </c>
    </row>
    <row r="46" spans="1:34" x14ac:dyDescent="0.35">
      <c r="A46" s="516" t="s">
        <v>47</v>
      </c>
      <c r="B46" s="10" t="s">
        <v>0</v>
      </c>
      <c r="C46" s="221">
        <f>$P$57*V46</f>
        <v>1450.2811750228107</v>
      </c>
      <c r="D46" s="221">
        <f t="shared" ref="D46:D56" si="72">$P$57*W46</f>
        <v>0</v>
      </c>
      <c r="E46" s="221">
        <f t="shared" ref="E46:E56" si="73">$P$57*X46</f>
        <v>18273.542805287416</v>
      </c>
      <c r="F46" s="221">
        <f t="shared" ref="F46:F56" si="74">$P$57*Y46</f>
        <v>0</v>
      </c>
      <c r="G46" s="221">
        <f t="shared" ref="G46:G56" si="75">$P$57*Z46</f>
        <v>0</v>
      </c>
      <c r="H46" s="221">
        <f t="shared" ref="H46:H56" si="76">$P$57*AA46</f>
        <v>0</v>
      </c>
      <c r="I46" s="221">
        <f t="shared" ref="I46:I56" si="77">$P$57*AB46</f>
        <v>12936.302707193157</v>
      </c>
      <c r="J46" s="221">
        <f t="shared" ref="J46:J56" si="78">$P$57*AC46</f>
        <v>0</v>
      </c>
      <c r="K46" s="221">
        <f t="shared" ref="K46:K56" si="79">$P$57*AD46</f>
        <v>0</v>
      </c>
      <c r="L46" s="221">
        <f t="shared" ref="L46:L56" si="80">$P$57*AE46</f>
        <v>1256.9103516864359</v>
      </c>
      <c r="M46" s="221">
        <f t="shared" ref="M46:M56" si="81">$P$57*AF46</f>
        <v>1806.385137127073</v>
      </c>
      <c r="N46" s="221">
        <f t="shared" ref="N46:N56" si="82">$P$57*AG46</f>
        <v>0</v>
      </c>
      <c r="O46" s="65">
        <f t="shared" ref="O46:O57" si="83">SUM(C46:N46)</f>
        <v>35723.42217631689</v>
      </c>
      <c r="P46" s="162"/>
      <c r="Q46" s="147"/>
      <c r="R46" s="147"/>
      <c r="S46" s="147"/>
      <c r="T46" s="516" t="s">
        <v>47</v>
      </c>
      <c r="U46" s="379" t="s">
        <v>0</v>
      </c>
      <c r="V46" s="458">
        <v>1.8322134580956755E-4</v>
      </c>
      <c r="W46" s="458">
        <v>0</v>
      </c>
      <c r="X46" s="458">
        <v>2.3085889572005513E-3</v>
      </c>
      <c r="Y46" s="458">
        <v>0</v>
      </c>
      <c r="Z46" s="458">
        <v>0</v>
      </c>
      <c r="AA46" s="458">
        <v>0</v>
      </c>
      <c r="AB46" s="458">
        <v>1.6343084586853325E-3</v>
      </c>
      <c r="AC46" s="458">
        <v>0</v>
      </c>
      <c r="AD46" s="458">
        <v>0</v>
      </c>
      <c r="AE46" s="402">
        <v>1.5879183303495854E-4</v>
      </c>
      <c r="AF46" s="402">
        <v>2.2820975792478098E-4</v>
      </c>
      <c r="AG46" s="402">
        <v>0</v>
      </c>
      <c r="AH46" s="380">
        <f>SUM(V46:AG46)</f>
        <v>4.5131203526551913E-3</v>
      </c>
    </row>
    <row r="47" spans="1:34" x14ac:dyDescent="0.35">
      <c r="A47" s="517"/>
      <c r="B47" s="11" t="s">
        <v>1</v>
      </c>
      <c r="C47" s="221">
        <f t="shared" ref="C47:C56" si="84">$P$57*V47</f>
        <v>49828.263577289857</v>
      </c>
      <c r="D47" s="221">
        <f t="shared" si="72"/>
        <v>12060.289585081002</v>
      </c>
      <c r="E47" s="221">
        <f t="shared" si="73"/>
        <v>0</v>
      </c>
      <c r="F47" s="221">
        <f t="shared" si="74"/>
        <v>9052.1500942681578</v>
      </c>
      <c r="G47" s="221">
        <f t="shared" si="75"/>
        <v>0</v>
      </c>
      <c r="H47" s="221">
        <f t="shared" si="76"/>
        <v>107263.69691167414</v>
      </c>
      <c r="I47" s="221">
        <f t="shared" si="77"/>
        <v>210712.96175184665</v>
      </c>
      <c r="J47" s="221">
        <f t="shared" si="78"/>
        <v>128454.22710223125</v>
      </c>
      <c r="K47" s="221">
        <f t="shared" si="79"/>
        <v>127013.71613509425</v>
      </c>
      <c r="L47" s="221">
        <f t="shared" si="80"/>
        <v>33534.360596250917</v>
      </c>
      <c r="M47" s="221">
        <f t="shared" si="81"/>
        <v>67465.714323451451</v>
      </c>
      <c r="N47" s="221">
        <f t="shared" si="82"/>
        <v>114732.75923945103</v>
      </c>
      <c r="O47" s="65">
        <f t="shared" si="83"/>
        <v>860118.1393166387</v>
      </c>
      <c r="Q47" s="147"/>
      <c r="R47" s="147"/>
      <c r="S47" s="147"/>
      <c r="T47" s="517"/>
      <c r="U47" s="11" t="s">
        <v>1</v>
      </c>
      <c r="V47" s="414">
        <v>6.2950562064913451E-3</v>
      </c>
      <c r="W47" s="414">
        <v>1.5236372964690086E-3</v>
      </c>
      <c r="X47" s="414">
        <v>0</v>
      </c>
      <c r="Y47" s="414">
        <v>1.1436038413143777E-3</v>
      </c>
      <c r="Z47" s="414">
        <v>0</v>
      </c>
      <c r="AA47" s="414">
        <v>1.355116459010604E-2</v>
      </c>
      <c r="AB47" s="414">
        <v>2.6620432710978303E-2</v>
      </c>
      <c r="AC47" s="414">
        <v>1.6228271296583892E-2</v>
      </c>
      <c r="AD47" s="414">
        <v>1.6046284270483154E-2</v>
      </c>
      <c r="AE47" s="403">
        <v>4.2365651469011079E-3</v>
      </c>
      <c r="AF47" s="403">
        <v>8.5232844411375422E-3</v>
      </c>
      <c r="AG47" s="403">
        <v>1.4494768958141292E-2</v>
      </c>
      <c r="AH47" s="381">
        <f t="shared" ref="AH47:AH56" si="85">SUM(V47:AG47)</f>
        <v>0.10866306875860608</v>
      </c>
    </row>
    <row r="48" spans="1:34" x14ac:dyDescent="0.35">
      <c r="A48" s="517"/>
      <c r="B48" s="10" t="s">
        <v>2</v>
      </c>
      <c r="C48" s="221">
        <f t="shared" si="84"/>
        <v>0</v>
      </c>
      <c r="D48" s="221">
        <f t="shared" si="72"/>
        <v>0</v>
      </c>
      <c r="E48" s="221">
        <f t="shared" si="73"/>
        <v>0</v>
      </c>
      <c r="F48" s="221">
        <f t="shared" si="74"/>
        <v>0</v>
      </c>
      <c r="G48" s="221">
        <f t="shared" si="75"/>
        <v>0</v>
      </c>
      <c r="H48" s="221">
        <f t="shared" si="76"/>
        <v>0</v>
      </c>
      <c r="I48" s="221">
        <f t="shared" si="77"/>
        <v>0</v>
      </c>
      <c r="J48" s="221">
        <f t="shared" si="78"/>
        <v>0</v>
      </c>
      <c r="K48" s="221">
        <f t="shared" si="79"/>
        <v>0</v>
      </c>
      <c r="L48" s="221">
        <f t="shared" si="80"/>
        <v>0</v>
      </c>
      <c r="M48" s="221">
        <f t="shared" si="81"/>
        <v>0</v>
      </c>
      <c r="N48" s="221">
        <f t="shared" si="82"/>
        <v>0</v>
      </c>
      <c r="O48" s="65">
        <f t="shared" si="83"/>
        <v>0</v>
      </c>
      <c r="Q48" s="147"/>
      <c r="R48" s="147"/>
      <c r="S48" s="147"/>
      <c r="T48" s="517"/>
      <c r="U48" s="10" t="s">
        <v>2</v>
      </c>
      <c r="V48" s="414">
        <v>0</v>
      </c>
      <c r="W48" s="414">
        <v>0</v>
      </c>
      <c r="X48" s="414">
        <v>0</v>
      </c>
      <c r="Y48" s="414">
        <v>0</v>
      </c>
      <c r="Z48" s="414">
        <v>0</v>
      </c>
      <c r="AA48" s="414">
        <v>0</v>
      </c>
      <c r="AB48" s="414">
        <v>0</v>
      </c>
      <c r="AC48" s="414">
        <v>0</v>
      </c>
      <c r="AD48" s="414">
        <v>0</v>
      </c>
      <c r="AE48" s="403">
        <v>0</v>
      </c>
      <c r="AF48" s="403">
        <v>0</v>
      </c>
      <c r="AG48" s="403">
        <v>0</v>
      </c>
      <c r="AH48" s="381">
        <f t="shared" si="85"/>
        <v>0</v>
      </c>
    </row>
    <row r="49" spans="1:34" x14ac:dyDescent="0.35">
      <c r="A49" s="517"/>
      <c r="B49" s="10" t="s">
        <v>9</v>
      </c>
      <c r="C49" s="221">
        <f t="shared" si="84"/>
        <v>241878.17876416922</v>
      </c>
      <c r="D49" s="221">
        <f t="shared" si="72"/>
        <v>72367.954384352968</v>
      </c>
      <c r="E49" s="221">
        <f t="shared" si="73"/>
        <v>0</v>
      </c>
      <c r="F49" s="221">
        <f t="shared" si="74"/>
        <v>2995.2779248861293</v>
      </c>
      <c r="G49" s="221">
        <f t="shared" si="75"/>
        <v>0</v>
      </c>
      <c r="H49" s="221">
        <f t="shared" si="76"/>
        <v>301090.73428423959</v>
      </c>
      <c r="I49" s="221">
        <f t="shared" si="77"/>
        <v>494324.74164247699</v>
      </c>
      <c r="J49" s="221">
        <f t="shared" si="78"/>
        <v>37419.003408710618</v>
      </c>
      <c r="K49" s="221">
        <f t="shared" si="79"/>
        <v>312086.0379981437</v>
      </c>
      <c r="L49" s="221">
        <f t="shared" si="80"/>
        <v>5016.4924696116268</v>
      </c>
      <c r="M49" s="221">
        <f t="shared" si="81"/>
        <v>220505.87322610951</v>
      </c>
      <c r="N49" s="221">
        <f t="shared" si="82"/>
        <v>296868.42215544661</v>
      </c>
      <c r="O49" s="65">
        <f t="shared" si="83"/>
        <v>1984552.716258147</v>
      </c>
      <c r="Q49" s="147"/>
      <c r="R49" s="147"/>
      <c r="S49" s="147"/>
      <c r="T49" s="517"/>
      <c r="U49" s="10" t="s">
        <v>9</v>
      </c>
      <c r="V49" s="414">
        <v>3.0557691983033021E-2</v>
      </c>
      <c r="W49" s="414">
        <v>9.1426091878893737E-3</v>
      </c>
      <c r="X49" s="414">
        <v>0</v>
      </c>
      <c r="Y49" s="414">
        <v>3.7840858857089807E-4</v>
      </c>
      <c r="Z49" s="414">
        <v>0</v>
      </c>
      <c r="AA49" s="414">
        <v>3.8038313188117887E-2</v>
      </c>
      <c r="AB49" s="414">
        <v>6.2450541309189152E-2</v>
      </c>
      <c r="AC49" s="414">
        <v>4.7273316936551433E-3</v>
      </c>
      <c r="AD49" s="414">
        <v>3.9427405440532151E-2</v>
      </c>
      <c r="AE49" s="403">
        <v>6.3375883060148462E-4</v>
      </c>
      <c r="AF49" s="403">
        <v>2.7857620678808179E-2</v>
      </c>
      <c r="AG49" s="403">
        <v>3.7504887171157179E-2</v>
      </c>
      <c r="AH49" s="381">
        <f t="shared" si="85"/>
        <v>0.25071856807155446</v>
      </c>
    </row>
    <row r="50" spans="1:34" x14ac:dyDescent="0.35">
      <c r="A50" s="517"/>
      <c r="B50" s="11" t="s">
        <v>3</v>
      </c>
      <c r="C50" s="221">
        <f t="shared" si="84"/>
        <v>0</v>
      </c>
      <c r="D50" s="221">
        <f t="shared" si="72"/>
        <v>0</v>
      </c>
      <c r="E50" s="221">
        <f t="shared" si="73"/>
        <v>0</v>
      </c>
      <c r="F50" s="221">
        <f t="shared" si="74"/>
        <v>88482.185069643107</v>
      </c>
      <c r="G50" s="221">
        <f t="shared" si="75"/>
        <v>0</v>
      </c>
      <c r="H50" s="221">
        <f t="shared" si="76"/>
        <v>388321.9058162439</v>
      </c>
      <c r="I50" s="221">
        <f t="shared" si="77"/>
        <v>74631.303033411037</v>
      </c>
      <c r="J50" s="221">
        <f t="shared" si="78"/>
        <v>212387.25999397811</v>
      </c>
      <c r="K50" s="221">
        <f t="shared" si="79"/>
        <v>510205.23949101719</v>
      </c>
      <c r="L50" s="221">
        <f t="shared" si="80"/>
        <v>492506.20041068882</v>
      </c>
      <c r="M50" s="221">
        <f t="shared" si="81"/>
        <v>479983.86572297843</v>
      </c>
      <c r="N50" s="221">
        <f t="shared" si="82"/>
        <v>1971836.5269303787</v>
      </c>
      <c r="O50" s="65">
        <f t="shared" si="83"/>
        <v>4218354.4864683393</v>
      </c>
      <c r="Q50" s="147"/>
      <c r="R50" s="147"/>
      <c r="S50" s="147"/>
      <c r="T50" s="517"/>
      <c r="U50" s="11" t="s">
        <v>3</v>
      </c>
      <c r="V50" s="414">
        <v>0</v>
      </c>
      <c r="W50" s="414">
        <v>0</v>
      </c>
      <c r="X50" s="414">
        <v>0</v>
      </c>
      <c r="Y50" s="414">
        <v>1.1178401338882612E-2</v>
      </c>
      <c r="Z50" s="414">
        <v>0</v>
      </c>
      <c r="AA50" s="414">
        <v>4.9058667668267351E-2</v>
      </c>
      <c r="AB50" s="414">
        <v>9.428549454272659E-3</v>
      </c>
      <c r="AC50" s="414">
        <v>2.6831955264323928E-2</v>
      </c>
      <c r="AD50" s="414">
        <v>6.4456804810395882E-2</v>
      </c>
      <c r="AE50" s="403">
        <v>6.2220795810428761E-2</v>
      </c>
      <c r="AF50" s="403">
        <v>6.0638786022482613E-2</v>
      </c>
      <c r="AG50" s="403">
        <v>0.24911206764782365</v>
      </c>
      <c r="AH50" s="381">
        <f t="shared" si="85"/>
        <v>0.5329260280168775</v>
      </c>
    </row>
    <row r="51" spans="1:34" x14ac:dyDescent="0.35">
      <c r="A51" s="517"/>
      <c r="B51" s="10" t="s">
        <v>4</v>
      </c>
      <c r="C51" s="221">
        <f t="shared" si="84"/>
        <v>6018.7358873664525</v>
      </c>
      <c r="D51" s="221">
        <f t="shared" si="72"/>
        <v>11201.35905081801</v>
      </c>
      <c r="E51" s="221">
        <f t="shared" si="73"/>
        <v>0</v>
      </c>
      <c r="F51" s="221">
        <f t="shared" si="74"/>
        <v>1934.8912279077731</v>
      </c>
      <c r="G51" s="221">
        <f t="shared" si="75"/>
        <v>0</v>
      </c>
      <c r="H51" s="221">
        <f t="shared" si="76"/>
        <v>40938.47261551601</v>
      </c>
      <c r="I51" s="221">
        <f t="shared" si="77"/>
        <v>132687.84785792962</v>
      </c>
      <c r="J51" s="221">
        <f t="shared" si="78"/>
        <v>31594.425631568058</v>
      </c>
      <c r="K51" s="221">
        <f t="shared" si="79"/>
        <v>42652.509605891973</v>
      </c>
      <c r="L51" s="221">
        <f t="shared" si="80"/>
        <v>9504.8074768310926</v>
      </c>
      <c r="M51" s="221">
        <f t="shared" si="81"/>
        <v>23865.685090665218</v>
      </c>
      <c r="N51" s="221">
        <f t="shared" si="82"/>
        <v>27573.926114748523</v>
      </c>
      <c r="O51" s="65">
        <f t="shared" si="83"/>
        <v>327972.66055924271</v>
      </c>
      <c r="Q51" s="147"/>
      <c r="R51" s="147"/>
      <c r="S51" s="147"/>
      <c r="T51" s="517"/>
      <c r="U51" s="10" t="s">
        <v>4</v>
      </c>
      <c r="V51" s="414">
        <v>7.603773036206434E-4</v>
      </c>
      <c r="W51" s="414">
        <v>1.4151242638550943E-3</v>
      </c>
      <c r="X51" s="414">
        <v>0</v>
      </c>
      <c r="Y51" s="414">
        <v>2.4444458142181496E-4</v>
      </c>
      <c r="Z51" s="414">
        <v>0</v>
      </c>
      <c r="AA51" s="414">
        <v>5.1719640144160285E-3</v>
      </c>
      <c r="AB51" s="414">
        <v>1.67631259894983E-2</v>
      </c>
      <c r="AC51" s="414">
        <v>3.9914833647379773E-3</v>
      </c>
      <c r="AD51" s="414">
        <v>5.3885069645368041E-3</v>
      </c>
      <c r="AE51" s="403">
        <v>1.2007903347007467E-3</v>
      </c>
      <c r="AF51" s="403">
        <v>3.0150725364757195E-3</v>
      </c>
      <c r="AG51" s="403">
        <v>3.4835533543475408E-3</v>
      </c>
      <c r="AH51" s="381">
        <f t="shared" si="85"/>
        <v>4.1434442707610666E-2</v>
      </c>
    </row>
    <row r="52" spans="1:34" x14ac:dyDescent="0.35">
      <c r="A52" s="517"/>
      <c r="B52" s="10" t="s">
        <v>5</v>
      </c>
      <c r="C52" s="221">
        <f t="shared" si="84"/>
        <v>0</v>
      </c>
      <c r="D52" s="221">
        <f t="shared" si="72"/>
        <v>0</v>
      </c>
      <c r="E52" s="221">
        <f t="shared" si="73"/>
        <v>0</v>
      </c>
      <c r="F52" s="221">
        <f t="shared" si="74"/>
        <v>0</v>
      </c>
      <c r="G52" s="221">
        <f t="shared" si="75"/>
        <v>0</v>
      </c>
      <c r="H52" s="221">
        <f t="shared" si="76"/>
        <v>351.81524593959159</v>
      </c>
      <c r="I52" s="221">
        <f t="shared" si="77"/>
        <v>0</v>
      </c>
      <c r="J52" s="221">
        <f t="shared" si="78"/>
        <v>31120.378280894496</v>
      </c>
      <c r="K52" s="221">
        <f t="shared" si="79"/>
        <v>20493.238075981211</v>
      </c>
      <c r="L52" s="221">
        <f t="shared" si="80"/>
        <v>0</v>
      </c>
      <c r="M52" s="221">
        <f t="shared" si="81"/>
        <v>17678.716108464479</v>
      </c>
      <c r="N52" s="221">
        <f t="shared" si="82"/>
        <v>0</v>
      </c>
      <c r="O52" s="65">
        <f t="shared" si="83"/>
        <v>69644.147711279773</v>
      </c>
      <c r="Q52" s="147"/>
      <c r="R52" s="147"/>
      <c r="S52" s="147"/>
      <c r="T52" s="517"/>
      <c r="U52" s="10" t="s">
        <v>5</v>
      </c>
      <c r="V52" s="414">
        <v>0</v>
      </c>
      <c r="W52" s="414">
        <v>0</v>
      </c>
      <c r="X52" s="414">
        <v>0</v>
      </c>
      <c r="Y52" s="414">
        <v>0</v>
      </c>
      <c r="Z52" s="414">
        <v>0</v>
      </c>
      <c r="AA52" s="414">
        <v>4.4446596941011881E-5</v>
      </c>
      <c r="AB52" s="414">
        <v>0</v>
      </c>
      <c r="AC52" s="414">
        <v>3.9315945686453826E-3</v>
      </c>
      <c r="AD52" s="414">
        <v>2.5890142718139422E-3</v>
      </c>
      <c r="AE52" s="403">
        <v>0</v>
      </c>
      <c r="AF52" s="403">
        <v>2.2334414962858471E-3</v>
      </c>
      <c r="AG52" s="403">
        <v>0</v>
      </c>
      <c r="AH52" s="381">
        <f t="shared" si="85"/>
        <v>8.7984969336861833E-3</v>
      </c>
    </row>
    <row r="53" spans="1:34" x14ac:dyDescent="0.35">
      <c r="A53" s="517"/>
      <c r="B53" s="10" t="s">
        <v>6</v>
      </c>
      <c r="C53" s="221">
        <f t="shared" si="84"/>
        <v>0</v>
      </c>
      <c r="D53" s="221">
        <f t="shared" si="72"/>
        <v>0</v>
      </c>
      <c r="E53" s="221">
        <f t="shared" si="73"/>
        <v>0</v>
      </c>
      <c r="F53" s="221">
        <f t="shared" si="74"/>
        <v>0</v>
      </c>
      <c r="G53" s="221">
        <f t="shared" si="75"/>
        <v>0</v>
      </c>
      <c r="H53" s="221">
        <f t="shared" si="76"/>
        <v>0</v>
      </c>
      <c r="I53" s="221">
        <f t="shared" si="77"/>
        <v>0</v>
      </c>
      <c r="J53" s="221">
        <f t="shared" si="78"/>
        <v>0</v>
      </c>
      <c r="K53" s="221">
        <f t="shared" si="79"/>
        <v>0</v>
      </c>
      <c r="L53" s="221">
        <f t="shared" si="80"/>
        <v>0</v>
      </c>
      <c r="M53" s="221">
        <f t="shared" si="81"/>
        <v>0</v>
      </c>
      <c r="N53" s="221">
        <f t="shared" si="82"/>
        <v>0</v>
      </c>
      <c r="O53" s="65">
        <f t="shared" si="83"/>
        <v>0</v>
      </c>
      <c r="Q53" s="147"/>
      <c r="R53" s="147"/>
      <c r="S53" s="147"/>
      <c r="T53" s="517"/>
      <c r="U53" s="10" t="s">
        <v>6</v>
      </c>
      <c r="V53" s="414">
        <v>0</v>
      </c>
      <c r="W53" s="414">
        <v>0</v>
      </c>
      <c r="X53" s="414">
        <v>0</v>
      </c>
      <c r="Y53" s="414">
        <v>0</v>
      </c>
      <c r="Z53" s="414">
        <v>0</v>
      </c>
      <c r="AA53" s="414">
        <v>0</v>
      </c>
      <c r="AB53" s="414">
        <v>0</v>
      </c>
      <c r="AC53" s="414">
        <v>0</v>
      </c>
      <c r="AD53" s="414">
        <v>0</v>
      </c>
      <c r="AE53" s="403">
        <v>0</v>
      </c>
      <c r="AF53" s="403">
        <v>0</v>
      </c>
      <c r="AG53" s="403">
        <v>0</v>
      </c>
      <c r="AH53" s="381">
        <f t="shared" si="85"/>
        <v>0</v>
      </c>
    </row>
    <row r="54" spans="1:34" x14ac:dyDescent="0.35">
      <c r="A54" s="517"/>
      <c r="B54" s="10" t="s">
        <v>7</v>
      </c>
      <c r="C54" s="221">
        <f t="shared" si="84"/>
        <v>0</v>
      </c>
      <c r="D54" s="221">
        <f t="shared" si="72"/>
        <v>0</v>
      </c>
      <c r="E54" s="221">
        <f t="shared" si="73"/>
        <v>0</v>
      </c>
      <c r="F54" s="221">
        <f t="shared" si="74"/>
        <v>0</v>
      </c>
      <c r="G54" s="221">
        <f t="shared" si="75"/>
        <v>0</v>
      </c>
      <c r="H54" s="221">
        <f t="shared" si="76"/>
        <v>0</v>
      </c>
      <c r="I54" s="221">
        <f t="shared" si="77"/>
        <v>0</v>
      </c>
      <c r="J54" s="221">
        <f t="shared" si="78"/>
        <v>3862.7041748419224</v>
      </c>
      <c r="K54" s="221">
        <f t="shared" si="79"/>
        <v>0</v>
      </c>
      <c r="L54" s="221">
        <f t="shared" si="80"/>
        <v>0</v>
      </c>
      <c r="M54" s="221">
        <f t="shared" si="81"/>
        <v>11910.004539095929</v>
      </c>
      <c r="N54" s="221">
        <f t="shared" si="82"/>
        <v>0</v>
      </c>
      <c r="O54" s="65">
        <f t="shared" si="83"/>
        <v>15772.708713937853</v>
      </c>
      <c r="Q54" s="147"/>
      <c r="R54" s="147"/>
      <c r="S54" s="147"/>
      <c r="T54" s="517"/>
      <c r="U54" s="10" t="s">
        <v>7</v>
      </c>
      <c r="V54" s="414">
        <v>0</v>
      </c>
      <c r="W54" s="414">
        <v>0</v>
      </c>
      <c r="X54" s="414">
        <v>0</v>
      </c>
      <c r="Y54" s="414">
        <v>0</v>
      </c>
      <c r="Z54" s="414">
        <v>0</v>
      </c>
      <c r="AA54" s="414">
        <v>0</v>
      </c>
      <c r="AB54" s="414">
        <v>0</v>
      </c>
      <c r="AC54" s="414">
        <v>4.8799492785779331E-4</v>
      </c>
      <c r="AD54" s="414">
        <v>0</v>
      </c>
      <c r="AE54" s="403">
        <v>0</v>
      </c>
      <c r="AF54" s="403">
        <v>1.5046510275615295E-3</v>
      </c>
      <c r="AG54" s="403">
        <v>0</v>
      </c>
      <c r="AH54" s="381">
        <f t="shared" si="85"/>
        <v>1.992645955419323E-3</v>
      </c>
    </row>
    <row r="55" spans="1:34" x14ac:dyDescent="0.35">
      <c r="A55" s="517"/>
      <c r="B55" s="10" t="s">
        <v>8</v>
      </c>
      <c r="C55" s="221">
        <f t="shared" si="84"/>
        <v>0</v>
      </c>
      <c r="D55" s="221">
        <f t="shared" si="72"/>
        <v>2272.0449672684058</v>
      </c>
      <c r="E55" s="221">
        <f t="shared" si="73"/>
        <v>0</v>
      </c>
      <c r="F55" s="221">
        <f t="shared" si="74"/>
        <v>8983.6595361443779</v>
      </c>
      <c r="G55" s="221">
        <f t="shared" si="75"/>
        <v>0</v>
      </c>
      <c r="H55" s="221">
        <f t="shared" si="76"/>
        <v>80313.050530649663</v>
      </c>
      <c r="I55" s="221">
        <f t="shared" si="77"/>
        <v>190812.56445763342</v>
      </c>
      <c r="J55" s="221">
        <f t="shared" si="78"/>
        <v>3221.0313314033497</v>
      </c>
      <c r="K55" s="221">
        <f t="shared" si="79"/>
        <v>7946.1514884362359</v>
      </c>
      <c r="L55" s="221">
        <f t="shared" si="80"/>
        <v>16438.94384121765</v>
      </c>
      <c r="M55" s="221">
        <f t="shared" si="81"/>
        <v>47766.738222081658</v>
      </c>
      <c r="N55" s="221">
        <f t="shared" si="82"/>
        <v>45567.213066844648</v>
      </c>
      <c r="O55" s="65">
        <f t="shared" si="83"/>
        <v>403321.39744167938</v>
      </c>
      <c r="Q55" s="147"/>
      <c r="R55" s="147"/>
      <c r="S55" s="147"/>
      <c r="T55" s="517"/>
      <c r="U55" s="10" t="s">
        <v>8</v>
      </c>
      <c r="V55" s="414">
        <v>0</v>
      </c>
      <c r="W55" s="414">
        <v>2.8703891618549394E-4</v>
      </c>
      <c r="X55" s="414">
        <v>0</v>
      </c>
      <c r="Y55" s="414">
        <v>1.1349510831797423E-3</v>
      </c>
      <c r="Z55" s="414">
        <v>0</v>
      </c>
      <c r="AA55" s="414">
        <v>1.0146353312533336E-2</v>
      </c>
      <c r="AB55" s="414">
        <v>2.4106315009399863E-2</v>
      </c>
      <c r="AC55" s="414">
        <v>4.0692915663421102E-4</v>
      </c>
      <c r="AD55" s="414">
        <v>1.0038774513466925E-3</v>
      </c>
      <c r="AE55" s="403">
        <v>2.0768148040178668E-3</v>
      </c>
      <c r="AF55" s="403">
        <v>6.0346132961737282E-3</v>
      </c>
      <c r="AG55" s="403">
        <v>5.7567361741196659E-3</v>
      </c>
      <c r="AH55" s="381">
        <f t="shared" si="85"/>
        <v>5.0953629203590603E-2</v>
      </c>
    </row>
    <row r="56" spans="1:34" ht="15" thickBot="1" x14ac:dyDescent="0.4">
      <c r="A56" s="518"/>
      <c r="B56" s="156" t="s">
        <v>42</v>
      </c>
      <c r="C56" s="221">
        <f t="shared" si="84"/>
        <v>0</v>
      </c>
      <c r="D56" s="221">
        <f t="shared" si="72"/>
        <v>0</v>
      </c>
      <c r="E56" s="221">
        <f t="shared" si="73"/>
        <v>0</v>
      </c>
      <c r="F56" s="221">
        <f t="shared" si="74"/>
        <v>0</v>
      </c>
      <c r="G56" s="221">
        <f t="shared" si="75"/>
        <v>0</v>
      </c>
      <c r="H56" s="221">
        <f t="shared" si="76"/>
        <v>0</v>
      </c>
      <c r="I56" s="221">
        <f t="shared" si="77"/>
        <v>0</v>
      </c>
      <c r="J56" s="221">
        <f t="shared" si="78"/>
        <v>0</v>
      </c>
      <c r="K56" s="221">
        <f t="shared" si="79"/>
        <v>0</v>
      </c>
      <c r="L56" s="221">
        <f t="shared" si="80"/>
        <v>0</v>
      </c>
      <c r="M56" s="221">
        <f t="shared" si="81"/>
        <v>0</v>
      </c>
      <c r="N56" s="221">
        <f t="shared" si="82"/>
        <v>0</v>
      </c>
      <c r="O56" s="65">
        <f t="shared" si="83"/>
        <v>0</v>
      </c>
      <c r="Q56" s="147"/>
      <c r="R56" s="147"/>
      <c r="S56" s="147"/>
      <c r="T56" s="518"/>
      <c r="U56" s="382" t="s">
        <v>42</v>
      </c>
      <c r="V56" s="459">
        <v>0</v>
      </c>
      <c r="W56" s="459">
        <v>0</v>
      </c>
      <c r="X56" s="459">
        <v>0</v>
      </c>
      <c r="Y56" s="459">
        <v>0</v>
      </c>
      <c r="Z56" s="459">
        <v>0</v>
      </c>
      <c r="AA56" s="459">
        <v>0</v>
      </c>
      <c r="AB56" s="459">
        <v>0</v>
      </c>
      <c r="AC56" s="459">
        <v>0</v>
      </c>
      <c r="AD56" s="459">
        <v>0</v>
      </c>
      <c r="AE56" s="404">
        <v>0</v>
      </c>
      <c r="AF56" s="404">
        <v>0</v>
      </c>
      <c r="AG56" s="404">
        <v>0</v>
      </c>
      <c r="AH56" s="381">
        <f t="shared" si="85"/>
        <v>0</v>
      </c>
    </row>
    <row r="57" spans="1:34" ht="21.5" thickBot="1" x14ac:dyDescent="0.55000000000000004">
      <c r="A57" s="67"/>
      <c r="B57" s="157" t="s">
        <v>43</v>
      </c>
      <c r="C57" s="158">
        <f t="shared" ref="C57:N57" si="86">SUM(C46:C56)</f>
        <v>299175.45940384833</v>
      </c>
      <c r="D57" s="158">
        <f t="shared" si="86"/>
        <v>97901.64798752038</v>
      </c>
      <c r="E57" s="158">
        <f t="shared" si="86"/>
        <v>18273.542805287416</v>
      </c>
      <c r="F57" s="158">
        <f t="shared" si="86"/>
        <v>111448.16385284955</v>
      </c>
      <c r="G57" s="158">
        <f t="shared" si="86"/>
        <v>0</v>
      </c>
      <c r="H57" s="158">
        <f t="shared" si="86"/>
        <v>918279.67540426273</v>
      </c>
      <c r="I57" s="158">
        <f t="shared" si="86"/>
        <v>1116105.7214504909</v>
      </c>
      <c r="J57" s="158">
        <f t="shared" si="86"/>
        <v>448059.02992362785</v>
      </c>
      <c r="K57" s="158">
        <f t="shared" si="86"/>
        <v>1020396.8927945646</v>
      </c>
      <c r="L57" s="159">
        <f t="shared" si="86"/>
        <v>558257.71514628665</v>
      </c>
      <c r="M57" s="456">
        <f t="shared" si="86"/>
        <v>870982.98236997379</v>
      </c>
      <c r="N57" s="456">
        <f t="shared" si="86"/>
        <v>2456578.8475068696</v>
      </c>
      <c r="O57" s="68">
        <f t="shared" si="83"/>
        <v>7915459.678645581</v>
      </c>
      <c r="P57" s="406">
        <f>'FORECAST OVERVIEW'!O11</f>
        <v>7915459.6786455819</v>
      </c>
      <c r="Q57" s="147"/>
      <c r="T57" s="70"/>
      <c r="U57" s="383" t="s">
        <v>43</v>
      </c>
      <c r="V57" s="384">
        <f>SUM(V46:V56)</f>
        <v>3.7796346838954574E-2</v>
      </c>
      <c r="W57" s="384">
        <f t="shared" ref="W57" si="87">SUM(W46:W56)</f>
        <v>1.236840966439897E-2</v>
      </c>
      <c r="X57" s="384">
        <f t="shared" ref="X57" si="88">SUM(X46:X56)</f>
        <v>2.3085889572005513E-3</v>
      </c>
      <c r="Y57" s="384">
        <f t="shared" ref="Y57" si="89">SUM(Y46:Y56)</f>
        <v>1.4079809433369447E-2</v>
      </c>
      <c r="Z57" s="384">
        <f t="shared" ref="Z57" si="90">SUM(Z46:Z56)</f>
        <v>0</v>
      </c>
      <c r="AA57" s="384">
        <f t="shared" ref="AA57" si="91">SUM(AA46:AA56)</f>
        <v>0.11601090937038167</v>
      </c>
      <c r="AB57" s="384">
        <f t="shared" ref="AB57" si="92">SUM(AB46:AB56)</f>
        <v>0.14100327293202361</v>
      </c>
      <c r="AC57" s="384">
        <f t="shared" ref="AC57" si="93">SUM(AC46:AC56)</f>
        <v>5.6605560272438335E-2</v>
      </c>
      <c r="AD57" s="384">
        <f t="shared" ref="AD57" si="94">SUM(AD46:AD56)</f>
        <v>0.12891189320910862</v>
      </c>
      <c r="AE57" s="384">
        <f t="shared" ref="AE57" si="95">SUM(AE46:AE56)</f>
        <v>7.0527516759684925E-2</v>
      </c>
      <c r="AF57" s="384">
        <f t="shared" ref="AF57" si="96">SUM(AF46:AF56)</f>
        <v>0.11003567925684996</v>
      </c>
      <c r="AG57" s="384">
        <f t="shared" ref="AG57" si="97">SUM(AG46:AG56)</f>
        <v>0.31035201330558931</v>
      </c>
      <c r="AH57" s="385">
        <f>SUM(AH46:AH56)</f>
        <v>1</v>
      </c>
    </row>
    <row r="58" spans="1:34" ht="21.5" thickBot="1" x14ac:dyDescent="0.55000000000000004">
      <c r="A58" s="67"/>
      <c r="F58" s="66">
        <v>0</v>
      </c>
      <c r="Q58" s="147"/>
      <c r="T58" s="70"/>
      <c r="Y58" s="66">
        <v>0</v>
      </c>
      <c r="AH58" s="386">
        <f>SUM(V46:AG56)</f>
        <v>0.99999999999999967</v>
      </c>
    </row>
    <row r="59" spans="1:34" ht="21.5" thickBot="1" x14ac:dyDescent="0.55000000000000004">
      <c r="A59" s="67"/>
      <c r="B59" s="153" t="s">
        <v>36</v>
      </c>
      <c r="C59" s="154">
        <f>C$3</f>
        <v>45658</v>
      </c>
      <c r="D59" s="154">
        <f t="shared" ref="D59:N59" si="98">D$3</f>
        <v>45689</v>
      </c>
      <c r="E59" s="154">
        <f t="shared" si="98"/>
        <v>45717</v>
      </c>
      <c r="F59" s="154">
        <f t="shared" si="98"/>
        <v>45748</v>
      </c>
      <c r="G59" s="154">
        <f t="shared" si="98"/>
        <v>45778</v>
      </c>
      <c r="H59" s="154">
        <f t="shared" si="98"/>
        <v>45809</v>
      </c>
      <c r="I59" s="154">
        <f t="shared" si="98"/>
        <v>45839</v>
      </c>
      <c r="J59" s="154">
        <f t="shared" si="98"/>
        <v>45870</v>
      </c>
      <c r="K59" s="154">
        <f t="shared" si="98"/>
        <v>45901</v>
      </c>
      <c r="L59" s="154">
        <f t="shared" si="98"/>
        <v>45931</v>
      </c>
      <c r="M59" s="154">
        <f t="shared" si="98"/>
        <v>45962</v>
      </c>
      <c r="N59" s="154" t="str">
        <f t="shared" si="98"/>
        <v>Dec-25 +</v>
      </c>
      <c r="O59" s="155" t="s">
        <v>34</v>
      </c>
      <c r="Q59" s="147"/>
      <c r="R59" s="37"/>
      <c r="S59" s="37"/>
      <c r="T59" s="70"/>
      <c r="U59" s="220" t="s">
        <v>36</v>
      </c>
      <c r="V59" s="401" t="s">
        <v>188</v>
      </c>
      <c r="W59" s="401" t="s">
        <v>189</v>
      </c>
      <c r="X59" s="401" t="s">
        <v>190</v>
      </c>
      <c r="Y59" s="401" t="s">
        <v>191</v>
      </c>
      <c r="Z59" s="401" t="s">
        <v>44</v>
      </c>
      <c r="AA59" s="401" t="s">
        <v>192</v>
      </c>
      <c r="AB59" s="401" t="s">
        <v>193</v>
      </c>
      <c r="AC59" s="401" t="s">
        <v>194</v>
      </c>
      <c r="AD59" s="401" t="s">
        <v>195</v>
      </c>
      <c r="AE59" s="401" t="s">
        <v>196</v>
      </c>
      <c r="AF59" s="401" t="s">
        <v>197</v>
      </c>
      <c r="AG59" s="401" t="s">
        <v>198</v>
      </c>
      <c r="AH59" s="378" t="s">
        <v>34</v>
      </c>
    </row>
    <row r="60" spans="1:34" x14ac:dyDescent="0.35">
      <c r="A60" s="513" t="s">
        <v>46</v>
      </c>
      <c r="B60" s="10" t="s">
        <v>0</v>
      </c>
      <c r="C60" s="221">
        <f>$P$71*V60</f>
        <v>0</v>
      </c>
      <c r="D60" s="221">
        <f t="shared" ref="D60:D70" si="99">$P$71*W60</f>
        <v>0</v>
      </c>
      <c r="E60" s="221">
        <f t="shared" ref="E60:E70" si="100">$P$71*X60</f>
        <v>0</v>
      </c>
      <c r="F60" s="221">
        <f t="shared" ref="F60:F70" si="101">$P$71*Y60</f>
        <v>0</v>
      </c>
      <c r="G60" s="221">
        <f t="shared" ref="G60:G70" si="102">$P$71*Z60</f>
        <v>0</v>
      </c>
      <c r="H60" s="221">
        <f t="shared" ref="H60:H70" si="103">$P$71*AA60</f>
        <v>0</v>
      </c>
      <c r="I60" s="221">
        <f t="shared" ref="I60:I70" si="104">$P$71*AB60</f>
        <v>0</v>
      </c>
      <c r="J60" s="221">
        <f t="shared" ref="J60:J70" si="105">$P$71*AC60</f>
        <v>0</v>
      </c>
      <c r="K60" s="221">
        <f t="shared" ref="K60:K70" si="106">$P$71*AD60</f>
        <v>0</v>
      </c>
      <c r="L60" s="221">
        <f t="shared" ref="L60:L70" si="107">$P$71*AE60</f>
        <v>35991.418698518151</v>
      </c>
      <c r="M60" s="221">
        <f t="shared" ref="M60:M70" si="108">$P$71*AF60</f>
        <v>40162.552128771036</v>
      </c>
      <c r="N60" s="221">
        <f t="shared" ref="N60:N70" si="109">$P$71*AG60</f>
        <v>176001.92005775223</v>
      </c>
      <c r="O60" s="65">
        <f t="shared" ref="O60:O71" si="110">SUM(C60:N60)</f>
        <v>252155.89088504142</v>
      </c>
      <c r="P60" s="162"/>
      <c r="Q60" s="147"/>
      <c r="R60" s="147"/>
      <c r="S60" s="147"/>
      <c r="T60" s="513" t="s">
        <v>46</v>
      </c>
      <c r="U60" s="387" t="s">
        <v>0</v>
      </c>
      <c r="V60" s="458">
        <v>0</v>
      </c>
      <c r="W60" s="458">
        <v>0</v>
      </c>
      <c r="X60" s="458">
        <v>0</v>
      </c>
      <c r="Y60" s="458">
        <v>0</v>
      </c>
      <c r="Z60" s="458">
        <v>0</v>
      </c>
      <c r="AA60" s="458">
        <v>0</v>
      </c>
      <c r="AB60" s="458">
        <v>0</v>
      </c>
      <c r="AC60" s="458">
        <v>0</v>
      </c>
      <c r="AD60" s="458">
        <v>0</v>
      </c>
      <c r="AE60" s="402">
        <v>1.6709931437960904E-2</v>
      </c>
      <c r="AF60" s="402">
        <v>1.8646486210140031E-2</v>
      </c>
      <c r="AG60" s="402">
        <v>8.1713367337631584E-2</v>
      </c>
      <c r="AH60" s="380">
        <f>SUM(V60:AG60)</f>
        <v>0.11706978498573252</v>
      </c>
    </row>
    <row r="61" spans="1:34" x14ac:dyDescent="0.35">
      <c r="A61" s="514"/>
      <c r="B61" s="11" t="s">
        <v>1</v>
      </c>
      <c r="C61" s="221">
        <f t="shared" ref="C61:C70" si="111">$P$71*V61</f>
        <v>0</v>
      </c>
      <c r="D61" s="221">
        <f t="shared" si="99"/>
        <v>0</v>
      </c>
      <c r="E61" s="221">
        <f t="shared" si="100"/>
        <v>0</v>
      </c>
      <c r="F61" s="221">
        <f t="shared" si="101"/>
        <v>0</v>
      </c>
      <c r="G61" s="221">
        <f t="shared" si="102"/>
        <v>0</v>
      </c>
      <c r="H61" s="221">
        <f t="shared" si="103"/>
        <v>0</v>
      </c>
      <c r="I61" s="221">
        <f t="shared" si="104"/>
        <v>0</v>
      </c>
      <c r="J61" s="221">
        <f t="shared" si="105"/>
        <v>11180.647766267177</v>
      </c>
      <c r="K61" s="221">
        <f t="shared" si="106"/>
        <v>19017.043548184156</v>
      </c>
      <c r="L61" s="221">
        <f t="shared" si="107"/>
        <v>23239.513393427947</v>
      </c>
      <c r="M61" s="221">
        <f t="shared" si="108"/>
        <v>223403.52765000431</v>
      </c>
      <c r="N61" s="221">
        <f t="shared" si="109"/>
        <v>152750.6879586906</v>
      </c>
      <c r="O61" s="65">
        <f t="shared" si="110"/>
        <v>429591.42031657416</v>
      </c>
      <c r="Q61" s="147"/>
      <c r="R61" s="147"/>
      <c r="S61" s="147"/>
      <c r="T61" s="514"/>
      <c r="U61" s="11" t="s">
        <v>1</v>
      </c>
      <c r="V61" s="414">
        <v>0</v>
      </c>
      <c r="W61" s="414">
        <v>0</v>
      </c>
      <c r="X61" s="414">
        <v>0</v>
      </c>
      <c r="Y61" s="414">
        <v>0</v>
      </c>
      <c r="Z61" s="414">
        <v>0</v>
      </c>
      <c r="AA61" s="414">
        <v>0</v>
      </c>
      <c r="AB61" s="414">
        <v>0</v>
      </c>
      <c r="AC61" s="414">
        <v>5.1909000634645002E-3</v>
      </c>
      <c r="AD61" s="414">
        <v>8.82914609464832E-3</v>
      </c>
      <c r="AE61" s="403">
        <v>1.0789535103036759E-2</v>
      </c>
      <c r="AF61" s="403">
        <v>0.10372076914500383</v>
      </c>
      <c r="AG61" s="403">
        <v>7.091839152748293E-2</v>
      </c>
      <c r="AH61" s="381">
        <f t="shared" ref="AH61:AH70" si="112">SUM(V61:AG61)</f>
        <v>0.19944874193363632</v>
      </c>
    </row>
    <row r="62" spans="1:34" x14ac:dyDescent="0.35">
      <c r="A62" s="514"/>
      <c r="B62" s="10" t="s">
        <v>2</v>
      </c>
      <c r="C62" s="221">
        <f t="shared" si="111"/>
        <v>0</v>
      </c>
      <c r="D62" s="221">
        <f t="shared" si="99"/>
        <v>0</v>
      </c>
      <c r="E62" s="221">
        <f t="shared" si="100"/>
        <v>0</v>
      </c>
      <c r="F62" s="221">
        <f t="shared" si="101"/>
        <v>0</v>
      </c>
      <c r="G62" s="221">
        <f t="shared" si="102"/>
        <v>0</v>
      </c>
      <c r="H62" s="221">
        <f t="shared" si="103"/>
        <v>0</v>
      </c>
      <c r="I62" s="221">
        <f t="shared" si="104"/>
        <v>0</v>
      </c>
      <c r="J62" s="221">
        <f t="shared" si="105"/>
        <v>0</v>
      </c>
      <c r="K62" s="221">
        <f t="shared" si="106"/>
        <v>0</v>
      </c>
      <c r="L62" s="221">
        <f t="shared" si="107"/>
        <v>0</v>
      </c>
      <c r="M62" s="221">
        <f t="shared" si="108"/>
        <v>0</v>
      </c>
      <c r="N62" s="221">
        <f t="shared" si="109"/>
        <v>0</v>
      </c>
      <c r="O62" s="65">
        <f t="shared" si="110"/>
        <v>0</v>
      </c>
      <c r="Q62" s="147"/>
      <c r="R62" s="147"/>
      <c r="S62" s="147"/>
      <c r="T62" s="514"/>
      <c r="U62" s="10" t="s">
        <v>2</v>
      </c>
      <c r="V62" s="414">
        <v>0</v>
      </c>
      <c r="W62" s="414">
        <v>0</v>
      </c>
      <c r="X62" s="414">
        <v>0</v>
      </c>
      <c r="Y62" s="414">
        <v>0</v>
      </c>
      <c r="Z62" s="414">
        <v>0</v>
      </c>
      <c r="AA62" s="414">
        <v>0</v>
      </c>
      <c r="AB62" s="414">
        <v>0</v>
      </c>
      <c r="AC62" s="414">
        <v>0</v>
      </c>
      <c r="AD62" s="414">
        <v>0</v>
      </c>
      <c r="AE62" s="403">
        <v>0</v>
      </c>
      <c r="AF62" s="403">
        <v>0</v>
      </c>
      <c r="AG62" s="403">
        <v>0</v>
      </c>
      <c r="AH62" s="381">
        <f t="shared" si="112"/>
        <v>0</v>
      </c>
    </row>
    <row r="63" spans="1:34" x14ac:dyDescent="0.35">
      <c r="A63" s="514"/>
      <c r="B63" s="10" t="s">
        <v>9</v>
      </c>
      <c r="C63" s="221">
        <f t="shared" si="111"/>
        <v>0</v>
      </c>
      <c r="D63" s="221">
        <f t="shared" si="99"/>
        <v>0</v>
      </c>
      <c r="E63" s="221">
        <f t="shared" si="100"/>
        <v>0</v>
      </c>
      <c r="F63" s="221">
        <f t="shared" si="101"/>
        <v>0</v>
      </c>
      <c r="G63" s="221">
        <f t="shared" si="102"/>
        <v>0</v>
      </c>
      <c r="H63" s="221">
        <f t="shared" si="103"/>
        <v>0</v>
      </c>
      <c r="I63" s="221">
        <f t="shared" si="104"/>
        <v>0</v>
      </c>
      <c r="J63" s="221">
        <f t="shared" si="105"/>
        <v>38150.564103205776</v>
      </c>
      <c r="K63" s="221">
        <f t="shared" si="106"/>
        <v>89177.175005241923</v>
      </c>
      <c r="L63" s="221">
        <f t="shared" si="107"/>
        <v>42348.97808468109</v>
      </c>
      <c r="M63" s="221">
        <f t="shared" si="108"/>
        <v>213213.03996265135</v>
      </c>
      <c r="N63" s="221">
        <f t="shared" si="109"/>
        <v>312428.11357615038</v>
      </c>
      <c r="O63" s="65">
        <f t="shared" si="110"/>
        <v>695317.87073193048</v>
      </c>
      <c r="Q63" s="147"/>
      <c r="R63" s="147"/>
      <c r="S63" s="147"/>
      <c r="T63" s="514"/>
      <c r="U63" s="10" t="s">
        <v>9</v>
      </c>
      <c r="V63" s="414">
        <v>0</v>
      </c>
      <c r="W63" s="414">
        <v>0</v>
      </c>
      <c r="X63" s="414">
        <v>0</v>
      </c>
      <c r="Y63" s="414">
        <v>0</v>
      </c>
      <c r="Z63" s="414">
        <v>0</v>
      </c>
      <c r="AA63" s="414">
        <v>0</v>
      </c>
      <c r="AB63" s="414">
        <v>0</v>
      </c>
      <c r="AC63" s="414">
        <v>1.7712369601878129E-2</v>
      </c>
      <c r="AD63" s="414">
        <v>4.1402771384224039E-2</v>
      </c>
      <c r="AE63" s="403">
        <v>1.9661590063741095E-2</v>
      </c>
      <c r="AF63" s="403">
        <v>9.8989576079194966E-2</v>
      </c>
      <c r="AG63" s="403">
        <v>0.14505269716872488</v>
      </c>
      <c r="AH63" s="381">
        <f t="shared" si="112"/>
        <v>0.32281900429776311</v>
      </c>
    </row>
    <row r="64" spans="1:34" x14ac:dyDescent="0.35">
      <c r="A64" s="514"/>
      <c r="B64" s="11" t="s">
        <v>3</v>
      </c>
      <c r="C64" s="221">
        <f t="shared" si="111"/>
        <v>0</v>
      </c>
      <c r="D64" s="221">
        <f t="shared" si="99"/>
        <v>0</v>
      </c>
      <c r="E64" s="221">
        <f t="shared" si="100"/>
        <v>0</v>
      </c>
      <c r="F64" s="221">
        <f t="shared" si="101"/>
        <v>0</v>
      </c>
      <c r="G64" s="221">
        <f t="shared" si="102"/>
        <v>0</v>
      </c>
      <c r="H64" s="221">
        <f t="shared" si="103"/>
        <v>20136.952480214684</v>
      </c>
      <c r="I64" s="221">
        <f t="shared" si="104"/>
        <v>0</v>
      </c>
      <c r="J64" s="221">
        <f t="shared" si="105"/>
        <v>720.87510488361386</v>
      </c>
      <c r="K64" s="221">
        <f t="shared" si="106"/>
        <v>0</v>
      </c>
      <c r="L64" s="221">
        <f t="shared" si="107"/>
        <v>0</v>
      </c>
      <c r="M64" s="221">
        <f t="shared" si="108"/>
        <v>59435.791210791256</v>
      </c>
      <c r="N64" s="221">
        <f t="shared" si="109"/>
        <v>7294.3098191832296</v>
      </c>
      <c r="O64" s="65">
        <f t="shared" si="110"/>
        <v>87587.928615072771</v>
      </c>
      <c r="Q64" s="147"/>
      <c r="R64" s="147"/>
      <c r="S64" s="147"/>
      <c r="T64" s="514"/>
      <c r="U64" s="11" t="s">
        <v>3</v>
      </c>
      <c r="V64" s="414">
        <v>0</v>
      </c>
      <c r="W64" s="414">
        <v>0</v>
      </c>
      <c r="X64" s="414">
        <v>0</v>
      </c>
      <c r="Y64" s="414">
        <v>0</v>
      </c>
      <c r="Z64" s="414">
        <v>0</v>
      </c>
      <c r="AA64" s="414">
        <v>9.3490922970401857E-3</v>
      </c>
      <c r="AB64" s="414">
        <v>0</v>
      </c>
      <c r="AC64" s="414">
        <v>3.3468460020538216E-4</v>
      </c>
      <c r="AD64" s="414">
        <v>0</v>
      </c>
      <c r="AE64" s="403">
        <v>0</v>
      </c>
      <c r="AF64" s="403">
        <v>2.759457759674731E-2</v>
      </c>
      <c r="AG64" s="403">
        <v>3.3865688370549049E-3</v>
      </c>
      <c r="AH64" s="381">
        <f t="shared" si="112"/>
        <v>4.0664923331047778E-2</v>
      </c>
    </row>
    <row r="65" spans="1:34" x14ac:dyDescent="0.35">
      <c r="A65" s="514"/>
      <c r="B65" s="10" t="s">
        <v>4</v>
      </c>
      <c r="C65" s="221">
        <f t="shared" si="111"/>
        <v>0</v>
      </c>
      <c r="D65" s="221">
        <f t="shared" si="99"/>
        <v>0</v>
      </c>
      <c r="E65" s="221">
        <f t="shared" si="100"/>
        <v>160791.64660262779</v>
      </c>
      <c r="F65" s="221">
        <f t="shared" si="101"/>
        <v>0</v>
      </c>
      <c r="G65" s="221">
        <f t="shared" si="102"/>
        <v>0</v>
      </c>
      <c r="H65" s="221">
        <f t="shared" si="103"/>
        <v>15920.574900996</v>
      </c>
      <c r="I65" s="221">
        <f t="shared" si="104"/>
        <v>0</v>
      </c>
      <c r="J65" s="221">
        <f t="shared" si="105"/>
        <v>1013.0879657405161</v>
      </c>
      <c r="K65" s="221">
        <f t="shared" si="106"/>
        <v>7382.4295466840704</v>
      </c>
      <c r="L65" s="221">
        <f t="shared" si="107"/>
        <v>0</v>
      </c>
      <c r="M65" s="221">
        <f t="shared" si="108"/>
        <v>27413.786050554834</v>
      </c>
      <c r="N65" s="221">
        <f t="shared" si="109"/>
        <v>21828.877142032296</v>
      </c>
      <c r="O65" s="65">
        <f t="shared" si="110"/>
        <v>234350.4022086355</v>
      </c>
      <c r="Q65" s="147"/>
      <c r="R65" s="147"/>
      <c r="S65" s="147"/>
      <c r="T65" s="514"/>
      <c r="U65" s="10" t="s">
        <v>4</v>
      </c>
      <c r="V65" s="414">
        <v>0</v>
      </c>
      <c r="W65" s="414">
        <v>0</v>
      </c>
      <c r="X65" s="414">
        <v>7.4651611069651236E-2</v>
      </c>
      <c r="Y65" s="414">
        <v>0</v>
      </c>
      <c r="Z65" s="414">
        <v>0</v>
      </c>
      <c r="AA65" s="414">
        <v>7.3915317780879116E-3</v>
      </c>
      <c r="AB65" s="414">
        <v>0</v>
      </c>
      <c r="AC65" s="414">
        <v>4.7035185219982176E-4</v>
      </c>
      <c r="AD65" s="414">
        <v>3.4274806615429867E-3</v>
      </c>
      <c r="AE65" s="403">
        <v>0</v>
      </c>
      <c r="AF65" s="403">
        <v>1.272754734112664E-2</v>
      </c>
      <c r="AG65" s="403">
        <v>1.0134611349067204E-2</v>
      </c>
      <c r="AH65" s="381">
        <f t="shared" si="112"/>
        <v>0.1088031340516758</v>
      </c>
    </row>
    <row r="66" spans="1:34" x14ac:dyDescent="0.35">
      <c r="A66" s="514"/>
      <c r="B66" s="10" t="s">
        <v>5</v>
      </c>
      <c r="C66" s="221">
        <f t="shared" si="111"/>
        <v>0</v>
      </c>
      <c r="D66" s="221">
        <f t="shared" si="99"/>
        <v>0</v>
      </c>
      <c r="E66" s="221">
        <f t="shared" si="100"/>
        <v>0</v>
      </c>
      <c r="F66" s="221">
        <f t="shared" si="101"/>
        <v>0</v>
      </c>
      <c r="G66" s="221">
        <f t="shared" si="102"/>
        <v>0</v>
      </c>
      <c r="H66" s="221">
        <f t="shared" si="103"/>
        <v>0</v>
      </c>
      <c r="I66" s="221">
        <f t="shared" si="104"/>
        <v>0</v>
      </c>
      <c r="J66" s="221">
        <f t="shared" si="105"/>
        <v>0</v>
      </c>
      <c r="K66" s="221">
        <f t="shared" si="106"/>
        <v>0</v>
      </c>
      <c r="L66" s="221">
        <f t="shared" si="107"/>
        <v>0</v>
      </c>
      <c r="M66" s="221">
        <f t="shared" si="108"/>
        <v>0</v>
      </c>
      <c r="N66" s="221">
        <f t="shared" si="109"/>
        <v>0</v>
      </c>
      <c r="O66" s="65">
        <f t="shared" si="110"/>
        <v>0</v>
      </c>
      <c r="Q66" s="147"/>
      <c r="R66" s="147"/>
      <c r="S66" s="147"/>
      <c r="T66" s="514"/>
      <c r="U66" s="10" t="s">
        <v>5</v>
      </c>
      <c r="V66" s="414">
        <v>0</v>
      </c>
      <c r="W66" s="414">
        <v>0</v>
      </c>
      <c r="X66" s="414">
        <v>0</v>
      </c>
      <c r="Y66" s="414">
        <v>0</v>
      </c>
      <c r="Z66" s="414">
        <v>0</v>
      </c>
      <c r="AA66" s="414">
        <v>0</v>
      </c>
      <c r="AB66" s="414">
        <v>0</v>
      </c>
      <c r="AC66" s="414">
        <v>0</v>
      </c>
      <c r="AD66" s="414">
        <v>0</v>
      </c>
      <c r="AE66" s="403">
        <v>0</v>
      </c>
      <c r="AF66" s="403">
        <v>0</v>
      </c>
      <c r="AG66" s="403">
        <v>0</v>
      </c>
      <c r="AH66" s="381">
        <f t="shared" si="112"/>
        <v>0</v>
      </c>
    </row>
    <row r="67" spans="1:34" x14ac:dyDescent="0.35">
      <c r="A67" s="514"/>
      <c r="B67" s="10" t="s">
        <v>6</v>
      </c>
      <c r="C67" s="221">
        <f t="shared" si="111"/>
        <v>0</v>
      </c>
      <c r="D67" s="221">
        <f t="shared" si="99"/>
        <v>0</v>
      </c>
      <c r="E67" s="221">
        <f t="shared" si="100"/>
        <v>0</v>
      </c>
      <c r="F67" s="221">
        <f t="shared" si="101"/>
        <v>0</v>
      </c>
      <c r="G67" s="221">
        <f t="shared" si="102"/>
        <v>0</v>
      </c>
      <c r="H67" s="221">
        <f t="shared" si="103"/>
        <v>0</v>
      </c>
      <c r="I67" s="221">
        <f t="shared" si="104"/>
        <v>0</v>
      </c>
      <c r="J67" s="221">
        <f t="shared" si="105"/>
        <v>0</v>
      </c>
      <c r="K67" s="221">
        <f t="shared" si="106"/>
        <v>0</v>
      </c>
      <c r="L67" s="221">
        <f t="shared" si="107"/>
        <v>0</v>
      </c>
      <c r="M67" s="221">
        <f t="shared" si="108"/>
        <v>0</v>
      </c>
      <c r="N67" s="221">
        <f t="shared" si="109"/>
        <v>0</v>
      </c>
      <c r="O67" s="65">
        <f t="shared" si="110"/>
        <v>0</v>
      </c>
      <c r="Q67" s="147"/>
      <c r="R67" s="147"/>
      <c r="S67" s="147"/>
      <c r="T67" s="514"/>
      <c r="U67" s="10" t="s">
        <v>6</v>
      </c>
      <c r="V67" s="414">
        <v>0</v>
      </c>
      <c r="W67" s="414">
        <v>0</v>
      </c>
      <c r="X67" s="414">
        <v>0</v>
      </c>
      <c r="Y67" s="414">
        <v>0</v>
      </c>
      <c r="Z67" s="414">
        <v>0</v>
      </c>
      <c r="AA67" s="414">
        <v>0</v>
      </c>
      <c r="AB67" s="414">
        <v>0</v>
      </c>
      <c r="AC67" s="414">
        <v>0</v>
      </c>
      <c r="AD67" s="414">
        <v>0</v>
      </c>
      <c r="AE67" s="403">
        <v>0</v>
      </c>
      <c r="AF67" s="403">
        <v>0</v>
      </c>
      <c r="AG67" s="403">
        <v>0</v>
      </c>
      <c r="AH67" s="381">
        <f t="shared" si="112"/>
        <v>0</v>
      </c>
    </row>
    <row r="68" spans="1:34" x14ac:dyDescent="0.35">
      <c r="A68" s="514"/>
      <c r="B68" s="10" t="s">
        <v>7</v>
      </c>
      <c r="C68" s="221">
        <f t="shared" si="111"/>
        <v>0</v>
      </c>
      <c r="D68" s="221">
        <f t="shared" si="99"/>
        <v>0</v>
      </c>
      <c r="E68" s="221">
        <f t="shared" si="100"/>
        <v>0</v>
      </c>
      <c r="F68" s="221">
        <f t="shared" si="101"/>
        <v>0</v>
      </c>
      <c r="G68" s="221">
        <f t="shared" si="102"/>
        <v>0</v>
      </c>
      <c r="H68" s="221">
        <f t="shared" si="103"/>
        <v>0</v>
      </c>
      <c r="I68" s="221">
        <f t="shared" si="104"/>
        <v>0</v>
      </c>
      <c r="J68" s="221">
        <f t="shared" si="105"/>
        <v>0</v>
      </c>
      <c r="K68" s="221">
        <f t="shared" si="106"/>
        <v>0</v>
      </c>
      <c r="L68" s="221">
        <f t="shared" si="107"/>
        <v>0</v>
      </c>
      <c r="M68" s="221">
        <f t="shared" si="108"/>
        <v>0</v>
      </c>
      <c r="N68" s="221">
        <f t="shared" si="109"/>
        <v>0</v>
      </c>
      <c r="O68" s="65">
        <f t="shared" si="110"/>
        <v>0</v>
      </c>
      <c r="Q68" s="147"/>
      <c r="R68" s="147"/>
      <c r="S68" s="147"/>
      <c r="T68" s="514"/>
      <c r="U68" s="10" t="s">
        <v>7</v>
      </c>
      <c r="V68" s="414">
        <v>0</v>
      </c>
      <c r="W68" s="414">
        <v>0</v>
      </c>
      <c r="X68" s="414">
        <v>0</v>
      </c>
      <c r="Y68" s="414">
        <v>0</v>
      </c>
      <c r="Z68" s="414">
        <v>0</v>
      </c>
      <c r="AA68" s="414">
        <v>0</v>
      </c>
      <c r="AB68" s="414">
        <v>0</v>
      </c>
      <c r="AC68" s="414">
        <v>0</v>
      </c>
      <c r="AD68" s="414">
        <v>0</v>
      </c>
      <c r="AE68" s="403">
        <v>0</v>
      </c>
      <c r="AF68" s="403">
        <v>0</v>
      </c>
      <c r="AG68" s="403">
        <v>0</v>
      </c>
      <c r="AH68" s="381">
        <f t="shared" si="112"/>
        <v>0</v>
      </c>
    </row>
    <row r="69" spans="1:34" x14ac:dyDescent="0.35">
      <c r="A69" s="514"/>
      <c r="B69" s="10" t="s">
        <v>8</v>
      </c>
      <c r="C69" s="221">
        <f t="shared" si="111"/>
        <v>0</v>
      </c>
      <c r="D69" s="221">
        <f t="shared" si="99"/>
        <v>0</v>
      </c>
      <c r="E69" s="221">
        <f t="shared" si="100"/>
        <v>201633.24896709013</v>
      </c>
      <c r="F69" s="221">
        <f t="shared" si="101"/>
        <v>0</v>
      </c>
      <c r="G69" s="221">
        <f t="shared" si="102"/>
        <v>0</v>
      </c>
      <c r="H69" s="221">
        <f t="shared" si="103"/>
        <v>0</v>
      </c>
      <c r="I69" s="221">
        <f t="shared" si="104"/>
        <v>0</v>
      </c>
      <c r="J69" s="221">
        <f t="shared" si="105"/>
        <v>0</v>
      </c>
      <c r="K69" s="221">
        <f t="shared" si="106"/>
        <v>49611.482671454432</v>
      </c>
      <c r="L69" s="221">
        <f t="shared" si="107"/>
        <v>0</v>
      </c>
      <c r="M69" s="221">
        <f t="shared" si="108"/>
        <v>114108.88560623302</v>
      </c>
      <c r="N69" s="221">
        <f t="shared" si="109"/>
        <v>89536.728398511172</v>
      </c>
      <c r="O69" s="65">
        <f t="shared" si="110"/>
        <v>454890.34564328875</v>
      </c>
      <c r="Q69" s="147"/>
      <c r="R69" s="147"/>
      <c r="S69" s="147"/>
      <c r="T69" s="514"/>
      <c r="U69" s="10" t="s">
        <v>8</v>
      </c>
      <c r="V69" s="414">
        <v>0</v>
      </c>
      <c r="W69" s="414">
        <v>0</v>
      </c>
      <c r="X69" s="414">
        <v>9.3613363620814932E-2</v>
      </c>
      <c r="Y69" s="414">
        <v>0</v>
      </c>
      <c r="Z69" s="414">
        <v>0</v>
      </c>
      <c r="AA69" s="414">
        <v>0</v>
      </c>
      <c r="AB69" s="414">
        <v>0</v>
      </c>
      <c r="AC69" s="414">
        <v>0</v>
      </c>
      <c r="AD69" s="414">
        <v>2.3033392512802533E-2</v>
      </c>
      <c r="AE69" s="403">
        <v>0</v>
      </c>
      <c r="AF69" s="403">
        <v>5.2977952075581369E-2</v>
      </c>
      <c r="AG69" s="403">
        <v>4.1569703190945592E-2</v>
      </c>
      <c r="AH69" s="381">
        <f t="shared" si="112"/>
        <v>0.21119441140014444</v>
      </c>
    </row>
    <row r="70" spans="1:34" ht="15" thickBot="1" x14ac:dyDescent="0.4">
      <c r="A70" s="515"/>
      <c r="B70" s="156" t="s">
        <v>42</v>
      </c>
      <c r="C70" s="221">
        <f t="shared" si="111"/>
        <v>0</v>
      </c>
      <c r="D70" s="221">
        <f t="shared" si="99"/>
        <v>0</v>
      </c>
      <c r="E70" s="221">
        <f t="shared" si="100"/>
        <v>0</v>
      </c>
      <c r="F70" s="221">
        <f t="shared" si="101"/>
        <v>0</v>
      </c>
      <c r="G70" s="221">
        <f t="shared" si="102"/>
        <v>0</v>
      </c>
      <c r="H70" s="221">
        <f t="shared" si="103"/>
        <v>0</v>
      </c>
      <c r="I70" s="221">
        <f t="shared" si="104"/>
        <v>0</v>
      </c>
      <c r="J70" s="221">
        <f t="shared" si="105"/>
        <v>0</v>
      </c>
      <c r="K70" s="221">
        <f t="shared" si="106"/>
        <v>0</v>
      </c>
      <c r="L70" s="221">
        <f t="shared" si="107"/>
        <v>0</v>
      </c>
      <c r="M70" s="221">
        <f t="shared" si="108"/>
        <v>0</v>
      </c>
      <c r="N70" s="221">
        <f t="shared" si="109"/>
        <v>0</v>
      </c>
      <c r="O70" s="65">
        <f t="shared" si="110"/>
        <v>0</v>
      </c>
      <c r="Q70" s="147"/>
      <c r="R70" s="147"/>
      <c r="S70" s="147"/>
      <c r="T70" s="515"/>
      <c r="U70" s="388" t="s">
        <v>42</v>
      </c>
      <c r="V70" s="459">
        <v>0</v>
      </c>
      <c r="W70" s="459">
        <v>0</v>
      </c>
      <c r="X70" s="459">
        <v>0</v>
      </c>
      <c r="Y70" s="459">
        <v>0</v>
      </c>
      <c r="Z70" s="459">
        <v>0</v>
      </c>
      <c r="AA70" s="459">
        <v>0</v>
      </c>
      <c r="AB70" s="459">
        <v>0</v>
      </c>
      <c r="AC70" s="459">
        <v>0</v>
      </c>
      <c r="AD70" s="459">
        <v>0</v>
      </c>
      <c r="AE70" s="404">
        <v>0</v>
      </c>
      <c r="AF70" s="404">
        <v>0</v>
      </c>
      <c r="AG70" s="404">
        <v>0</v>
      </c>
      <c r="AH70" s="381">
        <f t="shared" si="112"/>
        <v>0</v>
      </c>
    </row>
    <row r="71" spans="1:34" ht="21.5" thickBot="1" x14ac:dyDescent="0.55000000000000004">
      <c r="A71" s="67"/>
      <c r="B71" s="157" t="s">
        <v>43</v>
      </c>
      <c r="C71" s="158">
        <f t="shared" ref="C71:N71" si="113">SUM(C60:C70)</f>
        <v>0</v>
      </c>
      <c r="D71" s="158">
        <f t="shared" si="113"/>
        <v>0</v>
      </c>
      <c r="E71" s="158">
        <f t="shared" si="113"/>
        <v>362424.89556971792</v>
      </c>
      <c r="F71" s="158">
        <f t="shared" si="113"/>
        <v>0</v>
      </c>
      <c r="G71" s="158">
        <f t="shared" si="113"/>
        <v>0</v>
      </c>
      <c r="H71" s="158">
        <f t="shared" si="113"/>
        <v>36057.527381210683</v>
      </c>
      <c r="I71" s="158">
        <f t="shared" si="113"/>
        <v>0</v>
      </c>
      <c r="J71" s="158">
        <f t="shared" si="113"/>
        <v>51065.17494009708</v>
      </c>
      <c r="K71" s="158">
        <f t="shared" si="113"/>
        <v>165188.13077156458</v>
      </c>
      <c r="L71" s="159">
        <f t="shared" si="113"/>
        <v>101579.91017662719</v>
      </c>
      <c r="M71" s="456">
        <f t="shared" si="113"/>
        <v>677737.58260900574</v>
      </c>
      <c r="N71" s="456">
        <f t="shared" si="113"/>
        <v>759840.63695231988</v>
      </c>
      <c r="O71" s="68">
        <f t="shared" si="110"/>
        <v>2153893.8584005432</v>
      </c>
      <c r="P71" s="406">
        <f>'FORECAST OVERVIEW'!O12</f>
        <v>2153893.8584005432</v>
      </c>
      <c r="Q71" s="147"/>
      <c r="T71" s="70"/>
      <c r="U71" s="389" t="s">
        <v>43</v>
      </c>
      <c r="V71" s="384">
        <f>SUM(V60:V70)</f>
        <v>0</v>
      </c>
      <c r="W71" s="384">
        <f t="shared" ref="W71" si="114">SUM(W60:W70)</f>
        <v>0</v>
      </c>
      <c r="X71" s="384">
        <f t="shared" ref="X71" si="115">SUM(X60:X70)</f>
        <v>0.16826497469046617</v>
      </c>
      <c r="Y71" s="384">
        <f t="shared" ref="Y71" si="116">SUM(Y60:Y70)</f>
        <v>0</v>
      </c>
      <c r="Z71" s="384">
        <f t="shared" ref="Z71" si="117">SUM(Z60:Z70)</f>
        <v>0</v>
      </c>
      <c r="AA71" s="384">
        <f t="shared" ref="AA71" si="118">SUM(AA60:AA70)</f>
        <v>1.6740624075128097E-2</v>
      </c>
      <c r="AB71" s="384">
        <f t="shared" ref="AB71" si="119">SUM(AB60:AB70)</f>
        <v>0</v>
      </c>
      <c r="AC71" s="384">
        <f t="shared" ref="AC71" si="120">SUM(AC60:AC70)</f>
        <v>2.3708306117747834E-2</v>
      </c>
      <c r="AD71" s="384">
        <f t="shared" ref="AD71" si="121">SUM(AD60:AD70)</f>
        <v>7.6692790653217879E-2</v>
      </c>
      <c r="AE71" s="384">
        <f t="shared" ref="AE71" si="122">SUM(AE60:AE70)</f>
        <v>4.7161056604738759E-2</v>
      </c>
      <c r="AF71" s="384">
        <f t="shared" ref="AF71" si="123">SUM(AF60:AF70)</f>
        <v>0.31465690844779415</v>
      </c>
      <c r="AG71" s="384">
        <f t="shared" ref="AG71" si="124">SUM(AG60:AG70)</f>
        <v>0.35277533941090711</v>
      </c>
      <c r="AH71" s="385">
        <f>SUM(AH60:AH70)</f>
        <v>1</v>
      </c>
    </row>
    <row r="72" spans="1:34" ht="21.5" thickBot="1" x14ac:dyDescent="0.55000000000000004">
      <c r="A72" s="67"/>
      <c r="F72" s="66">
        <v>0</v>
      </c>
      <c r="Q72" s="147"/>
      <c r="T72" s="70"/>
      <c r="Y72" s="66">
        <v>0</v>
      </c>
      <c r="AH72" s="386">
        <f>SUM(V60:AG70)</f>
        <v>0.99999999999999989</v>
      </c>
    </row>
    <row r="73" spans="1:34" ht="21.5" thickBot="1" x14ac:dyDescent="0.55000000000000004">
      <c r="A73" s="67"/>
      <c r="B73" s="153" t="s">
        <v>36</v>
      </c>
      <c r="C73" s="154">
        <f>C$3</f>
        <v>45658</v>
      </c>
      <c r="D73" s="154">
        <f t="shared" ref="D73:N73" si="125">D$3</f>
        <v>45689</v>
      </c>
      <c r="E73" s="154">
        <f t="shared" si="125"/>
        <v>45717</v>
      </c>
      <c r="F73" s="154">
        <f t="shared" si="125"/>
        <v>45748</v>
      </c>
      <c r="G73" s="154">
        <f t="shared" si="125"/>
        <v>45778</v>
      </c>
      <c r="H73" s="154">
        <f t="shared" si="125"/>
        <v>45809</v>
      </c>
      <c r="I73" s="154">
        <f t="shared" si="125"/>
        <v>45839</v>
      </c>
      <c r="J73" s="154">
        <f t="shared" si="125"/>
        <v>45870</v>
      </c>
      <c r="K73" s="154">
        <f t="shared" si="125"/>
        <v>45901</v>
      </c>
      <c r="L73" s="154">
        <f t="shared" si="125"/>
        <v>45931</v>
      </c>
      <c r="M73" s="154">
        <f t="shared" si="125"/>
        <v>45962</v>
      </c>
      <c r="N73" s="154" t="str">
        <f t="shared" si="125"/>
        <v>Dec-25 +</v>
      </c>
      <c r="O73" s="155" t="s">
        <v>34</v>
      </c>
      <c r="Q73" s="147"/>
      <c r="R73" s="37"/>
      <c r="S73" s="37"/>
      <c r="T73" s="70"/>
      <c r="U73" s="220" t="s">
        <v>36</v>
      </c>
      <c r="V73" s="401" t="s">
        <v>188</v>
      </c>
      <c r="W73" s="401" t="s">
        <v>189</v>
      </c>
      <c r="X73" s="401" t="s">
        <v>190</v>
      </c>
      <c r="Y73" s="401" t="s">
        <v>191</v>
      </c>
      <c r="Z73" s="401" t="s">
        <v>44</v>
      </c>
      <c r="AA73" s="401" t="s">
        <v>192</v>
      </c>
      <c r="AB73" s="401" t="s">
        <v>193</v>
      </c>
      <c r="AC73" s="401" t="s">
        <v>194</v>
      </c>
      <c r="AD73" s="401" t="s">
        <v>195</v>
      </c>
      <c r="AE73" s="401" t="s">
        <v>196</v>
      </c>
      <c r="AF73" s="401" t="s">
        <v>197</v>
      </c>
      <c r="AG73" s="401" t="s">
        <v>198</v>
      </c>
      <c r="AH73" s="378" t="s">
        <v>34</v>
      </c>
    </row>
    <row r="74" spans="1:34" ht="15" customHeight="1" x14ac:dyDescent="0.35">
      <c r="A74" s="513" t="s">
        <v>171</v>
      </c>
      <c r="B74" s="10" t="s">
        <v>0</v>
      </c>
      <c r="C74" s="221">
        <f>$P$85*V74</f>
        <v>0</v>
      </c>
      <c r="D74" s="221">
        <f t="shared" ref="D74:D84" si="126">$P$85*W74</f>
        <v>0</v>
      </c>
      <c r="E74" s="221">
        <f t="shared" ref="E74:E84" si="127">$P$85*X74</f>
        <v>0</v>
      </c>
      <c r="F74" s="221">
        <f t="shared" ref="F74:F84" si="128">$P$85*Y74</f>
        <v>0</v>
      </c>
      <c r="G74" s="221">
        <f t="shared" ref="G74:G84" si="129">$P$85*Z74</f>
        <v>0</v>
      </c>
      <c r="H74" s="221">
        <f t="shared" ref="H74:H84" si="130">$P$85*AA74</f>
        <v>0</v>
      </c>
      <c r="I74" s="221">
        <f t="shared" ref="I74:I84" si="131">$P$85*AB74</f>
        <v>0</v>
      </c>
      <c r="J74" s="221">
        <f t="shared" ref="J74:J84" si="132">$P$85*AC74</f>
        <v>0</v>
      </c>
      <c r="K74" s="221">
        <f t="shared" ref="K74:K84" si="133">$P$85*AD74</f>
        <v>0</v>
      </c>
      <c r="L74" s="221">
        <f t="shared" ref="L74:L84" si="134">$P$85*AE74</f>
        <v>0</v>
      </c>
      <c r="M74" s="221">
        <f t="shared" ref="M74:M84" si="135">$P$85*AF74</f>
        <v>0</v>
      </c>
      <c r="N74" s="221">
        <f t="shared" ref="N74:N84" si="136">$P$85*AG74</f>
        <v>0</v>
      </c>
      <c r="O74" s="65">
        <f t="shared" ref="O74:O85" si="137">SUM(C74:N74)</f>
        <v>0</v>
      </c>
      <c r="P74" s="162"/>
      <c r="Q74" s="147"/>
      <c r="R74" s="147"/>
      <c r="S74" s="147"/>
      <c r="T74" s="513" t="s">
        <v>260</v>
      </c>
      <c r="U74" s="387" t="s">
        <v>0</v>
      </c>
      <c r="V74" s="458">
        <v>0</v>
      </c>
      <c r="W74" s="458">
        <v>0</v>
      </c>
      <c r="X74" s="458">
        <v>0</v>
      </c>
      <c r="Y74" s="458">
        <v>0</v>
      </c>
      <c r="Z74" s="458">
        <v>0</v>
      </c>
      <c r="AA74" s="458">
        <v>0</v>
      </c>
      <c r="AB74" s="458">
        <v>0</v>
      </c>
      <c r="AC74" s="458">
        <v>0</v>
      </c>
      <c r="AD74" s="458">
        <v>0</v>
      </c>
      <c r="AE74" s="402">
        <v>0</v>
      </c>
      <c r="AF74" s="402">
        <v>0</v>
      </c>
      <c r="AG74" s="402">
        <v>0</v>
      </c>
      <c r="AH74" s="380">
        <f>SUM(V74:AG74)</f>
        <v>0</v>
      </c>
    </row>
    <row r="75" spans="1:34" x14ac:dyDescent="0.35">
      <c r="A75" s="514"/>
      <c r="B75" s="11" t="s">
        <v>1</v>
      </c>
      <c r="C75" s="221">
        <f t="shared" ref="C75:C84" si="138">$P$85*V75</f>
        <v>0</v>
      </c>
      <c r="D75" s="221">
        <f t="shared" si="126"/>
        <v>0</v>
      </c>
      <c r="E75" s="221">
        <f t="shared" si="127"/>
        <v>0</v>
      </c>
      <c r="F75" s="221">
        <f t="shared" si="128"/>
        <v>0</v>
      </c>
      <c r="G75" s="221">
        <f t="shared" si="129"/>
        <v>0</v>
      </c>
      <c r="H75" s="221">
        <f t="shared" si="130"/>
        <v>0</v>
      </c>
      <c r="I75" s="221">
        <f t="shared" si="131"/>
        <v>0</v>
      </c>
      <c r="J75" s="221">
        <f t="shared" si="132"/>
        <v>0</v>
      </c>
      <c r="K75" s="221">
        <f t="shared" si="133"/>
        <v>0</v>
      </c>
      <c r="L75" s="221">
        <f t="shared" si="134"/>
        <v>0</v>
      </c>
      <c r="M75" s="221">
        <f t="shared" si="135"/>
        <v>0</v>
      </c>
      <c r="N75" s="221">
        <f t="shared" si="136"/>
        <v>0</v>
      </c>
      <c r="O75" s="65">
        <f t="shared" si="137"/>
        <v>0</v>
      </c>
      <c r="Q75" s="147"/>
      <c r="R75" s="147"/>
      <c r="S75" s="147"/>
      <c r="T75" s="514"/>
      <c r="U75" s="11" t="s">
        <v>1</v>
      </c>
      <c r="V75" s="414">
        <v>0</v>
      </c>
      <c r="W75" s="414">
        <v>0</v>
      </c>
      <c r="X75" s="414">
        <v>0</v>
      </c>
      <c r="Y75" s="414">
        <v>0</v>
      </c>
      <c r="Z75" s="414">
        <v>0</v>
      </c>
      <c r="AA75" s="414">
        <v>0</v>
      </c>
      <c r="AB75" s="414">
        <v>0</v>
      </c>
      <c r="AC75" s="414">
        <v>0</v>
      </c>
      <c r="AD75" s="414">
        <v>0</v>
      </c>
      <c r="AE75" s="403">
        <v>0</v>
      </c>
      <c r="AF75" s="403">
        <v>0</v>
      </c>
      <c r="AG75" s="403">
        <v>0</v>
      </c>
      <c r="AH75" s="381">
        <f t="shared" ref="AH75:AH84" si="139">SUM(V75:AG75)</f>
        <v>0</v>
      </c>
    </row>
    <row r="76" spans="1:34" x14ac:dyDescent="0.35">
      <c r="A76" s="514"/>
      <c r="B76" s="10" t="s">
        <v>2</v>
      </c>
      <c r="C76" s="221">
        <f t="shared" si="138"/>
        <v>0</v>
      </c>
      <c r="D76" s="221">
        <f t="shared" si="126"/>
        <v>0</v>
      </c>
      <c r="E76" s="221">
        <f t="shared" si="127"/>
        <v>0</v>
      </c>
      <c r="F76" s="221">
        <f t="shared" si="128"/>
        <v>0</v>
      </c>
      <c r="G76" s="221">
        <f t="shared" si="129"/>
        <v>0</v>
      </c>
      <c r="H76" s="221">
        <f t="shared" si="130"/>
        <v>0</v>
      </c>
      <c r="I76" s="221">
        <f t="shared" si="131"/>
        <v>0</v>
      </c>
      <c r="J76" s="221">
        <f t="shared" si="132"/>
        <v>0</v>
      </c>
      <c r="K76" s="221">
        <f t="shared" si="133"/>
        <v>0</v>
      </c>
      <c r="L76" s="221">
        <f t="shared" si="134"/>
        <v>0</v>
      </c>
      <c r="M76" s="221">
        <f t="shared" si="135"/>
        <v>0</v>
      </c>
      <c r="N76" s="221">
        <f t="shared" si="136"/>
        <v>0</v>
      </c>
      <c r="O76" s="65">
        <f t="shared" si="137"/>
        <v>0</v>
      </c>
      <c r="Q76" s="147"/>
      <c r="R76" s="147"/>
      <c r="S76" s="147"/>
      <c r="T76" s="514"/>
      <c r="U76" s="10" t="s">
        <v>2</v>
      </c>
      <c r="V76" s="414">
        <v>0</v>
      </c>
      <c r="W76" s="414">
        <v>0</v>
      </c>
      <c r="X76" s="414">
        <v>0</v>
      </c>
      <c r="Y76" s="414">
        <v>0</v>
      </c>
      <c r="Z76" s="414">
        <v>0</v>
      </c>
      <c r="AA76" s="414">
        <v>0</v>
      </c>
      <c r="AB76" s="414">
        <v>0</v>
      </c>
      <c r="AC76" s="414">
        <v>0</v>
      </c>
      <c r="AD76" s="414">
        <v>0</v>
      </c>
      <c r="AE76" s="403">
        <v>0</v>
      </c>
      <c r="AF76" s="403">
        <v>0</v>
      </c>
      <c r="AG76" s="403">
        <v>0</v>
      </c>
      <c r="AH76" s="381">
        <f t="shared" si="139"/>
        <v>0</v>
      </c>
    </row>
    <row r="77" spans="1:34" x14ac:dyDescent="0.35">
      <c r="A77" s="514"/>
      <c r="B77" s="10" t="s">
        <v>9</v>
      </c>
      <c r="C77" s="221">
        <f t="shared" si="138"/>
        <v>0</v>
      </c>
      <c r="D77" s="221">
        <f t="shared" si="126"/>
        <v>0</v>
      </c>
      <c r="E77" s="221">
        <f t="shared" si="127"/>
        <v>0</v>
      </c>
      <c r="F77" s="221">
        <f t="shared" si="128"/>
        <v>0</v>
      </c>
      <c r="G77" s="221">
        <f t="shared" si="129"/>
        <v>0</v>
      </c>
      <c r="H77" s="221">
        <f t="shared" si="130"/>
        <v>0</v>
      </c>
      <c r="I77" s="221">
        <f t="shared" si="131"/>
        <v>0</v>
      </c>
      <c r="J77" s="221">
        <f t="shared" si="132"/>
        <v>0</v>
      </c>
      <c r="K77" s="221">
        <f t="shared" si="133"/>
        <v>0</v>
      </c>
      <c r="L77" s="221">
        <f t="shared" si="134"/>
        <v>0</v>
      </c>
      <c r="M77" s="221">
        <f t="shared" si="135"/>
        <v>0</v>
      </c>
      <c r="N77" s="221">
        <f t="shared" si="136"/>
        <v>0</v>
      </c>
      <c r="O77" s="65">
        <f t="shared" si="137"/>
        <v>0</v>
      </c>
      <c r="Q77" s="147"/>
      <c r="R77" s="147"/>
      <c r="S77" s="147"/>
      <c r="T77" s="514"/>
      <c r="U77" s="10" t="s">
        <v>9</v>
      </c>
      <c r="V77" s="414">
        <v>0</v>
      </c>
      <c r="W77" s="414">
        <v>0</v>
      </c>
      <c r="X77" s="414">
        <v>0</v>
      </c>
      <c r="Y77" s="414">
        <v>0</v>
      </c>
      <c r="Z77" s="414">
        <v>0</v>
      </c>
      <c r="AA77" s="414">
        <v>0</v>
      </c>
      <c r="AB77" s="414">
        <v>0</v>
      </c>
      <c r="AC77" s="414">
        <v>0</v>
      </c>
      <c r="AD77" s="414">
        <v>0</v>
      </c>
      <c r="AE77" s="403">
        <v>0</v>
      </c>
      <c r="AF77" s="403">
        <v>0</v>
      </c>
      <c r="AG77" s="403">
        <v>0</v>
      </c>
      <c r="AH77" s="381">
        <f t="shared" si="139"/>
        <v>0</v>
      </c>
    </row>
    <row r="78" spans="1:34" x14ac:dyDescent="0.35">
      <c r="A78" s="514"/>
      <c r="B78" s="11" t="s">
        <v>3</v>
      </c>
      <c r="C78" s="221">
        <f t="shared" si="138"/>
        <v>556091.51101211773</v>
      </c>
      <c r="D78" s="221">
        <f t="shared" si="126"/>
        <v>54055.952670214436</v>
      </c>
      <c r="E78" s="221">
        <f t="shared" si="127"/>
        <v>41451.90160345519</v>
      </c>
      <c r="F78" s="221">
        <f t="shared" si="128"/>
        <v>128539.10049295615</v>
      </c>
      <c r="G78" s="221">
        <f t="shared" si="129"/>
        <v>71245.321905465418</v>
      </c>
      <c r="H78" s="221">
        <f t="shared" si="130"/>
        <v>147275.31149323782</v>
      </c>
      <c r="I78" s="221">
        <f t="shared" si="131"/>
        <v>102211.80229295039</v>
      </c>
      <c r="J78" s="221">
        <f t="shared" si="132"/>
        <v>87488.046889311881</v>
      </c>
      <c r="K78" s="221">
        <f t="shared" si="133"/>
        <v>64140.579610678215</v>
      </c>
      <c r="L78" s="221">
        <f t="shared" si="134"/>
        <v>107569.70861723753</v>
      </c>
      <c r="M78" s="221">
        <f t="shared" si="135"/>
        <v>47897.800902527226</v>
      </c>
      <c r="N78" s="221">
        <f t="shared" si="136"/>
        <v>73880.962509848629</v>
      </c>
      <c r="O78" s="65">
        <f t="shared" si="137"/>
        <v>1481848.0000000007</v>
      </c>
      <c r="Q78" s="147"/>
      <c r="R78" s="147"/>
      <c r="S78" s="147"/>
      <c r="T78" s="514"/>
      <c r="U78" s="11" t="s">
        <v>3</v>
      </c>
      <c r="V78" s="414">
        <v>0.37526892840029308</v>
      </c>
      <c r="W78" s="414">
        <v>3.6478743211324244E-2</v>
      </c>
      <c r="X78" s="414">
        <v>2.7973113034167586E-2</v>
      </c>
      <c r="Y78" s="414">
        <v>8.6742432754881804E-2</v>
      </c>
      <c r="Z78" s="414">
        <v>4.8078697616398838E-2</v>
      </c>
      <c r="AA78" s="414">
        <v>9.9386247100402836E-2</v>
      </c>
      <c r="AB78" s="414">
        <v>6.8975901909609047E-2</v>
      </c>
      <c r="AC78" s="414">
        <v>5.9039825197531627E-2</v>
      </c>
      <c r="AD78" s="414">
        <v>4.3284182730400272E-2</v>
      </c>
      <c r="AE78" s="403">
        <v>7.2591594156241043E-2</v>
      </c>
      <c r="AF78" s="403">
        <v>3.2323018894331403E-2</v>
      </c>
      <c r="AG78" s="403">
        <v>4.9857314994418186E-2</v>
      </c>
      <c r="AH78" s="381">
        <f t="shared" si="139"/>
        <v>0.99999999999999989</v>
      </c>
    </row>
    <row r="79" spans="1:34" x14ac:dyDescent="0.35">
      <c r="A79" s="514"/>
      <c r="B79" s="10" t="s">
        <v>4</v>
      </c>
      <c r="C79" s="221">
        <f t="shared" si="138"/>
        <v>0</v>
      </c>
      <c r="D79" s="221">
        <f t="shared" si="126"/>
        <v>0</v>
      </c>
      <c r="E79" s="221">
        <f t="shared" si="127"/>
        <v>0</v>
      </c>
      <c r="F79" s="221">
        <f t="shared" si="128"/>
        <v>0</v>
      </c>
      <c r="G79" s="221">
        <f t="shared" si="129"/>
        <v>0</v>
      </c>
      <c r="H79" s="221">
        <f t="shared" si="130"/>
        <v>0</v>
      </c>
      <c r="I79" s="221">
        <f t="shared" si="131"/>
        <v>0</v>
      </c>
      <c r="J79" s="221">
        <f t="shared" si="132"/>
        <v>0</v>
      </c>
      <c r="K79" s="221">
        <f t="shared" si="133"/>
        <v>0</v>
      </c>
      <c r="L79" s="221">
        <f t="shared" si="134"/>
        <v>0</v>
      </c>
      <c r="M79" s="221">
        <f t="shared" si="135"/>
        <v>0</v>
      </c>
      <c r="N79" s="221">
        <f t="shared" si="136"/>
        <v>0</v>
      </c>
      <c r="O79" s="65">
        <f t="shared" si="137"/>
        <v>0</v>
      </c>
      <c r="Q79" s="147"/>
      <c r="R79" s="147"/>
      <c r="S79" s="147"/>
      <c r="T79" s="514"/>
      <c r="U79" s="10" t="s">
        <v>4</v>
      </c>
      <c r="V79" s="414">
        <v>0</v>
      </c>
      <c r="W79" s="414">
        <v>0</v>
      </c>
      <c r="X79" s="414">
        <v>0</v>
      </c>
      <c r="Y79" s="414">
        <v>0</v>
      </c>
      <c r="Z79" s="414">
        <v>0</v>
      </c>
      <c r="AA79" s="414">
        <v>0</v>
      </c>
      <c r="AB79" s="414">
        <v>0</v>
      </c>
      <c r="AC79" s="414">
        <v>0</v>
      </c>
      <c r="AD79" s="414">
        <v>0</v>
      </c>
      <c r="AE79" s="403">
        <v>0</v>
      </c>
      <c r="AF79" s="403">
        <v>0</v>
      </c>
      <c r="AG79" s="403">
        <v>0</v>
      </c>
      <c r="AH79" s="381">
        <f t="shared" si="139"/>
        <v>0</v>
      </c>
    </row>
    <row r="80" spans="1:34" x14ac:dyDescent="0.35">
      <c r="A80" s="514"/>
      <c r="B80" s="10" t="s">
        <v>5</v>
      </c>
      <c r="C80" s="221">
        <f t="shared" si="138"/>
        <v>0</v>
      </c>
      <c r="D80" s="221">
        <f t="shared" si="126"/>
        <v>0</v>
      </c>
      <c r="E80" s="221">
        <f t="shared" si="127"/>
        <v>0</v>
      </c>
      <c r="F80" s="221">
        <f t="shared" si="128"/>
        <v>0</v>
      </c>
      <c r="G80" s="221">
        <f t="shared" si="129"/>
        <v>0</v>
      </c>
      <c r="H80" s="221">
        <f t="shared" si="130"/>
        <v>0</v>
      </c>
      <c r="I80" s="221">
        <f t="shared" si="131"/>
        <v>0</v>
      </c>
      <c r="J80" s="221">
        <f t="shared" si="132"/>
        <v>0</v>
      </c>
      <c r="K80" s="221">
        <f t="shared" si="133"/>
        <v>0</v>
      </c>
      <c r="L80" s="221">
        <f t="shared" si="134"/>
        <v>0</v>
      </c>
      <c r="M80" s="221">
        <f t="shared" si="135"/>
        <v>0</v>
      </c>
      <c r="N80" s="221">
        <f t="shared" si="136"/>
        <v>0</v>
      </c>
      <c r="O80" s="65">
        <f t="shared" si="137"/>
        <v>0</v>
      </c>
      <c r="Q80" s="147"/>
      <c r="R80" s="147"/>
      <c r="S80" s="147"/>
      <c r="T80" s="514"/>
      <c r="U80" s="10" t="s">
        <v>5</v>
      </c>
      <c r="V80" s="414">
        <v>0</v>
      </c>
      <c r="W80" s="414">
        <v>0</v>
      </c>
      <c r="X80" s="414">
        <v>0</v>
      </c>
      <c r="Y80" s="414">
        <v>0</v>
      </c>
      <c r="Z80" s="414">
        <v>0</v>
      </c>
      <c r="AA80" s="414">
        <v>0</v>
      </c>
      <c r="AB80" s="414">
        <v>0</v>
      </c>
      <c r="AC80" s="414">
        <v>0</v>
      </c>
      <c r="AD80" s="414">
        <v>0</v>
      </c>
      <c r="AE80" s="403">
        <v>0</v>
      </c>
      <c r="AF80" s="403">
        <v>0</v>
      </c>
      <c r="AG80" s="403">
        <v>0</v>
      </c>
      <c r="AH80" s="381">
        <f t="shared" si="139"/>
        <v>0</v>
      </c>
    </row>
    <row r="81" spans="1:34" x14ac:dyDescent="0.35">
      <c r="A81" s="514"/>
      <c r="B81" s="10" t="s">
        <v>6</v>
      </c>
      <c r="C81" s="221">
        <f t="shared" si="138"/>
        <v>0</v>
      </c>
      <c r="D81" s="221">
        <f t="shared" si="126"/>
        <v>0</v>
      </c>
      <c r="E81" s="221">
        <f t="shared" si="127"/>
        <v>0</v>
      </c>
      <c r="F81" s="221">
        <f t="shared" si="128"/>
        <v>0</v>
      </c>
      <c r="G81" s="221">
        <f t="shared" si="129"/>
        <v>0</v>
      </c>
      <c r="H81" s="221">
        <f t="shared" si="130"/>
        <v>0</v>
      </c>
      <c r="I81" s="221">
        <f t="shared" si="131"/>
        <v>0</v>
      </c>
      <c r="J81" s="221">
        <f t="shared" si="132"/>
        <v>0</v>
      </c>
      <c r="K81" s="221">
        <f t="shared" si="133"/>
        <v>0</v>
      </c>
      <c r="L81" s="221">
        <f t="shared" si="134"/>
        <v>0</v>
      </c>
      <c r="M81" s="221">
        <f t="shared" si="135"/>
        <v>0</v>
      </c>
      <c r="N81" s="221">
        <f t="shared" si="136"/>
        <v>0</v>
      </c>
      <c r="O81" s="65">
        <f t="shared" si="137"/>
        <v>0</v>
      </c>
      <c r="Q81" s="147"/>
      <c r="R81" s="147"/>
      <c r="S81" s="147"/>
      <c r="T81" s="514"/>
      <c r="U81" s="10" t="s">
        <v>6</v>
      </c>
      <c r="V81" s="414">
        <v>0</v>
      </c>
      <c r="W81" s="414">
        <v>0</v>
      </c>
      <c r="X81" s="414">
        <v>0</v>
      </c>
      <c r="Y81" s="414">
        <v>0</v>
      </c>
      <c r="Z81" s="414">
        <v>0</v>
      </c>
      <c r="AA81" s="414">
        <v>0</v>
      </c>
      <c r="AB81" s="414">
        <v>0</v>
      </c>
      <c r="AC81" s="414">
        <v>0</v>
      </c>
      <c r="AD81" s="414">
        <v>0</v>
      </c>
      <c r="AE81" s="403">
        <v>0</v>
      </c>
      <c r="AF81" s="403">
        <v>0</v>
      </c>
      <c r="AG81" s="403">
        <v>0</v>
      </c>
      <c r="AH81" s="381">
        <f t="shared" si="139"/>
        <v>0</v>
      </c>
    </row>
    <row r="82" spans="1:34" x14ac:dyDescent="0.35">
      <c r="A82" s="514"/>
      <c r="B82" s="10" t="s">
        <v>7</v>
      </c>
      <c r="C82" s="221">
        <f t="shared" si="138"/>
        <v>0</v>
      </c>
      <c r="D82" s="221">
        <f t="shared" si="126"/>
        <v>0</v>
      </c>
      <c r="E82" s="221">
        <f t="shared" si="127"/>
        <v>0</v>
      </c>
      <c r="F82" s="221">
        <f t="shared" si="128"/>
        <v>0</v>
      </c>
      <c r="G82" s="221">
        <f t="shared" si="129"/>
        <v>0</v>
      </c>
      <c r="H82" s="221">
        <f t="shared" si="130"/>
        <v>0</v>
      </c>
      <c r="I82" s="221">
        <f t="shared" si="131"/>
        <v>0</v>
      </c>
      <c r="J82" s="221">
        <f t="shared" si="132"/>
        <v>0</v>
      </c>
      <c r="K82" s="221">
        <f t="shared" si="133"/>
        <v>0</v>
      </c>
      <c r="L82" s="221">
        <f t="shared" si="134"/>
        <v>0</v>
      </c>
      <c r="M82" s="221">
        <f t="shared" si="135"/>
        <v>0</v>
      </c>
      <c r="N82" s="221">
        <f t="shared" si="136"/>
        <v>0</v>
      </c>
      <c r="O82" s="65">
        <f t="shared" si="137"/>
        <v>0</v>
      </c>
      <c r="Q82" s="147"/>
      <c r="R82" s="147"/>
      <c r="S82" s="147"/>
      <c r="T82" s="514"/>
      <c r="U82" s="10" t="s">
        <v>7</v>
      </c>
      <c r="V82" s="414">
        <v>0</v>
      </c>
      <c r="W82" s="414">
        <v>0</v>
      </c>
      <c r="X82" s="414">
        <v>0</v>
      </c>
      <c r="Y82" s="414">
        <v>0</v>
      </c>
      <c r="Z82" s="414">
        <v>0</v>
      </c>
      <c r="AA82" s="414">
        <v>0</v>
      </c>
      <c r="AB82" s="414">
        <v>0</v>
      </c>
      <c r="AC82" s="414">
        <v>0</v>
      </c>
      <c r="AD82" s="414">
        <v>0</v>
      </c>
      <c r="AE82" s="403">
        <v>0</v>
      </c>
      <c r="AF82" s="403">
        <v>0</v>
      </c>
      <c r="AG82" s="403">
        <v>0</v>
      </c>
      <c r="AH82" s="381">
        <f t="shared" si="139"/>
        <v>0</v>
      </c>
    </row>
    <row r="83" spans="1:34" x14ac:dyDescent="0.35">
      <c r="A83" s="514"/>
      <c r="B83" s="10" t="s">
        <v>8</v>
      </c>
      <c r="C83" s="221">
        <f t="shared" si="138"/>
        <v>0</v>
      </c>
      <c r="D83" s="221">
        <f t="shared" si="126"/>
        <v>0</v>
      </c>
      <c r="E83" s="221">
        <f t="shared" si="127"/>
        <v>0</v>
      </c>
      <c r="F83" s="221">
        <f t="shared" si="128"/>
        <v>0</v>
      </c>
      <c r="G83" s="221">
        <f t="shared" si="129"/>
        <v>0</v>
      </c>
      <c r="H83" s="221">
        <f t="shared" si="130"/>
        <v>0</v>
      </c>
      <c r="I83" s="221">
        <f t="shared" si="131"/>
        <v>0</v>
      </c>
      <c r="J83" s="221">
        <f t="shared" si="132"/>
        <v>0</v>
      </c>
      <c r="K83" s="221">
        <f t="shared" si="133"/>
        <v>0</v>
      </c>
      <c r="L83" s="221">
        <f t="shared" si="134"/>
        <v>0</v>
      </c>
      <c r="M83" s="221">
        <f t="shared" si="135"/>
        <v>0</v>
      </c>
      <c r="N83" s="221">
        <f t="shared" si="136"/>
        <v>0</v>
      </c>
      <c r="O83" s="65">
        <f t="shared" si="137"/>
        <v>0</v>
      </c>
      <c r="Q83" s="147"/>
      <c r="R83" s="147"/>
      <c r="S83" s="147"/>
      <c r="T83" s="514"/>
      <c r="U83" s="10" t="s">
        <v>8</v>
      </c>
      <c r="V83" s="414">
        <v>0</v>
      </c>
      <c r="W83" s="414">
        <v>0</v>
      </c>
      <c r="X83" s="414">
        <v>0</v>
      </c>
      <c r="Y83" s="414">
        <v>0</v>
      </c>
      <c r="Z83" s="414">
        <v>0</v>
      </c>
      <c r="AA83" s="414">
        <v>0</v>
      </c>
      <c r="AB83" s="414">
        <v>0</v>
      </c>
      <c r="AC83" s="414">
        <v>0</v>
      </c>
      <c r="AD83" s="414">
        <v>0</v>
      </c>
      <c r="AE83" s="403">
        <v>0</v>
      </c>
      <c r="AF83" s="403">
        <v>0</v>
      </c>
      <c r="AG83" s="403">
        <v>0</v>
      </c>
      <c r="AH83" s="381">
        <f t="shared" si="139"/>
        <v>0</v>
      </c>
    </row>
    <row r="84" spans="1:34" ht="15" thickBot="1" x14ac:dyDescent="0.4">
      <c r="A84" s="515"/>
      <c r="B84" s="156" t="s">
        <v>42</v>
      </c>
      <c r="C84" s="221">
        <f t="shared" si="138"/>
        <v>0</v>
      </c>
      <c r="D84" s="221">
        <f t="shared" si="126"/>
        <v>0</v>
      </c>
      <c r="E84" s="221">
        <f t="shared" si="127"/>
        <v>0</v>
      </c>
      <c r="F84" s="221">
        <f t="shared" si="128"/>
        <v>0</v>
      </c>
      <c r="G84" s="221">
        <f t="shared" si="129"/>
        <v>0</v>
      </c>
      <c r="H84" s="221">
        <f t="shared" si="130"/>
        <v>0</v>
      </c>
      <c r="I84" s="221">
        <f t="shared" si="131"/>
        <v>0</v>
      </c>
      <c r="J84" s="221">
        <f t="shared" si="132"/>
        <v>0</v>
      </c>
      <c r="K84" s="221">
        <f t="shared" si="133"/>
        <v>0</v>
      </c>
      <c r="L84" s="221">
        <f t="shared" si="134"/>
        <v>0</v>
      </c>
      <c r="M84" s="221">
        <f t="shared" si="135"/>
        <v>0</v>
      </c>
      <c r="N84" s="221">
        <f t="shared" si="136"/>
        <v>0</v>
      </c>
      <c r="O84" s="65">
        <f t="shared" si="137"/>
        <v>0</v>
      </c>
      <c r="Q84" s="147"/>
      <c r="R84" s="147"/>
      <c r="S84" s="147"/>
      <c r="T84" s="515"/>
      <c r="U84" s="388" t="s">
        <v>42</v>
      </c>
      <c r="V84" s="459">
        <v>0</v>
      </c>
      <c r="W84" s="459">
        <v>0</v>
      </c>
      <c r="X84" s="459">
        <v>0</v>
      </c>
      <c r="Y84" s="459">
        <v>0</v>
      </c>
      <c r="Z84" s="459">
        <v>0</v>
      </c>
      <c r="AA84" s="459">
        <v>0</v>
      </c>
      <c r="AB84" s="459">
        <v>0</v>
      </c>
      <c r="AC84" s="459">
        <v>0</v>
      </c>
      <c r="AD84" s="459">
        <v>0</v>
      </c>
      <c r="AE84" s="404">
        <v>0</v>
      </c>
      <c r="AF84" s="404">
        <v>0</v>
      </c>
      <c r="AG84" s="404">
        <v>0</v>
      </c>
      <c r="AH84" s="381">
        <f t="shared" si="139"/>
        <v>0</v>
      </c>
    </row>
    <row r="85" spans="1:34" ht="21.5" thickBot="1" x14ac:dyDescent="0.55000000000000004">
      <c r="A85" s="67"/>
      <c r="B85" s="157" t="s">
        <v>43</v>
      </c>
      <c r="C85" s="158">
        <f t="shared" ref="C85:N85" si="140">SUM(C74:C84)</f>
        <v>556091.51101211773</v>
      </c>
      <c r="D85" s="158">
        <f t="shared" si="140"/>
        <v>54055.952670214436</v>
      </c>
      <c r="E85" s="158">
        <f t="shared" si="140"/>
        <v>41451.90160345519</v>
      </c>
      <c r="F85" s="158">
        <f t="shared" si="140"/>
        <v>128539.10049295615</v>
      </c>
      <c r="G85" s="158">
        <f t="shared" si="140"/>
        <v>71245.321905465418</v>
      </c>
      <c r="H85" s="158">
        <f t="shared" si="140"/>
        <v>147275.31149323782</v>
      </c>
      <c r="I85" s="158">
        <f t="shared" si="140"/>
        <v>102211.80229295039</v>
      </c>
      <c r="J85" s="158">
        <f t="shared" si="140"/>
        <v>87488.046889311881</v>
      </c>
      <c r="K85" s="158">
        <f t="shared" si="140"/>
        <v>64140.579610678215</v>
      </c>
      <c r="L85" s="159">
        <f t="shared" si="140"/>
        <v>107569.70861723753</v>
      </c>
      <c r="M85" s="456">
        <f t="shared" si="140"/>
        <v>47897.800902527226</v>
      </c>
      <c r="N85" s="456">
        <f t="shared" si="140"/>
        <v>73880.962509848629</v>
      </c>
      <c r="O85" s="68">
        <f t="shared" si="137"/>
        <v>1481848.0000000007</v>
      </c>
      <c r="P85" s="406">
        <f>'FORECAST OVERVIEW'!O13</f>
        <v>1481848.0000000007</v>
      </c>
      <c r="Q85" s="147"/>
      <c r="T85" s="70"/>
      <c r="U85" s="389" t="s">
        <v>43</v>
      </c>
      <c r="V85" s="384">
        <f>SUM(V74:V84)</f>
        <v>0.37526892840029308</v>
      </c>
      <c r="W85" s="384">
        <f t="shared" ref="W85" si="141">SUM(W74:W84)</f>
        <v>3.6478743211324244E-2</v>
      </c>
      <c r="X85" s="384">
        <f t="shared" ref="X85" si="142">SUM(X74:X84)</f>
        <v>2.7973113034167586E-2</v>
      </c>
      <c r="Y85" s="384">
        <f t="shared" ref="Y85" si="143">SUM(Y74:Y84)</f>
        <v>8.6742432754881804E-2</v>
      </c>
      <c r="Z85" s="384">
        <f t="shared" ref="Z85" si="144">SUM(Z74:Z84)</f>
        <v>4.8078697616398838E-2</v>
      </c>
      <c r="AA85" s="384">
        <f t="shared" ref="AA85" si="145">SUM(AA74:AA84)</f>
        <v>9.9386247100402836E-2</v>
      </c>
      <c r="AB85" s="384">
        <f t="shared" ref="AB85" si="146">SUM(AB74:AB84)</f>
        <v>6.8975901909609047E-2</v>
      </c>
      <c r="AC85" s="384">
        <f t="shared" ref="AC85" si="147">SUM(AC74:AC84)</f>
        <v>5.9039825197531627E-2</v>
      </c>
      <c r="AD85" s="384">
        <f t="shared" ref="AD85" si="148">SUM(AD74:AD84)</f>
        <v>4.3284182730400272E-2</v>
      </c>
      <c r="AE85" s="384">
        <f t="shared" ref="AE85" si="149">SUM(AE74:AE84)</f>
        <v>7.2591594156241043E-2</v>
      </c>
      <c r="AF85" s="384">
        <f t="shared" ref="AF85" si="150">SUM(AF74:AF84)</f>
        <v>3.2323018894331403E-2</v>
      </c>
      <c r="AG85" s="384">
        <f t="shared" ref="AG85" si="151">SUM(AG74:AG84)</f>
        <v>4.9857314994418186E-2</v>
      </c>
      <c r="AH85" s="385">
        <f>SUM(AH74:AH84)</f>
        <v>0.99999999999999989</v>
      </c>
    </row>
    <row r="86" spans="1:34" ht="21.5" thickBot="1" x14ac:dyDescent="0.55000000000000004">
      <c r="A86" s="67"/>
      <c r="F86" s="66">
        <v>0</v>
      </c>
      <c r="Q86" s="147"/>
      <c r="T86" s="70"/>
      <c r="Y86" s="66">
        <v>0</v>
      </c>
      <c r="AH86" s="386">
        <f>SUM(V74:AG84)</f>
        <v>0.99999999999999989</v>
      </c>
    </row>
    <row r="87" spans="1:34" ht="21.5" thickBot="1" x14ac:dyDescent="0.55000000000000004">
      <c r="A87" s="67"/>
      <c r="B87" s="153" t="s">
        <v>36</v>
      </c>
      <c r="C87" s="154">
        <f>C$3</f>
        <v>45658</v>
      </c>
      <c r="D87" s="154">
        <f t="shared" ref="D87:N87" si="152">D$3</f>
        <v>45689</v>
      </c>
      <c r="E87" s="154">
        <f t="shared" si="152"/>
        <v>45717</v>
      </c>
      <c r="F87" s="154">
        <f t="shared" si="152"/>
        <v>45748</v>
      </c>
      <c r="G87" s="154">
        <f t="shared" si="152"/>
        <v>45778</v>
      </c>
      <c r="H87" s="154">
        <f t="shared" si="152"/>
        <v>45809</v>
      </c>
      <c r="I87" s="154">
        <f t="shared" si="152"/>
        <v>45839</v>
      </c>
      <c r="J87" s="154">
        <f t="shared" si="152"/>
        <v>45870</v>
      </c>
      <c r="K87" s="154">
        <f t="shared" si="152"/>
        <v>45901</v>
      </c>
      <c r="L87" s="154">
        <f t="shared" si="152"/>
        <v>45931</v>
      </c>
      <c r="M87" s="154">
        <f t="shared" si="152"/>
        <v>45962</v>
      </c>
      <c r="N87" s="154" t="str">
        <f t="shared" si="152"/>
        <v>Dec-25 +</v>
      </c>
      <c r="O87" s="155" t="s">
        <v>34</v>
      </c>
      <c r="Q87" s="147"/>
      <c r="R87" s="37"/>
      <c r="S87" s="37"/>
      <c r="T87" s="70"/>
      <c r="U87" s="220" t="s">
        <v>36</v>
      </c>
      <c r="V87" s="401" t="s">
        <v>188</v>
      </c>
      <c r="W87" s="401" t="s">
        <v>189</v>
      </c>
      <c r="X87" s="401" t="s">
        <v>190</v>
      </c>
      <c r="Y87" s="401" t="s">
        <v>191</v>
      </c>
      <c r="Z87" s="401" t="s">
        <v>44</v>
      </c>
      <c r="AA87" s="401" t="s">
        <v>192</v>
      </c>
      <c r="AB87" s="401" t="s">
        <v>193</v>
      </c>
      <c r="AC87" s="401" t="s">
        <v>194</v>
      </c>
      <c r="AD87" s="401" t="s">
        <v>195</v>
      </c>
      <c r="AE87" s="401" t="s">
        <v>196</v>
      </c>
      <c r="AF87" s="401" t="s">
        <v>197</v>
      </c>
      <c r="AG87" s="401" t="s">
        <v>198</v>
      </c>
      <c r="AH87" s="378" t="s">
        <v>34</v>
      </c>
    </row>
    <row r="88" spans="1:34" x14ac:dyDescent="0.35">
      <c r="A88" s="516" t="s">
        <v>45</v>
      </c>
      <c r="B88" s="10" t="s">
        <v>0</v>
      </c>
      <c r="C88" s="221">
        <f>$P$99*V88</f>
        <v>0</v>
      </c>
      <c r="D88" s="221">
        <f t="shared" ref="D88:D98" si="153">$P$99*W88</f>
        <v>0</v>
      </c>
      <c r="E88" s="221">
        <f t="shared" ref="E88:E98" si="154">$P$99*X88</f>
        <v>5911.2176569596422</v>
      </c>
      <c r="F88" s="221">
        <f t="shared" ref="F88:F98" si="155">$P$99*Y88</f>
        <v>4326.1435457609814</v>
      </c>
      <c r="G88" s="221">
        <f t="shared" ref="G88:G98" si="156">$P$99*Z88</f>
        <v>3265.3112645466326</v>
      </c>
      <c r="H88" s="221">
        <f t="shared" ref="H88:H98" si="157">$P$99*AA88</f>
        <v>7420.1936432488737</v>
      </c>
      <c r="I88" s="221">
        <f t="shared" ref="I88:I98" si="158">$P$99*AB88</f>
        <v>3576.3606565724958</v>
      </c>
      <c r="J88" s="221">
        <f t="shared" ref="J88:J98" si="159">$P$99*AC88</f>
        <v>2384.2404377149974</v>
      </c>
      <c r="K88" s="221">
        <f t="shared" ref="K88:K98" si="160">$P$99*AD88</f>
        <v>1427.270558059623</v>
      </c>
      <c r="L88" s="221">
        <f t="shared" ref="L88:L98" si="161">$P$99*AE88</f>
        <v>662.28901047638806</v>
      </c>
      <c r="M88" s="221">
        <f t="shared" ref="M88:M98" si="162">$P$99*AF88</f>
        <v>0</v>
      </c>
      <c r="N88" s="221">
        <f t="shared" ref="N88:N98" si="163">$P$99*AG88</f>
        <v>66.2289010476388</v>
      </c>
      <c r="O88" s="65">
        <f t="shared" ref="O88:O99" si="164">SUM(C88:N88)</f>
        <v>29039.25567438727</v>
      </c>
      <c r="P88" s="162"/>
      <c r="Q88" s="147"/>
      <c r="R88" s="147"/>
      <c r="S88" s="147"/>
      <c r="T88" s="516" t="s">
        <v>45</v>
      </c>
      <c r="U88" s="387" t="s">
        <v>0</v>
      </c>
      <c r="V88" s="458">
        <v>0</v>
      </c>
      <c r="W88" s="458">
        <v>0</v>
      </c>
      <c r="X88" s="458">
        <v>7.0509047476566139E-3</v>
      </c>
      <c r="Y88" s="458">
        <v>5.1602271876991009E-3</v>
      </c>
      <c r="Z88" s="458">
        <v>3.8948656662407964E-3</v>
      </c>
      <c r="AA88" s="458">
        <v>8.850812408525751E-3</v>
      </c>
      <c r="AB88" s="458">
        <v>4.2658856087070826E-3</v>
      </c>
      <c r="AC88" s="458">
        <v>2.843923739138055E-3</v>
      </c>
      <c r="AD88" s="458">
        <v>1.7024493662764495E-3</v>
      </c>
      <c r="AE88" s="402">
        <v>7.8997881642723744E-4</v>
      </c>
      <c r="AF88" s="402">
        <v>0</v>
      </c>
      <c r="AG88" s="402">
        <v>7.8997881642723741E-5</v>
      </c>
      <c r="AH88" s="380">
        <f>SUM(V88:AG88)</f>
        <v>3.4638045422313808E-2</v>
      </c>
    </row>
    <row r="89" spans="1:34" x14ac:dyDescent="0.35">
      <c r="A89" s="517"/>
      <c r="B89" s="11" t="s">
        <v>1</v>
      </c>
      <c r="C89" s="221">
        <f t="shared" ref="C89:C98" si="165">$P$99*V89</f>
        <v>0</v>
      </c>
      <c r="D89" s="221">
        <f t="shared" si="153"/>
        <v>0</v>
      </c>
      <c r="E89" s="221">
        <f t="shared" si="154"/>
        <v>32377.682360053233</v>
      </c>
      <c r="F89" s="221">
        <f t="shared" si="155"/>
        <v>24483.129402645747</v>
      </c>
      <c r="G89" s="221">
        <f t="shared" si="156"/>
        <v>22319.128840083747</v>
      </c>
      <c r="H89" s="221">
        <f t="shared" si="157"/>
        <v>24976.245264043962</v>
      </c>
      <c r="I89" s="221">
        <f t="shared" si="158"/>
        <v>24336.2950693366</v>
      </c>
      <c r="J89" s="221">
        <f t="shared" si="159"/>
        <v>27813.257828248628</v>
      </c>
      <c r="K89" s="221">
        <f t="shared" si="160"/>
        <v>64561.769662464445</v>
      </c>
      <c r="L89" s="221">
        <f t="shared" si="161"/>
        <v>65310.739514401444</v>
      </c>
      <c r="M89" s="221">
        <f t="shared" si="162"/>
        <v>10014.710470886237</v>
      </c>
      <c r="N89" s="221">
        <f t="shared" si="163"/>
        <v>8102.520345238544</v>
      </c>
      <c r="O89" s="65">
        <f t="shared" si="164"/>
        <v>304295.47875740263</v>
      </c>
      <c r="Q89" s="147"/>
      <c r="R89" s="147"/>
      <c r="S89" s="147"/>
      <c r="T89" s="517"/>
      <c r="U89" s="11" t="s">
        <v>1</v>
      </c>
      <c r="V89" s="414">
        <v>0</v>
      </c>
      <c r="W89" s="414">
        <v>0</v>
      </c>
      <c r="X89" s="414">
        <v>3.8620123216379101E-2</v>
      </c>
      <c r="Y89" s="414">
        <v>2.9203494670740179E-2</v>
      </c>
      <c r="Z89" s="414">
        <v>2.662227321587874E-2</v>
      </c>
      <c r="AA89" s="414">
        <v>2.9791683631128715E-2</v>
      </c>
      <c r="AB89" s="414">
        <v>2.9028350570500606E-2</v>
      </c>
      <c r="AC89" s="414">
        <v>3.317567429412871E-2</v>
      </c>
      <c r="AD89" s="414">
        <v>7.7009326106310089E-2</v>
      </c>
      <c r="AE89" s="403">
        <v>7.7902697893873468E-2</v>
      </c>
      <c r="AF89" s="403">
        <v>1.1945553979465026E-2</v>
      </c>
      <c r="AG89" s="403">
        <v>9.6646921980556681E-3</v>
      </c>
      <c r="AH89" s="381">
        <f t="shared" ref="AH89:AH98" si="166">SUM(V89:AG89)</f>
        <v>0.36296386977646028</v>
      </c>
    </row>
    <row r="90" spans="1:34" x14ac:dyDescent="0.35">
      <c r="A90" s="517"/>
      <c r="B90" s="10" t="s">
        <v>2</v>
      </c>
      <c r="C90" s="221">
        <f t="shared" si="165"/>
        <v>0</v>
      </c>
      <c r="D90" s="221">
        <f t="shared" si="153"/>
        <v>0</v>
      </c>
      <c r="E90" s="221">
        <f t="shared" si="154"/>
        <v>0</v>
      </c>
      <c r="F90" s="221">
        <f t="shared" si="155"/>
        <v>0</v>
      </c>
      <c r="G90" s="221">
        <f t="shared" si="156"/>
        <v>0</v>
      </c>
      <c r="H90" s="221">
        <f t="shared" si="157"/>
        <v>0</v>
      </c>
      <c r="I90" s="221">
        <f t="shared" si="158"/>
        <v>0</v>
      </c>
      <c r="J90" s="221">
        <f t="shared" si="159"/>
        <v>0</v>
      </c>
      <c r="K90" s="221">
        <f t="shared" si="160"/>
        <v>0</v>
      </c>
      <c r="L90" s="221">
        <f t="shared" si="161"/>
        <v>0</v>
      </c>
      <c r="M90" s="221">
        <f t="shared" si="162"/>
        <v>0</v>
      </c>
      <c r="N90" s="221">
        <f t="shared" si="163"/>
        <v>0</v>
      </c>
      <c r="O90" s="65">
        <f t="shared" si="164"/>
        <v>0</v>
      </c>
      <c r="Q90" s="147"/>
      <c r="R90" s="147"/>
      <c r="S90" s="147"/>
      <c r="T90" s="517"/>
      <c r="U90" s="10" t="s">
        <v>2</v>
      </c>
      <c r="V90" s="414">
        <v>0</v>
      </c>
      <c r="W90" s="414">
        <v>0</v>
      </c>
      <c r="X90" s="414">
        <v>0</v>
      </c>
      <c r="Y90" s="414">
        <v>0</v>
      </c>
      <c r="Z90" s="414">
        <v>0</v>
      </c>
      <c r="AA90" s="414">
        <v>0</v>
      </c>
      <c r="AB90" s="414">
        <v>0</v>
      </c>
      <c r="AC90" s="414">
        <v>0</v>
      </c>
      <c r="AD90" s="414">
        <v>0</v>
      </c>
      <c r="AE90" s="403">
        <v>0</v>
      </c>
      <c r="AF90" s="403">
        <v>0</v>
      </c>
      <c r="AG90" s="403">
        <v>0</v>
      </c>
      <c r="AH90" s="381">
        <f t="shared" si="166"/>
        <v>0</v>
      </c>
    </row>
    <row r="91" spans="1:34" x14ac:dyDescent="0.35">
      <c r="A91" s="517"/>
      <c r="B91" s="10" t="s">
        <v>9</v>
      </c>
      <c r="C91" s="221">
        <f t="shared" si="165"/>
        <v>0</v>
      </c>
      <c r="D91" s="221">
        <f t="shared" si="153"/>
        <v>0</v>
      </c>
      <c r="E91" s="221">
        <f t="shared" si="154"/>
        <v>26817.415488104114</v>
      </c>
      <c r="F91" s="221">
        <f t="shared" si="155"/>
        <v>47079.064257236372</v>
      </c>
      <c r="G91" s="221">
        <f t="shared" si="156"/>
        <v>20435.611299926499</v>
      </c>
      <c r="H91" s="221">
        <f t="shared" si="157"/>
        <v>34873.519017120132</v>
      </c>
      <c r="I91" s="221">
        <f t="shared" si="158"/>
        <v>27746.535914093463</v>
      </c>
      <c r="J91" s="221">
        <f t="shared" si="159"/>
        <v>13247.970843303914</v>
      </c>
      <c r="K91" s="221">
        <f t="shared" si="160"/>
        <v>13018.999275891229</v>
      </c>
      <c r="L91" s="221">
        <f t="shared" si="161"/>
        <v>64174.378496078818</v>
      </c>
      <c r="M91" s="221">
        <f t="shared" si="162"/>
        <v>23251.278197946522</v>
      </c>
      <c r="N91" s="221">
        <f t="shared" si="163"/>
        <v>12134.574776626192</v>
      </c>
      <c r="O91" s="65">
        <f t="shared" si="164"/>
        <v>282779.34756632731</v>
      </c>
      <c r="Q91" s="147"/>
      <c r="R91" s="147"/>
      <c r="S91" s="147"/>
      <c r="T91" s="517"/>
      <c r="U91" s="10" t="s">
        <v>9</v>
      </c>
      <c r="V91" s="414">
        <v>0</v>
      </c>
      <c r="W91" s="414">
        <v>0</v>
      </c>
      <c r="X91" s="414">
        <v>3.1987832821944805E-2</v>
      </c>
      <c r="Y91" s="414">
        <v>5.6155942303317739E-2</v>
      </c>
      <c r="Z91" s="414">
        <v>2.4375612115427922E-2</v>
      </c>
      <c r="AA91" s="414">
        <v>4.1597159007637663E-2</v>
      </c>
      <c r="AB91" s="414">
        <v>3.3096088346090492E-2</v>
      </c>
      <c r="AC91" s="414">
        <v>1.5802189318116274E-2</v>
      </c>
      <c r="AD91" s="414">
        <v>1.5529071864921553E-2</v>
      </c>
      <c r="AE91" s="403">
        <v>7.6547245639512734E-2</v>
      </c>
      <c r="AF91" s="403">
        <v>2.7734141652179928E-2</v>
      </c>
      <c r="AG91" s="403">
        <v>1.447412967488569E-2</v>
      </c>
      <c r="AH91" s="381">
        <f t="shared" si="166"/>
        <v>0.3372994127440348</v>
      </c>
    </row>
    <row r="92" spans="1:34" x14ac:dyDescent="0.35">
      <c r="A92" s="517"/>
      <c r="B92" s="11" t="s">
        <v>3</v>
      </c>
      <c r="C92" s="221">
        <f t="shared" si="165"/>
        <v>0</v>
      </c>
      <c r="D92" s="221">
        <f t="shared" si="153"/>
        <v>0</v>
      </c>
      <c r="E92" s="221">
        <f t="shared" si="154"/>
        <v>9377.3137142454179</v>
      </c>
      <c r="F92" s="221">
        <f t="shared" si="155"/>
        <v>10560.092666575465</v>
      </c>
      <c r="G92" s="221">
        <f t="shared" si="156"/>
        <v>7755.8163030630794</v>
      </c>
      <c r="H92" s="221">
        <f t="shared" si="157"/>
        <v>7507.5402651862132</v>
      </c>
      <c r="I92" s="221">
        <f t="shared" si="158"/>
        <v>13941.451836427132</v>
      </c>
      <c r="J92" s="221">
        <f t="shared" si="159"/>
        <v>14393.137251795149</v>
      </c>
      <c r="K92" s="221">
        <f t="shared" si="160"/>
        <v>18772.345449344979</v>
      </c>
      <c r="L92" s="221">
        <f t="shared" si="161"/>
        <v>21385.956300544512</v>
      </c>
      <c r="M92" s="221">
        <f t="shared" si="162"/>
        <v>1892.9521087330875</v>
      </c>
      <c r="N92" s="221">
        <f t="shared" si="163"/>
        <v>2401.7864613173056</v>
      </c>
      <c r="O92" s="65">
        <f t="shared" si="164"/>
        <v>107988.39235723234</v>
      </c>
      <c r="Q92" s="147"/>
      <c r="R92" s="147"/>
      <c r="S92" s="147"/>
      <c r="T92" s="517"/>
      <c r="U92" s="11" t="s">
        <v>3</v>
      </c>
      <c r="V92" s="414">
        <v>0</v>
      </c>
      <c r="W92" s="414">
        <v>0</v>
      </c>
      <c r="X92" s="414">
        <v>1.1185266661631558E-2</v>
      </c>
      <c r="Y92" s="414">
        <v>1.2596086261649745E-2</v>
      </c>
      <c r="Z92" s="414">
        <v>9.2511433627952087E-3</v>
      </c>
      <c r="AA92" s="414">
        <v>8.9549995231018222E-3</v>
      </c>
      <c r="AB92" s="414">
        <v>1.6629373954274142E-2</v>
      </c>
      <c r="AC92" s="414">
        <v>1.7168144648314811E-2</v>
      </c>
      <c r="AD92" s="414">
        <v>2.2391667391505804E-2</v>
      </c>
      <c r="AE92" s="403">
        <v>2.5509184327724997E-2</v>
      </c>
      <c r="AF92" s="403">
        <v>2.2579146607532626E-3</v>
      </c>
      <c r="AG92" s="403">
        <v>2.8648526489328677E-3</v>
      </c>
      <c r="AH92" s="381">
        <f t="shared" si="166"/>
        <v>0.12880863344068422</v>
      </c>
    </row>
    <row r="93" spans="1:34" x14ac:dyDescent="0.35">
      <c r="A93" s="517"/>
      <c r="B93" s="10" t="s">
        <v>4</v>
      </c>
      <c r="C93" s="221">
        <f t="shared" si="165"/>
        <v>0</v>
      </c>
      <c r="D93" s="221">
        <f t="shared" si="153"/>
        <v>0</v>
      </c>
      <c r="E93" s="221">
        <f t="shared" si="154"/>
        <v>13906.515620080363</v>
      </c>
      <c r="F93" s="221">
        <f t="shared" si="155"/>
        <v>11920.136812086703</v>
      </c>
      <c r="G93" s="221">
        <f t="shared" si="156"/>
        <v>8753.912921257066</v>
      </c>
      <c r="H93" s="221">
        <f t="shared" si="157"/>
        <v>8019.8163895377502</v>
      </c>
      <c r="I93" s="221">
        <f t="shared" si="158"/>
        <v>8171.5539948254591</v>
      </c>
      <c r="J93" s="221">
        <f t="shared" si="159"/>
        <v>7550.1641737932778</v>
      </c>
      <c r="K93" s="221">
        <f t="shared" si="160"/>
        <v>6433.0718493464765</v>
      </c>
      <c r="L93" s="221">
        <f t="shared" si="161"/>
        <v>10568.950117151231</v>
      </c>
      <c r="M93" s="221">
        <f t="shared" si="162"/>
        <v>646.80228037311338</v>
      </c>
      <c r="N93" s="221">
        <f t="shared" si="163"/>
        <v>571.28094137619996</v>
      </c>
      <c r="O93" s="65">
        <f t="shared" si="164"/>
        <v>76542.205099827639</v>
      </c>
      <c r="Q93" s="147"/>
      <c r="R93" s="147"/>
      <c r="S93" s="147"/>
      <c r="T93" s="517"/>
      <c r="U93" s="10" t="s">
        <v>4</v>
      </c>
      <c r="V93" s="414">
        <v>0</v>
      </c>
      <c r="W93" s="414">
        <v>0</v>
      </c>
      <c r="X93" s="414">
        <v>1.6587702009845811E-2</v>
      </c>
      <c r="Y93" s="414">
        <v>1.4218347913835298E-2</v>
      </c>
      <c r="Z93" s="414">
        <v>1.0441673739486434E-2</v>
      </c>
      <c r="AA93" s="414">
        <v>9.5660428591645263E-3</v>
      </c>
      <c r="AB93" s="414">
        <v>9.7470355858088435E-3</v>
      </c>
      <c r="AC93" s="414">
        <v>9.0058413524848752E-3</v>
      </c>
      <c r="AD93" s="414">
        <v>7.6733728102820337E-3</v>
      </c>
      <c r="AE93" s="403">
        <v>1.2606651435179309E-2</v>
      </c>
      <c r="AF93" s="403">
        <v>7.7150623342527448E-4</v>
      </c>
      <c r="AG93" s="403">
        <v>6.8142432499549712E-4</v>
      </c>
      <c r="AH93" s="381">
        <f t="shared" si="166"/>
        <v>9.1299598264507897E-2</v>
      </c>
    </row>
    <row r="94" spans="1:34" x14ac:dyDescent="0.35">
      <c r="A94" s="517"/>
      <c r="B94" s="10" t="s">
        <v>5</v>
      </c>
      <c r="C94" s="221">
        <f t="shared" si="165"/>
        <v>0</v>
      </c>
      <c r="D94" s="221">
        <f t="shared" si="153"/>
        <v>0</v>
      </c>
      <c r="E94" s="221">
        <f t="shared" si="154"/>
        <v>2377.0378224365395</v>
      </c>
      <c r="F94" s="221">
        <f t="shared" si="155"/>
        <v>0</v>
      </c>
      <c r="G94" s="221">
        <f t="shared" si="156"/>
        <v>0</v>
      </c>
      <c r="H94" s="221">
        <f t="shared" si="157"/>
        <v>1443.5318635036936</v>
      </c>
      <c r="I94" s="221">
        <f t="shared" si="158"/>
        <v>1820.1053931133529</v>
      </c>
      <c r="J94" s="221">
        <f t="shared" si="159"/>
        <v>815.90931415426178</v>
      </c>
      <c r="K94" s="221">
        <f t="shared" si="160"/>
        <v>2133.9166677880689</v>
      </c>
      <c r="L94" s="221">
        <f t="shared" si="161"/>
        <v>3263.6372566170458</v>
      </c>
      <c r="M94" s="221">
        <f t="shared" si="162"/>
        <v>62.762254934943194</v>
      </c>
      <c r="N94" s="221">
        <f t="shared" si="163"/>
        <v>62.762254934943194</v>
      </c>
      <c r="O94" s="65">
        <f t="shared" si="164"/>
        <v>11979.662827482851</v>
      </c>
      <c r="Q94" s="147"/>
      <c r="R94" s="147"/>
      <c r="S94" s="147"/>
      <c r="T94" s="517"/>
      <c r="U94" s="10" t="s">
        <v>5</v>
      </c>
      <c r="V94" s="414">
        <v>0</v>
      </c>
      <c r="W94" s="414">
        <v>0</v>
      </c>
      <c r="X94" s="414">
        <v>2.8353324543622985E-3</v>
      </c>
      <c r="Y94" s="414">
        <v>0</v>
      </c>
      <c r="Z94" s="414">
        <v>0</v>
      </c>
      <c r="AA94" s="414">
        <v>1.7218458633118275E-3</v>
      </c>
      <c r="AB94" s="414">
        <v>2.1710230450453479E-3</v>
      </c>
      <c r="AC94" s="414">
        <v>9.7321722708929395E-4</v>
      </c>
      <c r="AD94" s="414">
        <v>2.5453373631566145E-3</v>
      </c>
      <c r="AE94" s="403">
        <v>3.8928689083571745E-3</v>
      </c>
      <c r="AF94" s="403">
        <v>7.4862863622253358E-5</v>
      </c>
      <c r="AG94" s="403">
        <v>7.4862863622253358E-5</v>
      </c>
      <c r="AH94" s="381">
        <f t="shared" si="166"/>
        <v>1.4289350588567064E-2</v>
      </c>
    </row>
    <row r="95" spans="1:34" x14ac:dyDescent="0.35">
      <c r="A95" s="517"/>
      <c r="B95" s="10" t="s">
        <v>6</v>
      </c>
      <c r="C95" s="221">
        <f t="shared" si="165"/>
        <v>0</v>
      </c>
      <c r="D95" s="221">
        <f t="shared" si="153"/>
        <v>0</v>
      </c>
      <c r="E95" s="221">
        <f t="shared" si="154"/>
        <v>0</v>
      </c>
      <c r="F95" s="221">
        <f t="shared" si="155"/>
        <v>0</v>
      </c>
      <c r="G95" s="221">
        <f t="shared" si="156"/>
        <v>0</v>
      </c>
      <c r="H95" s="221">
        <f t="shared" si="157"/>
        <v>0</v>
      </c>
      <c r="I95" s="221">
        <f t="shared" si="158"/>
        <v>0</v>
      </c>
      <c r="J95" s="221">
        <f t="shared" si="159"/>
        <v>0</v>
      </c>
      <c r="K95" s="221">
        <f t="shared" si="160"/>
        <v>0</v>
      </c>
      <c r="L95" s="221">
        <f t="shared" si="161"/>
        <v>0</v>
      </c>
      <c r="M95" s="221">
        <f t="shared" si="162"/>
        <v>0</v>
      </c>
      <c r="N95" s="221">
        <f t="shared" si="163"/>
        <v>0</v>
      </c>
      <c r="O95" s="65">
        <f t="shared" si="164"/>
        <v>0</v>
      </c>
      <c r="Q95" s="147"/>
      <c r="R95" s="147"/>
      <c r="S95" s="147"/>
      <c r="T95" s="517"/>
      <c r="U95" s="10" t="s">
        <v>6</v>
      </c>
      <c r="V95" s="414">
        <v>0</v>
      </c>
      <c r="W95" s="414">
        <v>0</v>
      </c>
      <c r="X95" s="414">
        <v>0</v>
      </c>
      <c r="Y95" s="414">
        <v>0</v>
      </c>
      <c r="Z95" s="414">
        <v>0</v>
      </c>
      <c r="AA95" s="414">
        <v>0</v>
      </c>
      <c r="AB95" s="414">
        <v>0</v>
      </c>
      <c r="AC95" s="414">
        <v>0</v>
      </c>
      <c r="AD95" s="414">
        <v>0</v>
      </c>
      <c r="AE95" s="403">
        <v>0</v>
      </c>
      <c r="AF95" s="403">
        <v>0</v>
      </c>
      <c r="AG95" s="403">
        <v>0</v>
      </c>
      <c r="AH95" s="381">
        <f t="shared" si="166"/>
        <v>0</v>
      </c>
    </row>
    <row r="96" spans="1:34" x14ac:dyDescent="0.35">
      <c r="A96" s="517"/>
      <c r="B96" s="10" t="s">
        <v>7</v>
      </c>
      <c r="C96" s="221">
        <f t="shared" si="165"/>
        <v>0</v>
      </c>
      <c r="D96" s="221">
        <f t="shared" si="153"/>
        <v>0</v>
      </c>
      <c r="E96" s="221">
        <f t="shared" si="154"/>
        <v>0</v>
      </c>
      <c r="F96" s="221">
        <f t="shared" si="155"/>
        <v>0</v>
      </c>
      <c r="G96" s="221">
        <f t="shared" si="156"/>
        <v>0</v>
      </c>
      <c r="H96" s="221">
        <f t="shared" si="157"/>
        <v>136.07173759698026</v>
      </c>
      <c r="I96" s="221">
        <f t="shared" si="158"/>
        <v>1648.1588571657901</v>
      </c>
      <c r="J96" s="221">
        <f t="shared" si="159"/>
        <v>1784.2305947627701</v>
      </c>
      <c r="K96" s="221">
        <f t="shared" si="160"/>
        <v>0</v>
      </c>
      <c r="L96" s="221">
        <f t="shared" si="161"/>
        <v>1057.1727305611541</v>
      </c>
      <c r="M96" s="221">
        <f t="shared" si="162"/>
        <v>6190.056350721914</v>
      </c>
      <c r="N96" s="221">
        <f t="shared" si="163"/>
        <v>4152.2009241722872</v>
      </c>
      <c r="O96" s="65">
        <f t="shared" si="164"/>
        <v>14967.891194980897</v>
      </c>
      <c r="Q96" s="147"/>
      <c r="R96" s="147"/>
      <c r="S96" s="147"/>
      <c r="T96" s="517"/>
      <c r="U96" s="10" t="s">
        <v>7</v>
      </c>
      <c r="V96" s="414">
        <v>0</v>
      </c>
      <c r="W96" s="414">
        <v>0</v>
      </c>
      <c r="X96" s="414">
        <v>0</v>
      </c>
      <c r="Y96" s="414">
        <v>0</v>
      </c>
      <c r="Z96" s="414">
        <v>0</v>
      </c>
      <c r="AA96" s="414">
        <v>1.6230646819692692E-4</v>
      </c>
      <c r="AB96" s="414">
        <v>1.9659250911189903E-3</v>
      </c>
      <c r="AC96" s="414">
        <v>2.1282315593159169E-3</v>
      </c>
      <c r="AD96" s="414">
        <v>0</v>
      </c>
      <c r="AE96" s="403">
        <v>1.2609964067607398E-3</v>
      </c>
      <c r="AF96" s="403">
        <v>7.3835037456589977E-3</v>
      </c>
      <c r="AG96" s="403">
        <v>4.9527483013590617E-3</v>
      </c>
      <c r="AH96" s="381">
        <f t="shared" si="166"/>
        <v>1.7853711572410634E-2</v>
      </c>
    </row>
    <row r="97" spans="1:34" x14ac:dyDescent="0.35">
      <c r="A97" s="517"/>
      <c r="B97" s="10" t="s">
        <v>8</v>
      </c>
      <c r="C97" s="221">
        <f t="shared" si="165"/>
        <v>0</v>
      </c>
      <c r="D97" s="221">
        <f t="shared" si="153"/>
        <v>0</v>
      </c>
      <c r="E97" s="221">
        <f t="shared" si="154"/>
        <v>2058.3261454494923</v>
      </c>
      <c r="F97" s="221">
        <f t="shared" si="155"/>
        <v>1205.0780450579055</v>
      </c>
      <c r="G97" s="221">
        <f t="shared" si="156"/>
        <v>0</v>
      </c>
      <c r="H97" s="221">
        <f t="shared" si="157"/>
        <v>148.53839091122811</v>
      </c>
      <c r="I97" s="221">
        <f t="shared" si="158"/>
        <v>571.22946239946964</v>
      </c>
      <c r="J97" s="221">
        <f t="shared" si="159"/>
        <v>440.62962728603981</v>
      </c>
      <c r="K97" s="221">
        <f t="shared" si="160"/>
        <v>83.187851556960808</v>
      </c>
      <c r="L97" s="221">
        <f t="shared" si="161"/>
        <v>5625.7724756211783</v>
      </c>
      <c r="M97" s="221">
        <f t="shared" si="162"/>
        <v>238.22131934022897</v>
      </c>
      <c r="N97" s="221">
        <f t="shared" si="163"/>
        <v>399.78320473662524</v>
      </c>
      <c r="O97" s="65">
        <f t="shared" si="164"/>
        <v>10770.766522359128</v>
      </c>
      <c r="Q97" s="147"/>
      <c r="R97" s="147"/>
      <c r="S97" s="147"/>
      <c r="T97" s="517"/>
      <c r="U97" s="10" t="s">
        <v>8</v>
      </c>
      <c r="V97" s="414">
        <v>0</v>
      </c>
      <c r="W97" s="414">
        <v>0</v>
      </c>
      <c r="X97" s="414">
        <v>2.455172932786266E-3</v>
      </c>
      <c r="Y97" s="414">
        <v>1.4374179741447385E-3</v>
      </c>
      <c r="Z97" s="414">
        <v>0</v>
      </c>
      <c r="AA97" s="414">
        <v>1.7717670139453685E-4</v>
      </c>
      <c r="AB97" s="414">
        <v>6.8136292083437557E-4</v>
      </c>
      <c r="AC97" s="414">
        <v>5.2558334192472685E-4</v>
      </c>
      <c r="AD97" s="414">
        <v>9.9226530222541791E-5</v>
      </c>
      <c r="AE97" s="403">
        <v>6.710425526438045E-3</v>
      </c>
      <c r="AF97" s="403">
        <v>2.8415056406381122E-4</v>
      </c>
      <c r="AG97" s="403">
        <v>4.7686169921218525E-4</v>
      </c>
      <c r="AH97" s="381">
        <f t="shared" si="166"/>
        <v>1.2847378191021226E-2</v>
      </c>
    </row>
    <row r="98" spans="1:34" ht="15" thickBot="1" x14ac:dyDescent="0.4">
      <c r="A98" s="518"/>
      <c r="B98" s="156" t="s">
        <v>42</v>
      </c>
      <c r="C98" s="221">
        <f t="shared" si="165"/>
        <v>0</v>
      </c>
      <c r="D98" s="221">
        <f t="shared" si="153"/>
        <v>0</v>
      </c>
      <c r="E98" s="221">
        <f t="shared" si="154"/>
        <v>0</v>
      </c>
      <c r="F98" s="221">
        <f t="shared" si="155"/>
        <v>0</v>
      </c>
      <c r="G98" s="221">
        <f t="shared" si="156"/>
        <v>0</v>
      </c>
      <c r="H98" s="221">
        <f t="shared" si="157"/>
        <v>0</v>
      </c>
      <c r="I98" s="221">
        <f t="shared" si="158"/>
        <v>0</v>
      </c>
      <c r="J98" s="221">
        <f t="shared" si="159"/>
        <v>0</v>
      </c>
      <c r="K98" s="221">
        <f t="shared" si="160"/>
        <v>0</v>
      </c>
      <c r="L98" s="221">
        <f t="shared" si="161"/>
        <v>0</v>
      </c>
      <c r="M98" s="221">
        <f t="shared" si="162"/>
        <v>0</v>
      </c>
      <c r="N98" s="221">
        <f t="shared" si="163"/>
        <v>0</v>
      </c>
      <c r="O98" s="65">
        <f t="shared" si="164"/>
        <v>0</v>
      </c>
      <c r="Q98" s="147"/>
      <c r="R98" s="147"/>
      <c r="S98" s="147"/>
      <c r="T98" s="518"/>
      <c r="U98" s="388" t="s">
        <v>42</v>
      </c>
      <c r="V98" s="459">
        <v>0</v>
      </c>
      <c r="W98" s="459">
        <v>0</v>
      </c>
      <c r="X98" s="459">
        <v>0</v>
      </c>
      <c r="Y98" s="459">
        <v>0</v>
      </c>
      <c r="Z98" s="459">
        <v>0</v>
      </c>
      <c r="AA98" s="459">
        <v>0</v>
      </c>
      <c r="AB98" s="459">
        <v>0</v>
      </c>
      <c r="AC98" s="459">
        <v>0</v>
      </c>
      <c r="AD98" s="459">
        <v>0</v>
      </c>
      <c r="AE98" s="404">
        <v>0</v>
      </c>
      <c r="AF98" s="404">
        <v>0</v>
      </c>
      <c r="AG98" s="404">
        <v>0</v>
      </c>
      <c r="AH98" s="381">
        <f t="shared" si="166"/>
        <v>0</v>
      </c>
    </row>
    <row r="99" spans="1:34" ht="21.5" thickBot="1" x14ac:dyDescent="0.55000000000000004">
      <c r="A99" s="67"/>
      <c r="B99" s="157" t="s">
        <v>43</v>
      </c>
      <c r="C99" s="158">
        <f t="shared" ref="C99:N99" si="167">SUM(C88:C98)</f>
        <v>0</v>
      </c>
      <c r="D99" s="158">
        <f t="shared" si="167"/>
        <v>0</v>
      </c>
      <c r="E99" s="158">
        <f t="shared" si="167"/>
        <v>92825.508807328806</v>
      </c>
      <c r="F99" s="158">
        <f t="shared" si="167"/>
        <v>99573.644729363165</v>
      </c>
      <c r="G99" s="158">
        <f t="shared" si="167"/>
        <v>62529.780628877023</v>
      </c>
      <c r="H99" s="158">
        <f t="shared" si="167"/>
        <v>84525.456571148839</v>
      </c>
      <c r="I99" s="158">
        <f t="shared" si="167"/>
        <v>81811.691183933755</v>
      </c>
      <c r="J99" s="158">
        <f t="shared" si="167"/>
        <v>68429.540071059047</v>
      </c>
      <c r="K99" s="158">
        <f t="shared" si="167"/>
        <v>106430.56131445178</v>
      </c>
      <c r="L99" s="159">
        <f t="shared" si="167"/>
        <v>172048.89590145176</v>
      </c>
      <c r="M99" s="456">
        <f t="shared" si="167"/>
        <v>42296.782982936042</v>
      </c>
      <c r="N99" s="456">
        <f t="shared" si="167"/>
        <v>27891.137809449738</v>
      </c>
      <c r="O99" s="68">
        <f t="shared" si="164"/>
        <v>838362.99999999977</v>
      </c>
      <c r="P99" s="406">
        <f>'FORECAST OVERVIEW'!O14</f>
        <v>838363</v>
      </c>
      <c r="Q99" s="147"/>
      <c r="T99" s="70"/>
      <c r="U99" s="389" t="s">
        <v>43</v>
      </c>
      <c r="V99" s="384">
        <f>SUM(V88:V98)</f>
        <v>0</v>
      </c>
      <c r="W99" s="384">
        <f t="shared" ref="W99" si="168">SUM(W88:W98)</f>
        <v>0</v>
      </c>
      <c r="X99" s="384">
        <f t="shared" ref="X99" si="169">SUM(X88:X98)</f>
        <v>0.11072233484460646</v>
      </c>
      <c r="Y99" s="384">
        <f t="shared" ref="Y99" si="170">SUM(Y88:Y98)</f>
        <v>0.1187715163113868</v>
      </c>
      <c r="Z99" s="384">
        <f t="shared" ref="Z99" si="171">SUM(Z88:Z98)</f>
        <v>7.4585568099829094E-2</v>
      </c>
      <c r="AA99" s="384">
        <f t="shared" ref="AA99" si="172">SUM(AA88:AA98)</f>
        <v>0.10082202646246177</v>
      </c>
      <c r="AB99" s="384">
        <f t="shared" ref="AB99" si="173">SUM(AB88:AB98)</f>
        <v>9.7585045122379893E-2</v>
      </c>
      <c r="AC99" s="384">
        <f t="shared" ref="AC99" si="174">SUM(AC88:AC98)</f>
        <v>8.1622805480512664E-2</v>
      </c>
      <c r="AD99" s="384">
        <f t="shared" ref="AD99" si="175">SUM(AD88:AD98)</f>
        <v>0.12695045143267508</v>
      </c>
      <c r="AE99" s="384">
        <f t="shared" ref="AE99" si="176">SUM(AE88:AE98)</f>
        <v>0.2052200489542737</v>
      </c>
      <c r="AF99" s="384">
        <f t="shared" ref="AF99" si="177">SUM(AF88:AF98)</f>
        <v>5.0451633699168559E-2</v>
      </c>
      <c r="AG99" s="384">
        <f t="shared" ref="AG99" si="178">SUM(AG88:AG98)</f>
        <v>3.3268569592705938E-2</v>
      </c>
      <c r="AH99" s="385">
        <f>SUM(AH88:AH98)</f>
        <v>1</v>
      </c>
    </row>
    <row r="100" spans="1:34" ht="21.5" thickBot="1" x14ac:dyDescent="0.55000000000000004">
      <c r="A100" s="67"/>
      <c r="F100" s="66">
        <v>0</v>
      </c>
      <c r="Q100" s="147"/>
      <c r="T100" s="70"/>
      <c r="Y100" s="66">
        <v>0</v>
      </c>
      <c r="AH100" s="386">
        <f>SUM(V88:AG98)</f>
        <v>1.0000000000000002</v>
      </c>
    </row>
    <row r="101" spans="1:34" ht="21.5" thickBot="1" x14ac:dyDescent="0.55000000000000004">
      <c r="A101" s="67"/>
      <c r="B101" s="153" t="s">
        <v>36</v>
      </c>
      <c r="C101" s="154">
        <f>C$3</f>
        <v>45658</v>
      </c>
      <c r="D101" s="154">
        <f t="shared" ref="D101:N101" si="179">D$3</f>
        <v>45689</v>
      </c>
      <c r="E101" s="154">
        <f t="shared" si="179"/>
        <v>45717</v>
      </c>
      <c r="F101" s="154">
        <f t="shared" si="179"/>
        <v>45748</v>
      </c>
      <c r="G101" s="154">
        <f t="shared" si="179"/>
        <v>45778</v>
      </c>
      <c r="H101" s="154">
        <f t="shared" si="179"/>
        <v>45809</v>
      </c>
      <c r="I101" s="154">
        <f t="shared" si="179"/>
        <v>45839</v>
      </c>
      <c r="J101" s="154">
        <f t="shared" si="179"/>
        <v>45870</v>
      </c>
      <c r="K101" s="154">
        <f t="shared" si="179"/>
        <v>45901</v>
      </c>
      <c r="L101" s="154">
        <f t="shared" si="179"/>
        <v>45931</v>
      </c>
      <c r="M101" s="154">
        <f t="shared" si="179"/>
        <v>45962</v>
      </c>
      <c r="N101" s="154" t="str">
        <f t="shared" si="179"/>
        <v>Dec-25 +</v>
      </c>
      <c r="O101" s="155" t="s">
        <v>34</v>
      </c>
      <c r="Q101" s="147"/>
      <c r="R101" s="37"/>
      <c r="S101" s="37"/>
      <c r="T101" s="70"/>
      <c r="U101" s="220" t="s">
        <v>36</v>
      </c>
      <c r="V101" s="401" t="s">
        <v>188</v>
      </c>
      <c r="W101" s="401" t="s">
        <v>189</v>
      </c>
      <c r="X101" s="401" t="s">
        <v>190</v>
      </c>
      <c r="Y101" s="401" t="s">
        <v>191</v>
      </c>
      <c r="Z101" s="401" t="s">
        <v>44</v>
      </c>
      <c r="AA101" s="401" t="s">
        <v>192</v>
      </c>
      <c r="AB101" s="401" t="s">
        <v>193</v>
      </c>
      <c r="AC101" s="401" t="s">
        <v>194</v>
      </c>
      <c r="AD101" s="401" t="s">
        <v>195</v>
      </c>
      <c r="AE101" s="401" t="s">
        <v>196</v>
      </c>
      <c r="AF101" s="401" t="s">
        <v>197</v>
      </c>
      <c r="AG101" s="401" t="s">
        <v>198</v>
      </c>
      <c r="AH101" s="378" t="s">
        <v>34</v>
      </c>
    </row>
    <row r="102" spans="1:34" ht="15" customHeight="1" x14ac:dyDescent="0.35">
      <c r="A102" s="513" t="s">
        <v>227</v>
      </c>
      <c r="B102" s="10" t="s">
        <v>0</v>
      </c>
      <c r="C102" s="221">
        <f>$P$113*V102</f>
        <v>0</v>
      </c>
      <c r="D102" s="221">
        <f t="shared" ref="D102:D112" si="180">$P$113*W102</f>
        <v>3045.7674804151593</v>
      </c>
      <c r="E102" s="221">
        <f t="shared" ref="E102:E112" si="181">$P$113*X102</f>
        <v>9775.5891198462905</v>
      </c>
      <c r="F102" s="221">
        <f t="shared" ref="F102:F112" si="182">$P$113*Y102</f>
        <v>61136.901746814525</v>
      </c>
      <c r="G102" s="221">
        <f t="shared" ref="G102:G112" si="183">$P$113*Z102</f>
        <v>10918.51524240897</v>
      </c>
      <c r="H102" s="221">
        <f t="shared" ref="H102:H112" si="184">$P$113*AA102</f>
        <v>20694.104362255261</v>
      </c>
      <c r="I102" s="221">
        <f t="shared" ref="I102:I112" si="185">$P$113*AB102</f>
        <v>23739.871842670418</v>
      </c>
      <c r="J102" s="221">
        <f t="shared" ref="J102:J112" si="186">$P$113*AC102</f>
        <v>22979.956607380624</v>
      </c>
      <c r="K102" s="221">
        <f t="shared" ref="K102:K112" si="187">$P$113*AD102</f>
        <v>59860.3283896129</v>
      </c>
      <c r="L102" s="221">
        <f t="shared" ref="L102:L112" si="188">$P$113*AE102</f>
        <v>50084.739269766615</v>
      </c>
      <c r="M102" s="221">
        <f t="shared" ref="M102:M112" si="189">$P$113*AF102</f>
        <v>31490.991047975247</v>
      </c>
      <c r="N102" s="221">
        <f t="shared" ref="N102:N112" si="190">$P$113*AG102</f>
        <v>40123.65404525886</v>
      </c>
      <c r="O102" s="65">
        <f t="shared" ref="O102:O113" si="191">SUM(C102:N102)</f>
        <v>333850.4191544049</v>
      </c>
      <c r="P102" s="162"/>
      <c r="Q102" s="147"/>
      <c r="R102" s="147"/>
      <c r="S102" s="147"/>
      <c r="T102" s="513" t="s">
        <v>227</v>
      </c>
      <c r="U102" s="387" t="s">
        <v>0</v>
      </c>
      <c r="V102" s="458">
        <v>0</v>
      </c>
      <c r="W102" s="458">
        <v>9.8992401123154834E-4</v>
      </c>
      <c r="X102" s="458">
        <v>3.1772255944996389E-3</v>
      </c>
      <c r="Y102" s="458">
        <v>1.9870488276152412E-2</v>
      </c>
      <c r="Z102" s="458">
        <v>3.5486951892942978E-3</v>
      </c>
      <c r="AA102" s="458">
        <v>6.7259207837939367E-3</v>
      </c>
      <c r="AB102" s="458">
        <v>7.7158447950254842E-3</v>
      </c>
      <c r="AC102" s="458">
        <v>7.4688599733832546E-3</v>
      </c>
      <c r="AD102" s="458">
        <v>1.9455581154542424E-2</v>
      </c>
      <c r="AE102" s="402">
        <v>1.6278355560042788E-2</v>
      </c>
      <c r="AF102" s="402">
        <v>1.0235084712250998E-2</v>
      </c>
      <c r="AG102" s="402">
        <v>1.3040840711955978E-2</v>
      </c>
      <c r="AH102" s="380">
        <f>SUM(V102:AG102)</f>
        <v>0.10850682076217276</v>
      </c>
    </row>
    <row r="103" spans="1:34" x14ac:dyDescent="0.35">
      <c r="A103" s="514"/>
      <c r="B103" s="11" t="s">
        <v>1</v>
      </c>
      <c r="C103" s="221">
        <f t="shared" ref="C103:C112" si="192">$P$113*V103</f>
        <v>0</v>
      </c>
      <c r="D103" s="221">
        <f t="shared" si="180"/>
        <v>0</v>
      </c>
      <c r="E103" s="221">
        <f t="shared" si="181"/>
        <v>0</v>
      </c>
      <c r="F103" s="221">
        <f t="shared" si="182"/>
        <v>0</v>
      </c>
      <c r="G103" s="221">
        <f t="shared" si="183"/>
        <v>0</v>
      </c>
      <c r="H103" s="221">
        <f t="shared" si="184"/>
        <v>0</v>
      </c>
      <c r="I103" s="221">
        <f t="shared" si="185"/>
        <v>0</v>
      </c>
      <c r="J103" s="221">
        <f t="shared" si="186"/>
        <v>0</v>
      </c>
      <c r="K103" s="221">
        <f t="shared" si="187"/>
        <v>0</v>
      </c>
      <c r="L103" s="221">
        <f t="shared" si="188"/>
        <v>0</v>
      </c>
      <c r="M103" s="221">
        <f t="shared" si="189"/>
        <v>0</v>
      </c>
      <c r="N103" s="221">
        <f t="shared" si="190"/>
        <v>0</v>
      </c>
      <c r="O103" s="65">
        <f t="shared" si="191"/>
        <v>0</v>
      </c>
      <c r="Q103" s="147"/>
      <c r="R103" s="147"/>
      <c r="S103" s="147"/>
      <c r="T103" s="514"/>
      <c r="U103" s="11" t="s">
        <v>1</v>
      </c>
      <c r="V103" s="414">
        <v>0</v>
      </c>
      <c r="W103" s="414">
        <v>0</v>
      </c>
      <c r="X103" s="414">
        <v>0</v>
      </c>
      <c r="Y103" s="414">
        <v>0</v>
      </c>
      <c r="Z103" s="414">
        <v>0</v>
      </c>
      <c r="AA103" s="414">
        <v>0</v>
      </c>
      <c r="AB103" s="414">
        <v>0</v>
      </c>
      <c r="AC103" s="414">
        <v>0</v>
      </c>
      <c r="AD103" s="414">
        <v>0</v>
      </c>
      <c r="AE103" s="403">
        <v>0</v>
      </c>
      <c r="AF103" s="403">
        <v>0</v>
      </c>
      <c r="AG103" s="403">
        <v>0</v>
      </c>
      <c r="AH103" s="381">
        <f t="shared" ref="AH103:AH112" si="193">SUM(V103:AG103)</f>
        <v>0</v>
      </c>
    </row>
    <row r="104" spans="1:34" x14ac:dyDescent="0.35">
      <c r="A104" s="514"/>
      <c r="B104" s="10" t="s">
        <v>2</v>
      </c>
      <c r="C104" s="221">
        <f t="shared" si="192"/>
        <v>0</v>
      </c>
      <c r="D104" s="221">
        <f t="shared" si="180"/>
        <v>0</v>
      </c>
      <c r="E104" s="221">
        <f t="shared" si="181"/>
        <v>0</v>
      </c>
      <c r="F104" s="221">
        <f t="shared" si="182"/>
        <v>0</v>
      </c>
      <c r="G104" s="221">
        <f t="shared" si="183"/>
        <v>0</v>
      </c>
      <c r="H104" s="221">
        <f t="shared" si="184"/>
        <v>0</v>
      </c>
      <c r="I104" s="221">
        <f t="shared" si="185"/>
        <v>0</v>
      </c>
      <c r="J104" s="221">
        <f t="shared" si="186"/>
        <v>0</v>
      </c>
      <c r="K104" s="221">
        <f t="shared" si="187"/>
        <v>0</v>
      </c>
      <c r="L104" s="221">
        <f t="shared" si="188"/>
        <v>0</v>
      </c>
      <c r="M104" s="221">
        <f t="shared" si="189"/>
        <v>0</v>
      </c>
      <c r="N104" s="221">
        <f t="shared" si="190"/>
        <v>0</v>
      </c>
      <c r="O104" s="65">
        <f t="shared" si="191"/>
        <v>0</v>
      </c>
      <c r="Q104" s="147"/>
      <c r="R104" s="147"/>
      <c r="S104" s="147"/>
      <c r="T104" s="514"/>
      <c r="U104" s="10" t="s">
        <v>2</v>
      </c>
      <c r="V104" s="414">
        <v>0</v>
      </c>
      <c r="W104" s="414">
        <v>0</v>
      </c>
      <c r="X104" s="414">
        <v>0</v>
      </c>
      <c r="Y104" s="414">
        <v>0</v>
      </c>
      <c r="Z104" s="414">
        <v>0</v>
      </c>
      <c r="AA104" s="414">
        <v>0</v>
      </c>
      <c r="AB104" s="414">
        <v>0</v>
      </c>
      <c r="AC104" s="414">
        <v>0</v>
      </c>
      <c r="AD104" s="414">
        <v>0</v>
      </c>
      <c r="AE104" s="403">
        <v>0</v>
      </c>
      <c r="AF104" s="403">
        <v>0</v>
      </c>
      <c r="AG104" s="403">
        <v>0</v>
      </c>
      <c r="AH104" s="381">
        <f t="shared" si="193"/>
        <v>0</v>
      </c>
    </row>
    <row r="105" spans="1:34" x14ac:dyDescent="0.35">
      <c r="A105" s="514"/>
      <c r="B105" s="10" t="s">
        <v>9</v>
      </c>
      <c r="C105" s="221">
        <f t="shared" si="192"/>
        <v>0</v>
      </c>
      <c r="D105" s="221">
        <f t="shared" si="180"/>
        <v>0</v>
      </c>
      <c r="E105" s="221">
        <f t="shared" si="181"/>
        <v>0</v>
      </c>
      <c r="F105" s="221">
        <f t="shared" si="182"/>
        <v>0</v>
      </c>
      <c r="G105" s="221">
        <f t="shared" si="183"/>
        <v>0</v>
      </c>
      <c r="H105" s="221">
        <f t="shared" si="184"/>
        <v>0</v>
      </c>
      <c r="I105" s="221">
        <f t="shared" si="185"/>
        <v>0</v>
      </c>
      <c r="J105" s="221">
        <f t="shared" si="186"/>
        <v>0</v>
      </c>
      <c r="K105" s="221">
        <f t="shared" si="187"/>
        <v>0</v>
      </c>
      <c r="L105" s="221">
        <f t="shared" si="188"/>
        <v>0</v>
      </c>
      <c r="M105" s="221">
        <f t="shared" si="189"/>
        <v>0</v>
      </c>
      <c r="N105" s="221">
        <f t="shared" si="190"/>
        <v>0</v>
      </c>
      <c r="O105" s="65">
        <f t="shared" si="191"/>
        <v>0</v>
      </c>
      <c r="Q105" s="147"/>
      <c r="R105" s="147"/>
      <c r="S105" s="147"/>
      <c r="T105" s="514"/>
      <c r="U105" s="10" t="s">
        <v>9</v>
      </c>
      <c r="V105" s="414">
        <v>0</v>
      </c>
      <c r="W105" s="414">
        <v>0</v>
      </c>
      <c r="X105" s="414">
        <v>0</v>
      </c>
      <c r="Y105" s="414">
        <v>0</v>
      </c>
      <c r="Z105" s="414">
        <v>0</v>
      </c>
      <c r="AA105" s="414">
        <v>0</v>
      </c>
      <c r="AB105" s="414">
        <v>0</v>
      </c>
      <c r="AC105" s="414">
        <v>0</v>
      </c>
      <c r="AD105" s="414">
        <v>0</v>
      </c>
      <c r="AE105" s="403">
        <v>0</v>
      </c>
      <c r="AF105" s="403">
        <v>0</v>
      </c>
      <c r="AG105" s="403">
        <v>0</v>
      </c>
      <c r="AH105" s="381">
        <f t="shared" si="193"/>
        <v>0</v>
      </c>
    </row>
    <row r="106" spans="1:34" x14ac:dyDescent="0.35">
      <c r="A106" s="514"/>
      <c r="B106" s="11" t="s">
        <v>3</v>
      </c>
      <c r="C106" s="221">
        <f t="shared" si="192"/>
        <v>69108.112689971589</v>
      </c>
      <c r="D106" s="221">
        <f t="shared" si="180"/>
        <v>17677.349182340284</v>
      </c>
      <c r="E106" s="221">
        <f t="shared" si="181"/>
        <v>142975.3834540458</v>
      </c>
      <c r="F106" s="221">
        <f t="shared" si="182"/>
        <v>334052.52039355051</v>
      </c>
      <c r="G106" s="221">
        <f t="shared" si="183"/>
        <v>106022.67649585161</v>
      </c>
      <c r="H106" s="221">
        <f t="shared" si="184"/>
        <v>157393.48232747152</v>
      </c>
      <c r="I106" s="221">
        <f t="shared" si="185"/>
        <v>138115.93421637861</v>
      </c>
      <c r="J106" s="221">
        <f t="shared" si="186"/>
        <v>257049.17000449513</v>
      </c>
      <c r="K106" s="221">
        <f t="shared" si="187"/>
        <v>400116.12769549608</v>
      </c>
      <c r="L106" s="221">
        <f t="shared" si="188"/>
        <v>152593.99076581569</v>
      </c>
      <c r="M106" s="221">
        <f t="shared" si="189"/>
        <v>171820.2981275068</v>
      </c>
      <c r="N106" s="221">
        <f t="shared" si="190"/>
        <v>236076.59339578392</v>
      </c>
      <c r="O106" s="65">
        <f t="shared" si="191"/>
        <v>2183001.6387487077</v>
      </c>
      <c r="Q106" s="147"/>
      <c r="R106" s="147"/>
      <c r="S106" s="147"/>
      <c r="T106" s="514"/>
      <c r="U106" s="11" t="s">
        <v>3</v>
      </c>
      <c r="V106" s="414">
        <v>2.2461261590912236E-2</v>
      </c>
      <c r="W106" s="414">
        <v>5.745426242497592E-3</v>
      </c>
      <c r="X106" s="414">
        <v>4.6469327027191719E-2</v>
      </c>
      <c r="Y106" s="414">
        <v>0.10857250695477164</v>
      </c>
      <c r="Z106" s="414">
        <v>3.4459095736346958E-2</v>
      </c>
      <c r="AA106" s="414">
        <v>5.1155443864045316E-2</v>
      </c>
      <c r="AB106" s="414">
        <v>4.4889926921090409E-2</v>
      </c>
      <c r="AC106" s="414">
        <v>8.3545164590143134E-2</v>
      </c>
      <c r="AD106" s="414">
        <v>0.13004425473502357</v>
      </c>
      <c r="AE106" s="403">
        <v>4.959553097866029E-2</v>
      </c>
      <c r="AF106" s="403">
        <v>5.5844393843944289E-2</v>
      </c>
      <c r="AG106" s="403">
        <v>7.6728735793179792E-2</v>
      </c>
      <c r="AH106" s="381">
        <f t="shared" si="193"/>
        <v>0.70951106827780697</v>
      </c>
    </row>
    <row r="107" spans="1:34" x14ac:dyDescent="0.35">
      <c r="A107" s="514"/>
      <c r="B107" s="10" t="s">
        <v>4</v>
      </c>
      <c r="C107" s="221">
        <f t="shared" si="192"/>
        <v>11760.630011569991</v>
      </c>
      <c r="D107" s="221">
        <f t="shared" si="180"/>
        <v>15944.338383020589</v>
      </c>
      <c r="E107" s="221">
        <f t="shared" si="181"/>
        <v>19671.364456637672</v>
      </c>
      <c r="F107" s="221">
        <f t="shared" si="182"/>
        <v>32097.539040396325</v>
      </c>
      <c r="G107" s="221">
        <f t="shared" si="183"/>
        <v>19995.884281526123</v>
      </c>
      <c r="H107" s="221">
        <f t="shared" si="184"/>
        <v>34505.601583900432</v>
      </c>
      <c r="I107" s="221">
        <f t="shared" si="185"/>
        <v>32962.995139078899</v>
      </c>
      <c r="J107" s="221">
        <f t="shared" si="186"/>
        <v>27212.833010335198</v>
      </c>
      <c r="K107" s="221">
        <f t="shared" si="187"/>
        <v>38908.682224443648</v>
      </c>
      <c r="L107" s="221">
        <f t="shared" si="188"/>
        <v>35010.203907876465</v>
      </c>
      <c r="M107" s="221">
        <f t="shared" si="189"/>
        <v>26337.529640837485</v>
      </c>
      <c r="N107" s="221">
        <f t="shared" si="190"/>
        <v>25340.442301648996</v>
      </c>
      <c r="O107" s="65">
        <f t="shared" si="191"/>
        <v>319748.0439812718</v>
      </c>
      <c r="Q107" s="147"/>
      <c r="R107" s="147"/>
      <c r="S107" s="147"/>
      <c r="T107" s="514"/>
      <c r="U107" s="10" t="s">
        <v>4</v>
      </c>
      <c r="V107" s="414">
        <v>3.8223961975182006E-3</v>
      </c>
      <c r="W107" s="414">
        <v>5.1821695221466665E-3</v>
      </c>
      <c r="X107" s="414">
        <v>6.3935136659408242E-3</v>
      </c>
      <c r="Y107" s="414">
        <v>1.0432222683393848E-2</v>
      </c>
      <c r="Z107" s="414">
        <v>6.498987891679798E-3</v>
      </c>
      <c r="AA107" s="414">
        <v>1.1214882209339375E-2</v>
      </c>
      <c r="AB107" s="414">
        <v>1.0713510003670801E-2</v>
      </c>
      <c r="AC107" s="414">
        <v>8.8446137086253835E-3</v>
      </c>
      <c r="AD107" s="414">
        <v>1.2645955092443503E-2</v>
      </c>
      <c r="AE107" s="403">
        <v>1.1378886178729392E-2</v>
      </c>
      <c r="AF107" s="403">
        <v>8.5601258650361018E-3</v>
      </c>
      <c r="AG107" s="403">
        <v>8.2360562488541338E-3</v>
      </c>
      <c r="AH107" s="381">
        <f t="shared" si="193"/>
        <v>0.10392331926737804</v>
      </c>
    </row>
    <row r="108" spans="1:34" x14ac:dyDescent="0.35">
      <c r="A108" s="514"/>
      <c r="B108" s="10" t="s">
        <v>5</v>
      </c>
      <c r="C108" s="221">
        <f t="shared" si="192"/>
        <v>3453.1144064493556</v>
      </c>
      <c r="D108" s="221">
        <f t="shared" si="180"/>
        <v>4673.2083847546164</v>
      </c>
      <c r="E108" s="221">
        <f t="shared" si="181"/>
        <v>5779.079770687531</v>
      </c>
      <c r="F108" s="221">
        <f t="shared" si="182"/>
        <v>8893.5657931076857</v>
      </c>
      <c r="G108" s="221">
        <f t="shared" si="183"/>
        <v>5287.1211343675386</v>
      </c>
      <c r="H108" s="221">
        <f t="shared" si="184"/>
        <v>10596.111665463095</v>
      </c>
      <c r="I108" s="221">
        <f t="shared" si="185"/>
        <v>10174.636828059411</v>
      </c>
      <c r="J108" s="221">
        <f t="shared" si="186"/>
        <v>8940.1604987520568</v>
      </c>
      <c r="K108" s="221">
        <f t="shared" si="187"/>
        <v>8846.3793470135624</v>
      </c>
      <c r="L108" s="221">
        <f t="shared" si="188"/>
        <v>9555.2567292644835</v>
      </c>
      <c r="M108" s="221">
        <f t="shared" si="189"/>
        <v>6694.7774161497864</v>
      </c>
      <c r="N108" s="221">
        <f t="shared" si="190"/>
        <v>7153.3402169279962</v>
      </c>
      <c r="O108" s="65">
        <f t="shared" si="191"/>
        <v>90046.752190997111</v>
      </c>
      <c r="Q108" s="147"/>
      <c r="R108" s="147"/>
      <c r="S108" s="147"/>
      <c r="T108" s="514"/>
      <c r="U108" s="10" t="s">
        <v>5</v>
      </c>
      <c r="V108" s="414">
        <v>1.1223183931321811E-3</v>
      </c>
      <c r="W108" s="414">
        <v>1.5188687972092414E-3</v>
      </c>
      <c r="X108" s="414">
        <v>1.8782949994089193E-3</v>
      </c>
      <c r="Y108" s="414">
        <v>2.8905536554171911E-3</v>
      </c>
      <c r="Z108" s="414">
        <v>1.7184004343256032E-3</v>
      </c>
      <c r="AA108" s="414">
        <v>3.4439087785857045E-3</v>
      </c>
      <c r="AB108" s="414">
        <v>3.3069225955107743E-3</v>
      </c>
      <c r="AC108" s="414">
        <v>2.9056976932369601E-3</v>
      </c>
      <c r="AD108" s="414">
        <v>2.8752172923186894E-3</v>
      </c>
      <c r="AE108" s="403">
        <v>3.1056139809107876E-3</v>
      </c>
      <c r="AF108" s="403">
        <v>2.1759116402392041E-3</v>
      </c>
      <c r="AG108" s="403">
        <v>2.3249520151420395E-3</v>
      </c>
      <c r="AH108" s="381">
        <f t="shared" si="193"/>
        <v>2.9266660275437294E-2</v>
      </c>
    </row>
    <row r="109" spans="1:34" x14ac:dyDescent="0.35">
      <c r="A109" s="514"/>
      <c r="B109" s="10" t="s">
        <v>6</v>
      </c>
      <c r="C109" s="221">
        <f t="shared" si="192"/>
        <v>0</v>
      </c>
      <c r="D109" s="221">
        <f t="shared" si="180"/>
        <v>0</v>
      </c>
      <c r="E109" s="221">
        <f t="shared" si="181"/>
        <v>0</v>
      </c>
      <c r="F109" s="221">
        <f t="shared" si="182"/>
        <v>0</v>
      </c>
      <c r="G109" s="221">
        <f t="shared" si="183"/>
        <v>0</v>
      </c>
      <c r="H109" s="221">
        <f t="shared" si="184"/>
        <v>0</v>
      </c>
      <c r="I109" s="221">
        <f t="shared" si="185"/>
        <v>0</v>
      </c>
      <c r="J109" s="221">
        <f t="shared" si="186"/>
        <v>0</v>
      </c>
      <c r="K109" s="221">
        <f t="shared" si="187"/>
        <v>0</v>
      </c>
      <c r="L109" s="221">
        <f t="shared" si="188"/>
        <v>0</v>
      </c>
      <c r="M109" s="221">
        <f t="shared" si="189"/>
        <v>0</v>
      </c>
      <c r="N109" s="221">
        <f t="shared" si="190"/>
        <v>0</v>
      </c>
      <c r="O109" s="65">
        <f t="shared" si="191"/>
        <v>0</v>
      </c>
      <c r="Q109" s="147"/>
      <c r="R109" s="147"/>
      <c r="S109" s="147"/>
      <c r="T109" s="514"/>
      <c r="U109" s="10" t="s">
        <v>6</v>
      </c>
      <c r="V109" s="414">
        <v>0</v>
      </c>
      <c r="W109" s="414">
        <v>0</v>
      </c>
      <c r="X109" s="414">
        <v>0</v>
      </c>
      <c r="Y109" s="414">
        <v>0</v>
      </c>
      <c r="Z109" s="414">
        <v>0</v>
      </c>
      <c r="AA109" s="414">
        <v>0</v>
      </c>
      <c r="AB109" s="414">
        <v>0</v>
      </c>
      <c r="AC109" s="414">
        <v>0</v>
      </c>
      <c r="AD109" s="414">
        <v>0</v>
      </c>
      <c r="AE109" s="403">
        <v>0</v>
      </c>
      <c r="AF109" s="403">
        <v>0</v>
      </c>
      <c r="AG109" s="403">
        <v>0</v>
      </c>
      <c r="AH109" s="381">
        <f t="shared" si="193"/>
        <v>0</v>
      </c>
    </row>
    <row r="110" spans="1:34" x14ac:dyDescent="0.35">
      <c r="A110" s="514"/>
      <c r="B110" s="10" t="s">
        <v>7</v>
      </c>
      <c r="C110" s="221">
        <f t="shared" si="192"/>
        <v>0</v>
      </c>
      <c r="D110" s="221">
        <f t="shared" si="180"/>
        <v>0</v>
      </c>
      <c r="E110" s="221">
        <f t="shared" si="181"/>
        <v>0</v>
      </c>
      <c r="F110" s="221">
        <f t="shared" si="182"/>
        <v>0</v>
      </c>
      <c r="G110" s="221">
        <f t="shared" si="183"/>
        <v>0</v>
      </c>
      <c r="H110" s="221">
        <f t="shared" si="184"/>
        <v>0</v>
      </c>
      <c r="I110" s="221">
        <f t="shared" si="185"/>
        <v>0</v>
      </c>
      <c r="J110" s="221">
        <f t="shared" si="186"/>
        <v>0</v>
      </c>
      <c r="K110" s="221">
        <f t="shared" si="187"/>
        <v>0</v>
      </c>
      <c r="L110" s="221">
        <f t="shared" si="188"/>
        <v>0</v>
      </c>
      <c r="M110" s="221">
        <f t="shared" si="189"/>
        <v>0</v>
      </c>
      <c r="N110" s="221">
        <f t="shared" si="190"/>
        <v>0</v>
      </c>
      <c r="O110" s="65">
        <f t="shared" si="191"/>
        <v>0</v>
      </c>
      <c r="Q110" s="147"/>
      <c r="R110" s="147"/>
      <c r="S110" s="147"/>
      <c r="T110" s="514"/>
      <c r="U110" s="10" t="s">
        <v>7</v>
      </c>
      <c r="V110" s="414">
        <v>0</v>
      </c>
      <c r="W110" s="414">
        <v>0</v>
      </c>
      <c r="X110" s="414">
        <v>0</v>
      </c>
      <c r="Y110" s="414">
        <v>0</v>
      </c>
      <c r="Z110" s="414">
        <v>0</v>
      </c>
      <c r="AA110" s="414">
        <v>0</v>
      </c>
      <c r="AB110" s="414">
        <v>0</v>
      </c>
      <c r="AC110" s="414">
        <v>0</v>
      </c>
      <c r="AD110" s="414">
        <v>0</v>
      </c>
      <c r="AE110" s="403">
        <v>0</v>
      </c>
      <c r="AF110" s="403">
        <v>0</v>
      </c>
      <c r="AG110" s="403">
        <v>0</v>
      </c>
      <c r="AH110" s="381">
        <f t="shared" si="193"/>
        <v>0</v>
      </c>
    </row>
    <row r="111" spans="1:34" x14ac:dyDescent="0.35">
      <c r="A111" s="514"/>
      <c r="B111" s="10" t="s">
        <v>8</v>
      </c>
      <c r="C111" s="221">
        <f t="shared" si="192"/>
        <v>7327.1223476788473</v>
      </c>
      <c r="D111" s="221">
        <f t="shared" si="180"/>
        <v>9259.828287006716</v>
      </c>
      <c r="E111" s="221">
        <f t="shared" si="181"/>
        <v>11684.907141695039</v>
      </c>
      <c r="F111" s="221">
        <f t="shared" si="182"/>
        <v>18776.271992118163</v>
      </c>
      <c r="G111" s="221">
        <f t="shared" si="183"/>
        <v>8862.1369320664526</v>
      </c>
      <c r="H111" s="221">
        <f t="shared" si="184"/>
        <v>17196.257345984261</v>
      </c>
      <c r="I111" s="221">
        <f t="shared" si="185"/>
        <v>13855.500409501296</v>
      </c>
      <c r="J111" s="221">
        <f t="shared" si="186"/>
        <v>15492.411302500399</v>
      </c>
      <c r="K111" s="221">
        <f t="shared" si="187"/>
        <v>12607.492754906167</v>
      </c>
      <c r="L111" s="221">
        <f t="shared" si="188"/>
        <v>14814.415335318265</v>
      </c>
      <c r="M111" s="221">
        <f t="shared" si="189"/>
        <v>10029.642221845361</v>
      </c>
      <c r="N111" s="221">
        <f t="shared" si="190"/>
        <v>10216.129853997058</v>
      </c>
      <c r="O111" s="65">
        <f t="shared" si="191"/>
        <v>150122.11592461803</v>
      </c>
      <c r="Q111" s="147"/>
      <c r="R111" s="147"/>
      <c r="S111" s="147"/>
      <c r="T111" s="514"/>
      <c r="U111" s="10" t="s">
        <v>8</v>
      </c>
      <c r="V111" s="414">
        <v>2.3814340365239865E-3</v>
      </c>
      <c r="W111" s="414">
        <v>3.0095949280867576E-3</v>
      </c>
      <c r="X111" s="414">
        <v>3.7977850321647775E-3</v>
      </c>
      <c r="Y111" s="414">
        <v>6.1025940443354652E-3</v>
      </c>
      <c r="Z111" s="414">
        <v>2.8803387639685057E-3</v>
      </c>
      <c r="AA111" s="414">
        <v>5.5890635642962374E-3</v>
      </c>
      <c r="AB111" s="414">
        <v>4.5032631778983709E-3</v>
      </c>
      <c r="AC111" s="414">
        <v>5.0352858643463241E-3</v>
      </c>
      <c r="AD111" s="414">
        <v>4.0976403746382584E-3</v>
      </c>
      <c r="AE111" s="403">
        <v>4.814926138350344E-3</v>
      </c>
      <c r="AF111" s="403">
        <v>3.2597969882169481E-3</v>
      </c>
      <c r="AG111" s="403">
        <v>3.3204085043788837E-3</v>
      </c>
      <c r="AH111" s="381">
        <f t="shared" si="193"/>
        <v>4.879213141720485E-2</v>
      </c>
    </row>
    <row r="112" spans="1:34" ht="15" thickBot="1" x14ac:dyDescent="0.4">
      <c r="A112" s="515"/>
      <c r="B112" s="156" t="s">
        <v>42</v>
      </c>
      <c r="C112" s="221">
        <f t="shared" si="192"/>
        <v>0</v>
      </c>
      <c r="D112" s="221">
        <f t="shared" si="180"/>
        <v>0</v>
      </c>
      <c r="E112" s="221">
        <f t="shared" si="181"/>
        <v>0</v>
      </c>
      <c r="F112" s="221">
        <f t="shared" si="182"/>
        <v>0</v>
      </c>
      <c r="G112" s="221">
        <f t="shared" si="183"/>
        <v>0</v>
      </c>
      <c r="H112" s="221">
        <f t="shared" si="184"/>
        <v>0</v>
      </c>
      <c r="I112" s="221">
        <f t="shared" si="185"/>
        <v>0</v>
      </c>
      <c r="J112" s="221">
        <f t="shared" si="186"/>
        <v>0</v>
      </c>
      <c r="K112" s="221">
        <f t="shared" si="187"/>
        <v>0</v>
      </c>
      <c r="L112" s="221">
        <f t="shared" si="188"/>
        <v>0</v>
      </c>
      <c r="M112" s="221">
        <f t="shared" si="189"/>
        <v>0</v>
      </c>
      <c r="N112" s="221">
        <f t="shared" si="190"/>
        <v>0</v>
      </c>
      <c r="O112" s="65">
        <f t="shared" si="191"/>
        <v>0</v>
      </c>
      <c r="Q112" s="147"/>
      <c r="R112" s="147"/>
      <c r="S112" s="147"/>
      <c r="T112" s="515"/>
      <c r="U112" s="388" t="s">
        <v>42</v>
      </c>
      <c r="V112" s="459">
        <v>0</v>
      </c>
      <c r="W112" s="459">
        <v>0</v>
      </c>
      <c r="X112" s="459">
        <v>0</v>
      </c>
      <c r="Y112" s="459">
        <v>0</v>
      </c>
      <c r="Z112" s="459">
        <v>0</v>
      </c>
      <c r="AA112" s="459">
        <v>0</v>
      </c>
      <c r="AB112" s="459">
        <v>0</v>
      </c>
      <c r="AC112" s="459">
        <v>0</v>
      </c>
      <c r="AD112" s="459">
        <v>0</v>
      </c>
      <c r="AE112" s="404">
        <v>0</v>
      </c>
      <c r="AF112" s="404">
        <v>0</v>
      </c>
      <c r="AG112" s="404">
        <v>0</v>
      </c>
      <c r="AH112" s="381">
        <f t="shared" si="193"/>
        <v>0</v>
      </c>
    </row>
    <row r="113" spans="1:34" ht="21.5" thickBot="1" x14ac:dyDescent="0.55000000000000004">
      <c r="A113" s="67"/>
      <c r="B113" s="157" t="s">
        <v>43</v>
      </c>
      <c r="C113" s="158">
        <f t="shared" ref="C113:N113" si="194">SUM(C102:C112)</f>
        <v>91648.979455669774</v>
      </c>
      <c r="D113" s="158">
        <f t="shared" si="194"/>
        <v>50600.49171753737</v>
      </c>
      <c r="E113" s="158">
        <f t="shared" si="194"/>
        <v>189886.32394291234</v>
      </c>
      <c r="F113" s="158">
        <f t="shared" si="194"/>
        <v>454956.79896598723</v>
      </c>
      <c r="G113" s="158">
        <f t="shared" si="194"/>
        <v>151086.33408622071</v>
      </c>
      <c r="H113" s="158">
        <f t="shared" si="194"/>
        <v>240385.55728507455</v>
      </c>
      <c r="I113" s="158">
        <f t="shared" si="194"/>
        <v>218848.93843568864</v>
      </c>
      <c r="J113" s="158">
        <f t="shared" si="194"/>
        <v>331674.53142346349</v>
      </c>
      <c r="K113" s="158">
        <f t="shared" si="194"/>
        <v>520339.01041147235</v>
      </c>
      <c r="L113" s="159">
        <f t="shared" si="194"/>
        <v>262058.60600804153</v>
      </c>
      <c r="M113" s="456">
        <f t="shared" si="194"/>
        <v>246373.23845431471</v>
      </c>
      <c r="N113" s="456">
        <f t="shared" si="194"/>
        <v>318910.15981361683</v>
      </c>
      <c r="O113" s="68">
        <f t="shared" si="191"/>
        <v>3076768.9699999997</v>
      </c>
      <c r="P113" s="406">
        <f>'FORECAST OVERVIEW'!O16</f>
        <v>3076768.9699999997</v>
      </c>
      <c r="Q113" s="147"/>
      <c r="T113" s="70"/>
      <c r="U113" s="389" t="s">
        <v>43</v>
      </c>
      <c r="V113" s="384">
        <f>SUM(V102:V112)</f>
        <v>2.9787410218086605E-2</v>
      </c>
      <c r="W113" s="384">
        <f t="shared" ref="W113" si="195">SUM(W102:W112)</f>
        <v>1.6445983501171803E-2</v>
      </c>
      <c r="X113" s="384">
        <f t="shared" ref="X113" si="196">SUM(X102:X112)</f>
        <v>6.1716146319205877E-2</v>
      </c>
      <c r="Y113" s="384">
        <f t="shared" ref="Y113" si="197">SUM(Y102:Y112)</f>
        <v>0.14786836561407057</v>
      </c>
      <c r="Z113" s="384">
        <f t="shared" ref="Z113" si="198">SUM(Z102:Z112)</f>
        <v>4.9105518015615163E-2</v>
      </c>
      <c r="AA113" s="384">
        <f t="shared" ref="AA113" si="199">SUM(AA102:AA112)</f>
        <v>7.8129219200060579E-2</v>
      </c>
      <c r="AB113" s="384">
        <f t="shared" ref="AB113" si="200">SUM(AB102:AB112)</f>
        <v>7.1129467493195833E-2</v>
      </c>
      <c r="AC113" s="384">
        <f t="shared" ref="AC113" si="201">SUM(AC102:AC112)</f>
        <v>0.10779962182973507</v>
      </c>
      <c r="AD113" s="384">
        <f t="shared" ref="AD113" si="202">SUM(AD102:AD112)</f>
        <v>0.16911864864896645</v>
      </c>
      <c r="AE113" s="384">
        <f t="shared" ref="AE113" si="203">SUM(AE102:AE112)</f>
        <v>8.5173312836693604E-2</v>
      </c>
      <c r="AF113" s="384">
        <f t="shared" ref="AF113" si="204">SUM(AF102:AF112)</f>
        <v>8.0075313049687527E-2</v>
      </c>
      <c r="AG113" s="384">
        <f t="shared" ref="AG113" si="205">SUM(AG102:AG112)</f>
        <v>0.10365099327351084</v>
      </c>
      <c r="AH113" s="385">
        <f>SUM(AH102:AH112)</f>
        <v>1</v>
      </c>
    </row>
    <row r="114" spans="1:34" ht="21.5" thickBot="1" x14ac:dyDescent="0.55000000000000004">
      <c r="A114" s="67"/>
      <c r="Q114" s="147"/>
      <c r="T114" s="70"/>
      <c r="Y114" s="66">
        <v>0</v>
      </c>
      <c r="AH114" s="386">
        <f>SUM(V102:AG112)</f>
        <v>1</v>
      </c>
    </row>
    <row r="115" spans="1:34" ht="21.5" thickBot="1" x14ac:dyDescent="0.55000000000000004">
      <c r="A115" s="67"/>
      <c r="B115" s="153" t="s">
        <v>36</v>
      </c>
      <c r="C115" s="154">
        <f>C$3</f>
        <v>45658</v>
      </c>
      <c r="D115" s="154">
        <f t="shared" ref="D115:N115" si="206">D$3</f>
        <v>45689</v>
      </c>
      <c r="E115" s="154">
        <f t="shared" si="206"/>
        <v>45717</v>
      </c>
      <c r="F115" s="154">
        <f t="shared" si="206"/>
        <v>45748</v>
      </c>
      <c r="G115" s="154">
        <f t="shared" si="206"/>
        <v>45778</v>
      </c>
      <c r="H115" s="154">
        <f t="shared" si="206"/>
        <v>45809</v>
      </c>
      <c r="I115" s="154">
        <f t="shared" si="206"/>
        <v>45839</v>
      </c>
      <c r="J115" s="154">
        <f t="shared" si="206"/>
        <v>45870</v>
      </c>
      <c r="K115" s="154">
        <f t="shared" si="206"/>
        <v>45901</v>
      </c>
      <c r="L115" s="154">
        <f t="shared" si="206"/>
        <v>45931</v>
      </c>
      <c r="M115" s="154">
        <f t="shared" si="206"/>
        <v>45962</v>
      </c>
      <c r="N115" s="154" t="str">
        <f t="shared" si="206"/>
        <v>Dec-25 +</v>
      </c>
      <c r="O115" s="155" t="s">
        <v>34</v>
      </c>
      <c r="Q115" s="147"/>
      <c r="R115" s="37"/>
      <c r="S115" s="37"/>
      <c r="T115" s="70"/>
      <c r="U115" s="220" t="s">
        <v>36</v>
      </c>
      <c r="V115" s="401" t="s">
        <v>188</v>
      </c>
      <c r="W115" s="401" t="s">
        <v>189</v>
      </c>
      <c r="X115" s="401" t="s">
        <v>190</v>
      </c>
      <c r="Y115" s="401" t="s">
        <v>191</v>
      </c>
      <c r="Z115" s="401" t="s">
        <v>44</v>
      </c>
      <c r="AA115" s="401" t="s">
        <v>192</v>
      </c>
      <c r="AB115" s="401" t="s">
        <v>193</v>
      </c>
      <c r="AC115" s="401" t="s">
        <v>194</v>
      </c>
      <c r="AD115" s="401" t="s">
        <v>195</v>
      </c>
      <c r="AE115" s="401" t="s">
        <v>196</v>
      </c>
      <c r="AF115" s="401" t="s">
        <v>197</v>
      </c>
      <c r="AG115" s="401" t="s">
        <v>198</v>
      </c>
      <c r="AH115" s="378" t="s">
        <v>34</v>
      </c>
    </row>
    <row r="116" spans="1:34" ht="15" customHeight="1" x14ac:dyDescent="0.35">
      <c r="A116" s="516" t="s">
        <v>236</v>
      </c>
      <c r="B116" s="10" t="s">
        <v>0</v>
      </c>
      <c r="C116" s="221">
        <f>$P$127*V116</f>
        <v>0</v>
      </c>
      <c r="D116" s="221">
        <f t="shared" ref="D116:D126" si="207">$P$127*W116</f>
        <v>0</v>
      </c>
      <c r="E116" s="221">
        <f t="shared" ref="E116:E126" si="208">$P$127*X116</f>
        <v>0</v>
      </c>
      <c r="F116" s="221">
        <f t="shared" ref="F116:F126" si="209">$P$127*Y116</f>
        <v>0</v>
      </c>
      <c r="G116" s="221">
        <f t="shared" ref="G116:G126" si="210">$P$127*Z116</f>
        <v>0</v>
      </c>
      <c r="H116" s="221">
        <f t="shared" ref="H116:H126" si="211">$P$127*AA116</f>
        <v>0</v>
      </c>
      <c r="I116" s="221">
        <f t="shared" ref="I116:I126" si="212">$P$127*AB116</f>
        <v>0</v>
      </c>
      <c r="J116" s="221">
        <f t="shared" ref="J116:J126" si="213">$P$127*AC116</f>
        <v>0</v>
      </c>
      <c r="K116" s="221">
        <f t="shared" ref="K116:K126" si="214">$P$127*AD116</f>
        <v>0</v>
      </c>
      <c r="L116" s="221">
        <f t="shared" ref="L116:L126" si="215">$P$127*AE116</f>
        <v>0</v>
      </c>
      <c r="M116" s="221">
        <f t="shared" ref="M116:M126" si="216">$P$127*AF116</f>
        <v>0</v>
      </c>
      <c r="N116" s="221">
        <f t="shared" ref="N116:N126" si="217">$P$127*AG116</f>
        <v>0</v>
      </c>
      <c r="O116" s="65">
        <f t="shared" ref="O116:O127" si="218">SUM(C116:N116)</f>
        <v>0</v>
      </c>
      <c r="P116" s="162"/>
      <c r="Q116" s="147"/>
      <c r="R116" s="147"/>
      <c r="S116" s="147"/>
      <c r="T116" s="516" t="s">
        <v>236</v>
      </c>
      <c r="U116" s="379" t="s">
        <v>0</v>
      </c>
      <c r="V116" s="458">
        <v>0</v>
      </c>
      <c r="W116" s="458">
        <v>0</v>
      </c>
      <c r="X116" s="458">
        <v>0</v>
      </c>
      <c r="Y116" s="458">
        <v>0</v>
      </c>
      <c r="Z116" s="458">
        <v>0</v>
      </c>
      <c r="AA116" s="458">
        <v>0</v>
      </c>
      <c r="AB116" s="458">
        <v>0</v>
      </c>
      <c r="AC116" s="458">
        <v>0</v>
      </c>
      <c r="AD116" s="458">
        <v>0</v>
      </c>
      <c r="AE116" s="402">
        <v>0</v>
      </c>
      <c r="AF116" s="402">
        <v>0</v>
      </c>
      <c r="AG116" s="402">
        <v>1.0024212078721112E-2</v>
      </c>
      <c r="AH116" s="380">
        <f>SUM(V116:AG116)</f>
        <v>1.0024212078721112E-2</v>
      </c>
    </row>
    <row r="117" spans="1:34" x14ac:dyDescent="0.35">
      <c r="A117" s="517"/>
      <c r="B117" s="11" t="s">
        <v>1</v>
      </c>
      <c r="C117" s="221">
        <f t="shared" ref="C117:C126" si="219">$P$127*V117</f>
        <v>0</v>
      </c>
      <c r="D117" s="221">
        <f t="shared" si="207"/>
        <v>0</v>
      </c>
      <c r="E117" s="221">
        <f t="shared" si="208"/>
        <v>0</v>
      </c>
      <c r="F117" s="221">
        <f t="shared" si="209"/>
        <v>0</v>
      </c>
      <c r="G117" s="221">
        <f t="shared" si="210"/>
        <v>0</v>
      </c>
      <c r="H117" s="221">
        <f t="shared" si="211"/>
        <v>0</v>
      </c>
      <c r="I117" s="221">
        <f t="shared" si="212"/>
        <v>0</v>
      </c>
      <c r="J117" s="221">
        <f t="shared" si="213"/>
        <v>0</v>
      </c>
      <c r="K117" s="221">
        <f t="shared" si="214"/>
        <v>0</v>
      </c>
      <c r="L117" s="221">
        <f t="shared" si="215"/>
        <v>0</v>
      </c>
      <c r="M117" s="221">
        <f t="shared" si="216"/>
        <v>0</v>
      </c>
      <c r="N117" s="221">
        <f t="shared" si="217"/>
        <v>0</v>
      </c>
      <c r="O117" s="65">
        <f t="shared" si="218"/>
        <v>0</v>
      </c>
      <c r="Q117" s="147"/>
      <c r="R117" s="147"/>
      <c r="S117" s="147"/>
      <c r="T117" s="517"/>
      <c r="U117" s="11" t="s">
        <v>1</v>
      </c>
      <c r="V117" s="414">
        <v>0</v>
      </c>
      <c r="W117" s="414">
        <v>0</v>
      </c>
      <c r="X117" s="414">
        <v>0</v>
      </c>
      <c r="Y117" s="414">
        <v>7.4176695203600075E-4</v>
      </c>
      <c r="Z117" s="414">
        <v>0</v>
      </c>
      <c r="AA117" s="414">
        <v>1.1126504280540011E-3</v>
      </c>
      <c r="AB117" s="414">
        <v>6.5810670764675297E-2</v>
      </c>
      <c r="AC117" s="414">
        <v>1.930754005263248E-2</v>
      </c>
      <c r="AD117" s="414">
        <v>0</v>
      </c>
      <c r="AE117" s="403">
        <v>8.0314226508454575E-4</v>
      </c>
      <c r="AF117" s="403">
        <v>0</v>
      </c>
      <c r="AG117" s="403">
        <v>1.090397419492921E-2</v>
      </c>
      <c r="AH117" s="381">
        <f t="shared" ref="AH117:AH126" si="220">SUM(V117:AG117)</f>
        <v>9.8679744657411528E-2</v>
      </c>
    </row>
    <row r="118" spans="1:34" x14ac:dyDescent="0.35">
      <c r="A118" s="517"/>
      <c r="B118" s="10" t="s">
        <v>2</v>
      </c>
      <c r="C118" s="221">
        <f t="shared" si="219"/>
        <v>0</v>
      </c>
      <c r="D118" s="221">
        <f t="shared" si="207"/>
        <v>0</v>
      </c>
      <c r="E118" s="221">
        <f t="shared" si="208"/>
        <v>0</v>
      </c>
      <c r="F118" s="221">
        <f t="shared" si="209"/>
        <v>0</v>
      </c>
      <c r="G118" s="221">
        <f t="shared" si="210"/>
        <v>0</v>
      </c>
      <c r="H118" s="221">
        <f t="shared" si="211"/>
        <v>0</v>
      </c>
      <c r="I118" s="221">
        <f t="shared" si="212"/>
        <v>0</v>
      </c>
      <c r="J118" s="221">
        <f t="shared" si="213"/>
        <v>0</v>
      </c>
      <c r="K118" s="221">
        <f t="shared" si="214"/>
        <v>0</v>
      </c>
      <c r="L118" s="221">
        <f t="shared" si="215"/>
        <v>0</v>
      </c>
      <c r="M118" s="221">
        <f t="shared" si="216"/>
        <v>0</v>
      </c>
      <c r="N118" s="221">
        <f t="shared" si="217"/>
        <v>0</v>
      </c>
      <c r="O118" s="65">
        <f t="shared" si="218"/>
        <v>0</v>
      </c>
      <c r="Q118" s="147"/>
      <c r="R118" s="147"/>
      <c r="S118" s="147"/>
      <c r="T118" s="517"/>
      <c r="U118" s="10" t="s">
        <v>2</v>
      </c>
      <c r="V118" s="414">
        <v>0</v>
      </c>
      <c r="W118" s="414">
        <v>0</v>
      </c>
      <c r="X118" s="414">
        <v>0</v>
      </c>
      <c r="Y118" s="414">
        <v>0</v>
      </c>
      <c r="Z118" s="414">
        <v>0</v>
      </c>
      <c r="AA118" s="414">
        <v>0</v>
      </c>
      <c r="AB118" s="414">
        <v>0</v>
      </c>
      <c r="AC118" s="414">
        <v>0</v>
      </c>
      <c r="AD118" s="414">
        <v>0</v>
      </c>
      <c r="AE118" s="403">
        <v>0</v>
      </c>
      <c r="AF118" s="403">
        <v>0</v>
      </c>
      <c r="AG118" s="403">
        <v>0</v>
      </c>
      <c r="AH118" s="381">
        <f t="shared" si="220"/>
        <v>0</v>
      </c>
    </row>
    <row r="119" spans="1:34" x14ac:dyDescent="0.35">
      <c r="A119" s="517"/>
      <c r="B119" s="10" t="s">
        <v>9</v>
      </c>
      <c r="C119" s="221">
        <f t="shared" si="219"/>
        <v>0</v>
      </c>
      <c r="D119" s="221">
        <f t="shared" si="207"/>
        <v>0</v>
      </c>
      <c r="E119" s="221">
        <f t="shared" si="208"/>
        <v>0</v>
      </c>
      <c r="F119" s="221">
        <f t="shared" si="209"/>
        <v>0</v>
      </c>
      <c r="G119" s="221">
        <f t="shared" si="210"/>
        <v>0</v>
      </c>
      <c r="H119" s="221">
        <f t="shared" si="211"/>
        <v>0</v>
      </c>
      <c r="I119" s="221">
        <f t="shared" si="212"/>
        <v>0</v>
      </c>
      <c r="J119" s="221">
        <f t="shared" si="213"/>
        <v>0</v>
      </c>
      <c r="K119" s="221">
        <f t="shared" si="214"/>
        <v>0</v>
      </c>
      <c r="L119" s="221">
        <f t="shared" si="215"/>
        <v>0</v>
      </c>
      <c r="M119" s="221">
        <f t="shared" si="216"/>
        <v>0</v>
      </c>
      <c r="N119" s="221">
        <f t="shared" si="217"/>
        <v>0</v>
      </c>
      <c r="O119" s="65">
        <f t="shared" si="218"/>
        <v>0</v>
      </c>
      <c r="Q119" s="147"/>
      <c r="R119" s="147"/>
      <c r="S119" s="147"/>
      <c r="T119" s="517"/>
      <c r="U119" s="10" t="s">
        <v>9</v>
      </c>
      <c r="V119" s="414">
        <v>0</v>
      </c>
      <c r="W119" s="414">
        <v>0</v>
      </c>
      <c r="X119" s="414">
        <v>0</v>
      </c>
      <c r="Y119" s="414">
        <v>1.0794185453298572E-3</v>
      </c>
      <c r="Z119" s="414">
        <v>0</v>
      </c>
      <c r="AA119" s="414">
        <v>1.6191278179947858E-3</v>
      </c>
      <c r="AB119" s="414">
        <v>6.4765112719791431E-3</v>
      </c>
      <c r="AC119" s="414">
        <v>0</v>
      </c>
      <c r="AD119" s="414">
        <v>0</v>
      </c>
      <c r="AE119" s="403">
        <v>0</v>
      </c>
      <c r="AF119" s="403">
        <v>0</v>
      </c>
      <c r="AG119" s="403">
        <v>1.58674526163489E-2</v>
      </c>
      <c r="AH119" s="381">
        <f t="shared" si="220"/>
        <v>2.5042510251652685E-2</v>
      </c>
    </row>
    <row r="120" spans="1:34" x14ac:dyDescent="0.35">
      <c r="A120" s="517"/>
      <c r="B120" s="11" t="s">
        <v>3</v>
      </c>
      <c r="C120" s="221">
        <f t="shared" si="219"/>
        <v>0</v>
      </c>
      <c r="D120" s="221">
        <f t="shared" si="207"/>
        <v>0</v>
      </c>
      <c r="E120" s="221">
        <f t="shared" si="208"/>
        <v>0</v>
      </c>
      <c r="F120" s="221">
        <f t="shared" si="209"/>
        <v>0</v>
      </c>
      <c r="G120" s="221">
        <f t="shared" si="210"/>
        <v>0</v>
      </c>
      <c r="H120" s="221">
        <f t="shared" si="211"/>
        <v>0</v>
      </c>
      <c r="I120" s="221">
        <f t="shared" si="212"/>
        <v>0</v>
      </c>
      <c r="J120" s="221">
        <f t="shared" si="213"/>
        <v>0</v>
      </c>
      <c r="K120" s="221">
        <f t="shared" si="214"/>
        <v>0</v>
      </c>
      <c r="L120" s="221">
        <f t="shared" si="215"/>
        <v>0</v>
      </c>
      <c r="M120" s="221">
        <f t="shared" si="216"/>
        <v>0</v>
      </c>
      <c r="N120" s="221">
        <f t="shared" si="217"/>
        <v>0</v>
      </c>
      <c r="O120" s="65">
        <f t="shared" si="218"/>
        <v>0</v>
      </c>
      <c r="Q120" s="147"/>
      <c r="R120" s="147"/>
      <c r="S120" s="147"/>
      <c r="T120" s="517"/>
      <c r="U120" s="11" t="s">
        <v>3</v>
      </c>
      <c r="V120" s="414">
        <v>0</v>
      </c>
      <c r="W120" s="414">
        <v>3.1788399315566727E-2</v>
      </c>
      <c r="X120" s="414">
        <v>3.0274666014825452E-2</v>
      </c>
      <c r="Y120" s="414">
        <v>3.0274666014825451E-3</v>
      </c>
      <c r="Z120" s="414">
        <v>3.3302132616307996E-2</v>
      </c>
      <c r="AA120" s="414">
        <v>0</v>
      </c>
      <c r="AB120" s="414">
        <v>1.210986640593018E-2</v>
      </c>
      <c r="AC120" s="414">
        <v>3.3907625936604509E-3</v>
      </c>
      <c r="AD120" s="414">
        <v>0</v>
      </c>
      <c r="AE120" s="403">
        <v>0</v>
      </c>
      <c r="AF120" s="403">
        <v>3.0274666014825451E-3</v>
      </c>
      <c r="AG120" s="403">
        <v>6.6604265232615995E-3</v>
      </c>
      <c r="AH120" s="381">
        <f t="shared" si="220"/>
        <v>0.12358118667251748</v>
      </c>
    </row>
    <row r="121" spans="1:34" x14ac:dyDescent="0.35">
      <c r="A121" s="517"/>
      <c r="B121" s="10" t="s">
        <v>4</v>
      </c>
      <c r="C121" s="221">
        <f t="shared" si="219"/>
        <v>0</v>
      </c>
      <c r="D121" s="221">
        <f t="shared" si="207"/>
        <v>0</v>
      </c>
      <c r="E121" s="221">
        <f t="shared" si="208"/>
        <v>0</v>
      </c>
      <c r="F121" s="221">
        <f t="shared" si="209"/>
        <v>0</v>
      </c>
      <c r="G121" s="221">
        <f t="shared" si="210"/>
        <v>0</v>
      </c>
      <c r="H121" s="221">
        <f t="shared" si="211"/>
        <v>0</v>
      </c>
      <c r="I121" s="221">
        <f t="shared" si="212"/>
        <v>0</v>
      </c>
      <c r="J121" s="221">
        <f t="shared" si="213"/>
        <v>0</v>
      </c>
      <c r="K121" s="221">
        <f t="shared" si="214"/>
        <v>0</v>
      </c>
      <c r="L121" s="221">
        <f t="shared" si="215"/>
        <v>0</v>
      </c>
      <c r="M121" s="221">
        <f t="shared" si="216"/>
        <v>0</v>
      </c>
      <c r="N121" s="221">
        <f t="shared" si="217"/>
        <v>0</v>
      </c>
      <c r="O121" s="65">
        <f t="shared" si="218"/>
        <v>0</v>
      </c>
      <c r="Q121" s="147"/>
      <c r="R121" s="147"/>
      <c r="S121" s="147"/>
      <c r="T121" s="517"/>
      <c r="U121" s="10" t="s">
        <v>4</v>
      </c>
      <c r="V121" s="414">
        <v>0</v>
      </c>
      <c r="W121" s="414">
        <v>8.6098920232090856E-2</v>
      </c>
      <c r="X121" s="414">
        <v>5.0450743147370913E-2</v>
      </c>
      <c r="Y121" s="414">
        <v>6.1286110802403967E-2</v>
      </c>
      <c r="Z121" s="414">
        <v>6.2448112261675584E-2</v>
      </c>
      <c r="AA121" s="414">
        <v>0</v>
      </c>
      <c r="AB121" s="414">
        <v>0.1166641783110096</v>
      </c>
      <c r="AC121" s="414">
        <v>8.8262457678993572E-2</v>
      </c>
      <c r="AD121" s="414">
        <v>4.0895851762162228E-3</v>
      </c>
      <c r="AE121" s="403">
        <v>1.2268755528648668E-3</v>
      </c>
      <c r="AF121" s="403">
        <v>1.6904871325764136E-2</v>
      </c>
      <c r="AG121" s="403">
        <v>9.2528418123366749E-2</v>
      </c>
      <c r="AH121" s="381">
        <f t="shared" si="220"/>
        <v>0.57996027261175653</v>
      </c>
    </row>
    <row r="122" spans="1:34" x14ac:dyDescent="0.35">
      <c r="A122" s="517"/>
      <c r="B122" s="10" t="s">
        <v>5</v>
      </c>
      <c r="C122" s="221">
        <f t="shared" si="219"/>
        <v>0</v>
      </c>
      <c r="D122" s="221">
        <f t="shared" si="207"/>
        <v>0</v>
      </c>
      <c r="E122" s="221">
        <f t="shared" si="208"/>
        <v>0</v>
      </c>
      <c r="F122" s="221">
        <f t="shared" si="209"/>
        <v>0</v>
      </c>
      <c r="G122" s="221">
        <f t="shared" si="210"/>
        <v>0</v>
      </c>
      <c r="H122" s="221">
        <f t="shared" si="211"/>
        <v>0</v>
      </c>
      <c r="I122" s="221">
        <f t="shared" si="212"/>
        <v>0</v>
      </c>
      <c r="J122" s="221">
        <f t="shared" si="213"/>
        <v>0</v>
      </c>
      <c r="K122" s="221">
        <f t="shared" si="214"/>
        <v>0</v>
      </c>
      <c r="L122" s="221">
        <f t="shared" si="215"/>
        <v>0</v>
      </c>
      <c r="M122" s="221">
        <f t="shared" si="216"/>
        <v>0</v>
      </c>
      <c r="N122" s="221">
        <f t="shared" si="217"/>
        <v>0</v>
      </c>
      <c r="O122" s="65">
        <f t="shared" si="218"/>
        <v>0</v>
      </c>
      <c r="Q122" s="147"/>
      <c r="R122" s="147"/>
      <c r="S122" s="147"/>
      <c r="T122" s="517"/>
      <c r="U122" s="10" t="s">
        <v>5</v>
      </c>
      <c r="V122" s="414">
        <v>0</v>
      </c>
      <c r="W122" s="414">
        <v>0</v>
      </c>
      <c r="X122" s="414">
        <v>0</v>
      </c>
      <c r="Y122" s="414">
        <v>0</v>
      </c>
      <c r="Z122" s="414">
        <v>0</v>
      </c>
      <c r="AA122" s="414">
        <v>0</v>
      </c>
      <c r="AB122" s="414">
        <v>0</v>
      </c>
      <c r="AC122" s="414">
        <v>0</v>
      </c>
      <c r="AD122" s="414">
        <v>0</v>
      </c>
      <c r="AE122" s="403">
        <v>0</v>
      </c>
      <c r="AF122" s="403">
        <v>0</v>
      </c>
      <c r="AG122" s="403">
        <v>6.4974338947146543E-3</v>
      </c>
      <c r="AH122" s="381">
        <f t="shared" si="220"/>
        <v>6.4974338947146543E-3</v>
      </c>
    </row>
    <row r="123" spans="1:34" x14ac:dyDescent="0.35">
      <c r="A123" s="517"/>
      <c r="B123" s="10" t="s">
        <v>6</v>
      </c>
      <c r="C123" s="221">
        <f t="shared" si="219"/>
        <v>0</v>
      </c>
      <c r="D123" s="221">
        <f t="shared" si="207"/>
        <v>0</v>
      </c>
      <c r="E123" s="221">
        <f t="shared" si="208"/>
        <v>0</v>
      </c>
      <c r="F123" s="221">
        <f t="shared" si="209"/>
        <v>0</v>
      </c>
      <c r="G123" s="221">
        <f t="shared" si="210"/>
        <v>0</v>
      </c>
      <c r="H123" s="221">
        <f t="shared" si="211"/>
        <v>0</v>
      </c>
      <c r="I123" s="221">
        <f t="shared" si="212"/>
        <v>0</v>
      </c>
      <c r="J123" s="221">
        <f t="shared" si="213"/>
        <v>0</v>
      </c>
      <c r="K123" s="221">
        <f t="shared" si="214"/>
        <v>0</v>
      </c>
      <c r="L123" s="221">
        <f t="shared" si="215"/>
        <v>0</v>
      </c>
      <c r="M123" s="221">
        <f t="shared" si="216"/>
        <v>0</v>
      </c>
      <c r="N123" s="221">
        <f t="shared" si="217"/>
        <v>0</v>
      </c>
      <c r="O123" s="65">
        <f t="shared" si="218"/>
        <v>0</v>
      </c>
      <c r="Q123" s="147"/>
      <c r="R123" s="147"/>
      <c r="S123" s="147"/>
      <c r="T123" s="517"/>
      <c r="U123" s="10" t="s">
        <v>6</v>
      </c>
      <c r="V123" s="414">
        <v>0</v>
      </c>
      <c r="W123" s="414">
        <v>0</v>
      </c>
      <c r="X123" s="414">
        <v>0</v>
      </c>
      <c r="Y123" s="414">
        <v>0</v>
      </c>
      <c r="Z123" s="414">
        <v>0</v>
      </c>
      <c r="AA123" s="414">
        <v>0</v>
      </c>
      <c r="AB123" s="414">
        <v>0</v>
      </c>
      <c r="AC123" s="414">
        <v>0</v>
      </c>
      <c r="AD123" s="414">
        <v>0</v>
      </c>
      <c r="AE123" s="403">
        <v>0</v>
      </c>
      <c r="AF123" s="403">
        <v>0</v>
      </c>
      <c r="AG123" s="403">
        <v>0</v>
      </c>
      <c r="AH123" s="381">
        <f t="shared" si="220"/>
        <v>0</v>
      </c>
    </row>
    <row r="124" spans="1:34" x14ac:dyDescent="0.35">
      <c r="A124" s="517"/>
      <c r="B124" s="10" t="s">
        <v>7</v>
      </c>
      <c r="C124" s="221">
        <f t="shared" si="219"/>
        <v>0</v>
      </c>
      <c r="D124" s="221">
        <f t="shared" si="207"/>
        <v>0</v>
      </c>
      <c r="E124" s="221">
        <f t="shared" si="208"/>
        <v>0</v>
      </c>
      <c r="F124" s="221">
        <f t="shared" si="209"/>
        <v>0</v>
      </c>
      <c r="G124" s="221">
        <f t="shared" si="210"/>
        <v>0</v>
      </c>
      <c r="H124" s="221">
        <f t="shared" si="211"/>
        <v>0</v>
      </c>
      <c r="I124" s="221">
        <f t="shared" si="212"/>
        <v>0</v>
      </c>
      <c r="J124" s="221">
        <f t="shared" si="213"/>
        <v>0</v>
      </c>
      <c r="K124" s="221">
        <f t="shared" si="214"/>
        <v>0</v>
      </c>
      <c r="L124" s="221">
        <f t="shared" si="215"/>
        <v>0</v>
      </c>
      <c r="M124" s="221">
        <f t="shared" si="216"/>
        <v>0</v>
      </c>
      <c r="N124" s="221">
        <f t="shared" si="217"/>
        <v>0</v>
      </c>
      <c r="O124" s="65">
        <f t="shared" si="218"/>
        <v>0</v>
      </c>
      <c r="Q124" s="147"/>
      <c r="R124" s="147"/>
      <c r="S124" s="147"/>
      <c r="T124" s="517"/>
      <c r="U124" s="10" t="s">
        <v>7</v>
      </c>
      <c r="V124" s="414">
        <v>0</v>
      </c>
      <c r="W124" s="414">
        <v>0</v>
      </c>
      <c r="X124" s="414">
        <v>0</v>
      </c>
      <c r="Y124" s="414">
        <v>0</v>
      </c>
      <c r="Z124" s="414">
        <v>0</v>
      </c>
      <c r="AA124" s="414">
        <v>0</v>
      </c>
      <c r="AB124" s="414">
        <v>0</v>
      </c>
      <c r="AC124" s="414">
        <v>0</v>
      </c>
      <c r="AD124" s="414">
        <v>0</v>
      </c>
      <c r="AE124" s="403">
        <v>0</v>
      </c>
      <c r="AF124" s="403">
        <v>0</v>
      </c>
      <c r="AG124" s="403">
        <v>0</v>
      </c>
      <c r="AH124" s="381">
        <f t="shared" si="220"/>
        <v>0</v>
      </c>
    </row>
    <row r="125" spans="1:34" x14ac:dyDescent="0.35">
      <c r="A125" s="517"/>
      <c r="B125" s="10" t="s">
        <v>8</v>
      </c>
      <c r="C125" s="221">
        <f t="shared" si="219"/>
        <v>0</v>
      </c>
      <c r="D125" s="221">
        <f t="shared" si="207"/>
        <v>0</v>
      </c>
      <c r="E125" s="221">
        <f t="shared" si="208"/>
        <v>0</v>
      </c>
      <c r="F125" s="221">
        <f t="shared" si="209"/>
        <v>0</v>
      </c>
      <c r="G125" s="221">
        <f t="shared" si="210"/>
        <v>0</v>
      </c>
      <c r="H125" s="221">
        <f t="shared" si="211"/>
        <v>0</v>
      </c>
      <c r="I125" s="221">
        <f t="shared" si="212"/>
        <v>0</v>
      </c>
      <c r="J125" s="221">
        <f t="shared" si="213"/>
        <v>0</v>
      </c>
      <c r="K125" s="221">
        <f t="shared" si="214"/>
        <v>0</v>
      </c>
      <c r="L125" s="221">
        <f t="shared" si="215"/>
        <v>0</v>
      </c>
      <c r="M125" s="221">
        <f t="shared" si="216"/>
        <v>0</v>
      </c>
      <c r="N125" s="221">
        <f t="shared" si="217"/>
        <v>0</v>
      </c>
      <c r="O125" s="65">
        <f t="shared" si="218"/>
        <v>0</v>
      </c>
      <c r="Q125" s="147"/>
      <c r="R125" s="147"/>
      <c r="S125" s="147"/>
      <c r="T125" s="517"/>
      <c r="U125" s="10" t="s">
        <v>8</v>
      </c>
      <c r="V125" s="414">
        <v>0</v>
      </c>
      <c r="W125" s="414">
        <v>3.7890708019306121E-2</v>
      </c>
      <c r="X125" s="414">
        <v>3.6086388589815353E-2</v>
      </c>
      <c r="Y125" s="414">
        <v>3.6086388589815356E-3</v>
      </c>
      <c r="Z125" s="414">
        <v>3.9695027448796889E-2</v>
      </c>
      <c r="AA125" s="414">
        <v>0</v>
      </c>
      <c r="AB125" s="414">
        <v>1.4434555435926142E-2</v>
      </c>
      <c r="AC125" s="414">
        <v>4.04167552205932E-3</v>
      </c>
      <c r="AD125" s="414">
        <v>0</v>
      </c>
      <c r="AE125" s="403">
        <v>0</v>
      </c>
      <c r="AF125" s="403">
        <v>3.6086388589815356E-3</v>
      </c>
      <c r="AG125" s="403">
        <v>1.6849007099359128E-2</v>
      </c>
      <c r="AH125" s="381">
        <f t="shared" si="220"/>
        <v>0.156214639833226</v>
      </c>
    </row>
    <row r="126" spans="1:34" ht="15" thickBot="1" x14ac:dyDescent="0.4">
      <c r="A126" s="518"/>
      <c r="B126" s="156" t="s">
        <v>42</v>
      </c>
      <c r="C126" s="221">
        <f t="shared" si="219"/>
        <v>0</v>
      </c>
      <c r="D126" s="221">
        <f t="shared" si="207"/>
        <v>0</v>
      </c>
      <c r="E126" s="221">
        <f t="shared" si="208"/>
        <v>0</v>
      </c>
      <c r="F126" s="221">
        <f t="shared" si="209"/>
        <v>0</v>
      </c>
      <c r="G126" s="221">
        <f t="shared" si="210"/>
        <v>0</v>
      </c>
      <c r="H126" s="221">
        <f t="shared" si="211"/>
        <v>0</v>
      </c>
      <c r="I126" s="221">
        <f t="shared" si="212"/>
        <v>0</v>
      </c>
      <c r="J126" s="221">
        <f t="shared" si="213"/>
        <v>0</v>
      </c>
      <c r="K126" s="221">
        <f t="shared" si="214"/>
        <v>0</v>
      </c>
      <c r="L126" s="221">
        <f t="shared" si="215"/>
        <v>0</v>
      </c>
      <c r="M126" s="221">
        <f t="shared" si="216"/>
        <v>0</v>
      </c>
      <c r="N126" s="221">
        <f t="shared" si="217"/>
        <v>0</v>
      </c>
      <c r="O126" s="65">
        <f t="shared" si="218"/>
        <v>0</v>
      </c>
      <c r="Q126" s="147"/>
      <c r="R126" s="147"/>
      <c r="S126" s="147"/>
      <c r="T126" s="518"/>
      <c r="U126" s="382" t="s">
        <v>42</v>
      </c>
      <c r="V126" s="459">
        <v>0</v>
      </c>
      <c r="W126" s="459">
        <v>0</v>
      </c>
      <c r="X126" s="459">
        <v>0</v>
      </c>
      <c r="Y126" s="459">
        <v>0</v>
      </c>
      <c r="Z126" s="459">
        <v>0</v>
      </c>
      <c r="AA126" s="459">
        <v>0</v>
      </c>
      <c r="AB126" s="459">
        <v>0</v>
      </c>
      <c r="AC126" s="459">
        <v>0</v>
      </c>
      <c r="AD126" s="459">
        <v>0</v>
      </c>
      <c r="AE126" s="404">
        <v>0</v>
      </c>
      <c r="AF126" s="404">
        <v>0</v>
      </c>
      <c r="AG126" s="404">
        <v>0</v>
      </c>
      <c r="AH126" s="381">
        <f t="shared" si="220"/>
        <v>0</v>
      </c>
    </row>
    <row r="127" spans="1:34" ht="21.5" thickBot="1" x14ac:dyDescent="0.55000000000000004">
      <c r="A127" s="67"/>
      <c r="B127" s="157" t="s">
        <v>43</v>
      </c>
      <c r="C127" s="158">
        <f t="shared" ref="C127:N127" si="221">SUM(C116:C126)</f>
        <v>0</v>
      </c>
      <c r="D127" s="158">
        <f t="shared" si="221"/>
        <v>0</v>
      </c>
      <c r="E127" s="158">
        <f t="shared" si="221"/>
        <v>0</v>
      </c>
      <c r="F127" s="158">
        <f t="shared" si="221"/>
        <v>0</v>
      </c>
      <c r="G127" s="158">
        <f t="shared" si="221"/>
        <v>0</v>
      </c>
      <c r="H127" s="158">
        <f t="shared" si="221"/>
        <v>0</v>
      </c>
      <c r="I127" s="158">
        <f t="shared" si="221"/>
        <v>0</v>
      </c>
      <c r="J127" s="158">
        <f t="shared" si="221"/>
        <v>0</v>
      </c>
      <c r="K127" s="158">
        <f t="shared" si="221"/>
        <v>0</v>
      </c>
      <c r="L127" s="159">
        <f t="shared" si="221"/>
        <v>0</v>
      </c>
      <c r="M127" s="456">
        <f t="shared" si="221"/>
        <v>0</v>
      </c>
      <c r="N127" s="456">
        <f t="shared" si="221"/>
        <v>0</v>
      </c>
      <c r="O127" s="68">
        <f t="shared" si="218"/>
        <v>0</v>
      </c>
      <c r="P127" s="282"/>
      <c r="Q127" s="147"/>
      <c r="T127" s="70"/>
      <c r="U127" s="383" t="s">
        <v>43</v>
      </c>
      <c r="V127" s="384">
        <f>SUM(V116:V126)</f>
        <v>0</v>
      </c>
      <c r="W127" s="384">
        <f t="shared" ref="W127" si="222">SUM(W116:W126)</f>
        <v>0.15577802756696368</v>
      </c>
      <c r="X127" s="384">
        <f t="shared" ref="X127" si="223">SUM(X116:X126)</f>
        <v>0.11681179775201173</v>
      </c>
      <c r="Y127" s="384">
        <f t="shared" ref="Y127" si="224">SUM(Y116:Y126)</f>
        <v>6.97434017602339E-2</v>
      </c>
      <c r="Z127" s="384">
        <f t="shared" ref="Z127" si="225">SUM(Z116:Z126)</f>
        <v>0.13544527232678047</v>
      </c>
      <c r="AA127" s="384">
        <f t="shared" ref="AA127" si="226">SUM(AA116:AA126)</f>
        <v>2.7317782460487871E-3</v>
      </c>
      <c r="AB127" s="384">
        <f t="shared" ref="AB127" si="227">SUM(AB116:AB126)</f>
        <v>0.21549578218952037</v>
      </c>
      <c r="AC127" s="384">
        <f t="shared" ref="AC127" si="228">SUM(AC116:AC126)</f>
        <v>0.11500243584734583</v>
      </c>
      <c r="AD127" s="384">
        <f t="shared" ref="AD127" si="229">SUM(AD116:AD126)</f>
        <v>4.0895851762162228E-3</v>
      </c>
      <c r="AE127" s="384">
        <f t="shared" ref="AE127" si="230">SUM(AE116:AE126)</f>
        <v>2.0300178179494125E-3</v>
      </c>
      <c r="AF127" s="384">
        <f t="shared" ref="AF127" si="231">SUM(AF116:AF126)</f>
        <v>2.3540976786228216E-2</v>
      </c>
      <c r="AG127" s="384">
        <f t="shared" ref="AG127" si="232">SUM(AG116:AG126)</f>
        <v>0.15933092453070136</v>
      </c>
      <c r="AH127" s="385">
        <f>SUM(AH116:AH126)</f>
        <v>1</v>
      </c>
    </row>
    <row r="128" spans="1:34" ht="21.5" thickBot="1" x14ac:dyDescent="0.55000000000000004">
      <c r="A128" s="67"/>
      <c r="Q128" s="147"/>
      <c r="T128" s="70"/>
      <c r="Y128" s="66">
        <v>0</v>
      </c>
      <c r="AH128" s="386">
        <f>SUM(V116:AG126)</f>
        <v>1.0000000000000002</v>
      </c>
    </row>
    <row r="129" spans="1:34" ht="21.5" thickBot="1" x14ac:dyDescent="0.55000000000000004">
      <c r="A129" s="67"/>
      <c r="B129" s="153" t="s">
        <v>36</v>
      </c>
      <c r="C129" s="154">
        <f>C$3</f>
        <v>45658</v>
      </c>
      <c r="D129" s="154">
        <f t="shared" ref="D129:N129" si="233">D$3</f>
        <v>45689</v>
      </c>
      <c r="E129" s="154">
        <f t="shared" si="233"/>
        <v>45717</v>
      </c>
      <c r="F129" s="154">
        <f t="shared" si="233"/>
        <v>45748</v>
      </c>
      <c r="G129" s="154">
        <f t="shared" si="233"/>
        <v>45778</v>
      </c>
      <c r="H129" s="154">
        <f t="shared" si="233"/>
        <v>45809</v>
      </c>
      <c r="I129" s="154">
        <f t="shared" si="233"/>
        <v>45839</v>
      </c>
      <c r="J129" s="154">
        <f t="shared" si="233"/>
        <v>45870</v>
      </c>
      <c r="K129" s="154">
        <f t="shared" si="233"/>
        <v>45901</v>
      </c>
      <c r="L129" s="154">
        <f t="shared" si="233"/>
        <v>45931</v>
      </c>
      <c r="M129" s="154">
        <f t="shared" si="233"/>
        <v>45962</v>
      </c>
      <c r="N129" s="154" t="str">
        <f t="shared" si="233"/>
        <v>Dec-25 +</v>
      </c>
      <c r="O129" s="155" t="s">
        <v>34</v>
      </c>
      <c r="Q129" s="147"/>
      <c r="R129" s="37"/>
      <c r="S129" s="37"/>
      <c r="T129" s="70"/>
      <c r="U129" s="220" t="s">
        <v>36</v>
      </c>
      <c r="V129" s="377" t="s">
        <v>188</v>
      </c>
      <c r="W129" s="377" t="s">
        <v>189</v>
      </c>
      <c r="X129" s="377" t="s">
        <v>190</v>
      </c>
      <c r="Y129" s="377" t="s">
        <v>191</v>
      </c>
      <c r="Z129" s="377" t="s">
        <v>44</v>
      </c>
      <c r="AA129" s="377" t="s">
        <v>192</v>
      </c>
      <c r="AB129" s="377" t="s">
        <v>193</v>
      </c>
      <c r="AC129" s="377" t="s">
        <v>194</v>
      </c>
      <c r="AD129" s="377" t="s">
        <v>195</v>
      </c>
      <c r="AE129" s="377" t="s">
        <v>196</v>
      </c>
      <c r="AF129" s="377" t="s">
        <v>197</v>
      </c>
      <c r="AG129" s="377" t="s">
        <v>198</v>
      </c>
      <c r="AH129" s="378" t="s">
        <v>34</v>
      </c>
    </row>
    <row r="130" spans="1:34" ht="15" customHeight="1" x14ac:dyDescent="0.35">
      <c r="A130" s="513" t="s">
        <v>237</v>
      </c>
      <c r="B130" s="10" t="s">
        <v>0</v>
      </c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65">
        <f t="shared" ref="O130:O141" si="234">SUM(C130:N130)</f>
        <v>0</v>
      </c>
      <c r="P130" s="162"/>
      <c r="Q130" s="147"/>
      <c r="R130" s="147"/>
      <c r="S130" s="147"/>
      <c r="T130" s="510" t="s">
        <v>261</v>
      </c>
      <c r="U130" s="387" t="s">
        <v>0</v>
      </c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390"/>
      <c r="AF130" s="390"/>
      <c r="AG130" s="390"/>
      <c r="AH130" s="391">
        <f t="shared" ref="AH130:AH141" si="235">SUM(V130:AG130)</f>
        <v>0</v>
      </c>
    </row>
    <row r="131" spans="1:34" x14ac:dyDescent="0.35">
      <c r="A131" s="514"/>
      <c r="B131" s="11" t="s">
        <v>1</v>
      </c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65">
        <f t="shared" si="234"/>
        <v>0</v>
      </c>
      <c r="Q131" s="147"/>
      <c r="R131" s="147"/>
      <c r="S131" s="147"/>
      <c r="T131" s="511"/>
      <c r="U131" s="11" t="s">
        <v>1</v>
      </c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392"/>
      <c r="AF131" s="392"/>
      <c r="AG131" s="392"/>
      <c r="AH131" s="393">
        <f t="shared" si="235"/>
        <v>0</v>
      </c>
    </row>
    <row r="132" spans="1:34" x14ac:dyDescent="0.35">
      <c r="A132" s="514"/>
      <c r="B132" s="10" t="s">
        <v>2</v>
      </c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65">
        <f t="shared" si="234"/>
        <v>0</v>
      </c>
      <c r="Q132" s="147"/>
      <c r="R132" s="147"/>
      <c r="S132" s="147"/>
      <c r="T132" s="511"/>
      <c r="U132" s="10" t="s">
        <v>2</v>
      </c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392"/>
      <c r="AF132" s="392"/>
      <c r="AG132" s="392"/>
      <c r="AH132" s="393">
        <f t="shared" si="235"/>
        <v>0</v>
      </c>
    </row>
    <row r="133" spans="1:34" x14ac:dyDescent="0.35">
      <c r="A133" s="514"/>
      <c r="B133" s="10" t="s">
        <v>9</v>
      </c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65">
        <f t="shared" si="234"/>
        <v>0</v>
      </c>
      <c r="Q133" s="147"/>
      <c r="R133" s="147"/>
      <c r="S133" s="147"/>
      <c r="T133" s="511"/>
      <c r="U133" s="10" t="s">
        <v>9</v>
      </c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392"/>
      <c r="AF133" s="392"/>
      <c r="AG133" s="392"/>
      <c r="AH133" s="393">
        <f t="shared" si="235"/>
        <v>0</v>
      </c>
    </row>
    <row r="134" spans="1:34" x14ac:dyDescent="0.35">
      <c r="A134" s="514"/>
      <c r="B134" s="11" t="s">
        <v>3</v>
      </c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65">
        <f t="shared" si="234"/>
        <v>0</v>
      </c>
      <c r="Q134" s="147"/>
      <c r="R134" s="147"/>
      <c r="S134" s="147"/>
      <c r="T134" s="511"/>
      <c r="U134" s="11" t="s">
        <v>3</v>
      </c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392"/>
      <c r="AF134" s="392"/>
      <c r="AG134" s="392"/>
      <c r="AH134" s="393">
        <f t="shared" si="235"/>
        <v>0</v>
      </c>
    </row>
    <row r="135" spans="1:34" x14ac:dyDescent="0.35">
      <c r="A135" s="514"/>
      <c r="B135" s="10" t="s">
        <v>4</v>
      </c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65">
        <f t="shared" si="234"/>
        <v>0</v>
      </c>
      <c r="Q135" s="147"/>
      <c r="R135" s="147"/>
      <c r="S135" s="147"/>
      <c r="T135" s="511"/>
      <c r="U135" s="10" t="s">
        <v>4</v>
      </c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392"/>
      <c r="AF135" s="392"/>
      <c r="AG135" s="392"/>
      <c r="AH135" s="393">
        <f t="shared" si="235"/>
        <v>0</v>
      </c>
    </row>
    <row r="136" spans="1:34" x14ac:dyDescent="0.35">
      <c r="A136" s="514"/>
      <c r="B136" s="10" t="s">
        <v>5</v>
      </c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65">
        <f t="shared" si="234"/>
        <v>0</v>
      </c>
      <c r="Q136" s="147"/>
      <c r="R136" s="147"/>
      <c r="S136" s="147"/>
      <c r="T136" s="511"/>
      <c r="U136" s="10" t="s">
        <v>5</v>
      </c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392"/>
      <c r="AF136" s="392"/>
      <c r="AG136" s="392"/>
      <c r="AH136" s="393">
        <f t="shared" si="235"/>
        <v>0</v>
      </c>
    </row>
    <row r="137" spans="1:34" x14ac:dyDescent="0.35">
      <c r="A137" s="514"/>
      <c r="B137" s="10" t="s">
        <v>6</v>
      </c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65">
        <f t="shared" si="234"/>
        <v>0</v>
      </c>
      <c r="Q137" s="147"/>
      <c r="R137" s="147"/>
      <c r="S137" s="147"/>
      <c r="T137" s="511"/>
      <c r="U137" s="10" t="s">
        <v>6</v>
      </c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392"/>
      <c r="AF137" s="392"/>
      <c r="AG137" s="392"/>
      <c r="AH137" s="393">
        <f t="shared" si="235"/>
        <v>0</v>
      </c>
    </row>
    <row r="138" spans="1:34" x14ac:dyDescent="0.35">
      <c r="A138" s="514"/>
      <c r="B138" s="10" t="s">
        <v>7</v>
      </c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65">
        <f t="shared" si="234"/>
        <v>0</v>
      </c>
      <c r="Q138" s="147"/>
      <c r="R138" s="147"/>
      <c r="S138" s="147"/>
      <c r="T138" s="511"/>
      <c r="U138" s="10" t="s">
        <v>7</v>
      </c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392"/>
      <c r="AF138" s="392"/>
      <c r="AG138" s="392"/>
      <c r="AH138" s="393">
        <f t="shared" si="235"/>
        <v>0</v>
      </c>
    </row>
    <row r="139" spans="1:34" x14ac:dyDescent="0.35">
      <c r="A139" s="514"/>
      <c r="B139" s="10" t="s">
        <v>8</v>
      </c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65">
        <f t="shared" si="234"/>
        <v>0</v>
      </c>
      <c r="Q139" s="147"/>
      <c r="R139" s="147"/>
      <c r="S139" s="147"/>
      <c r="T139" s="511"/>
      <c r="U139" s="10" t="s">
        <v>8</v>
      </c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392"/>
      <c r="AF139" s="392"/>
      <c r="AG139" s="392"/>
      <c r="AH139" s="393">
        <f t="shared" si="235"/>
        <v>0</v>
      </c>
    </row>
    <row r="140" spans="1:34" ht="15" thickBot="1" x14ac:dyDescent="0.4">
      <c r="A140" s="515"/>
      <c r="B140" s="156" t="s">
        <v>42</v>
      </c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65">
        <f t="shared" si="234"/>
        <v>0</v>
      </c>
      <c r="Q140" s="147"/>
      <c r="R140" s="147"/>
      <c r="S140" s="147"/>
      <c r="T140" s="512"/>
      <c r="U140" s="388" t="s">
        <v>42</v>
      </c>
      <c r="V140" s="394"/>
      <c r="W140" s="394"/>
      <c r="X140" s="394"/>
      <c r="Y140" s="394"/>
      <c r="Z140" s="394"/>
      <c r="AA140" s="394"/>
      <c r="AB140" s="394"/>
      <c r="AC140" s="394"/>
      <c r="AD140" s="394"/>
      <c r="AE140" s="395"/>
      <c r="AF140" s="395"/>
      <c r="AG140" s="395"/>
      <c r="AH140" s="393">
        <f t="shared" si="235"/>
        <v>0</v>
      </c>
    </row>
    <row r="141" spans="1:34" ht="21.5" thickBot="1" x14ac:dyDescent="0.55000000000000004">
      <c r="A141" s="67"/>
      <c r="B141" s="157" t="s">
        <v>43</v>
      </c>
      <c r="C141" s="158">
        <f t="shared" ref="C141:N141" si="236">SUM(C130:C140)</f>
        <v>0</v>
      </c>
      <c r="D141" s="158">
        <f t="shared" si="236"/>
        <v>0</v>
      </c>
      <c r="E141" s="158">
        <f t="shared" si="236"/>
        <v>0</v>
      </c>
      <c r="F141" s="158">
        <f t="shared" si="236"/>
        <v>0</v>
      </c>
      <c r="G141" s="158">
        <f t="shared" si="236"/>
        <v>0</v>
      </c>
      <c r="H141" s="158">
        <f t="shared" si="236"/>
        <v>0</v>
      </c>
      <c r="I141" s="158">
        <f t="shared" si="236"/>
        <v>0</v>
      </c>
      <c r="J141" s="158">
        <f t="shared" si="236"/>
        <v>0</v>
      </c>
      <c r="K141" s="158">
        <f t="shared" si="236"/>
        <v>0</v>
      </c>
      <c r="L141" s="159">
        <f t="shared" si="236"/>
        <v>0</v>
      </c>
      <c r="M141" s="456">
        <f t="shared" si="236"/>
        <v>0</v>
      </c>
      <c r="N141" s="456">
        <f t="shared" si="236"/>
        <v>0</v>
      </c>
      <c r="O141" s="68">
        <f t="shared" si="234"/>
        <v>0</v>
      </c>
      <c r="P141" s="282"/>
      <c r="Q141" s="147"/>
      <c r="T141" s="70"/>
      <c r="U141" s="389" t="s">
        <v>43</v>
      </c>
      <c r="V141" s="396">
        <f>SUM(V130:V140)</f>
        <v>0</v>
      </c>
      <c r="W141" s="396">
        <f t="shared" ref="W141:AG141" si="237">SUM(W130:W140)</f>
        <v>0</v>
      </c>
      <c r="X141" s="396">
        <f t="shared" si="237"/>
        <v>0</v>
      </c>
      <c r="Y141" s="396">
        <f t="shared" si="237"/>
        <v>0</v>
      </c>
      <c r="Z141" s="396">
        <f t="shared" si="237"/>
        <v>0</v>
      </c>
      <c r="AA141" s="396">
        <f t="shared" si="237"/>
        <v>0</v>
      </c>
      <c r="AB141" s="396">
        <f t="shared" si="237"/>
        <v>0</v>
      </c>
      <c r="AC141" s="396">
        <f t="shared" si="237"/>
        <v>0</v>
      </c>
      <c r="AD141" s="396">
        <f t="shared" si="237"/>
        <v>0</v>
      </c>
      <c r="AE141" s="396">
        <f t="shared" si="237"/>
        <v>0</v>
      </c>
      <c r="AF141" s="396">
        <f t="shared" si="237"/>
        <v>0</v>
      </c>
      <c r="AG141" s="396">
        <f t="shared" si="237"/>
        <v>0</v>
      </c>
      <c r="AH141" s="397">
        <f t="shared" si="235"/>
        <v>0</v>
      </c>
    </row>
    <row r="142" spans="1:34" ht="21.5" thickBot="1" x14ac:dyDescent="0.55000000000000004">
      <c r="A142" s="67"/>
      <c r="Q142" s="147"/>
      <c r="T142" s="70"/>
      <c r="AH142" s="386">
        <f>SUM(V130:AG140)</f>
        <v>0</v>
      </c>
    </row>
    <row r="143" spans="1:34" ht="21.5" thickBot="1" x14ac:dyDescent="0.55000000000000004">
      <c r="A143" s="67"/>
      <c r="B143" s="153" t="s">
        <v>36</v>
      </c>
      <c r="C143" s="154">
        <f>C$3</f>
        <v>45658</v>
      </c>
      <c r="D143" s="154">
        <f t="shared" ref="D143:N143" si="238">D$3</f>
        <v>45689</v>
      </c>
      <c r="E143" s="154">
        <f t="shared" si="238"/>
        <v>45717</v>
      </c>
      <c r="F143" s="154">
        <f t="shared" si="238"/>
        <v>45748</v>
      </c>
      <c r="G143" s="154">
        <f t="shared" si="238"/>
        <v>45778</v>
      </c>
      <c r="H143" s="154">
        <f t="shared" si="238"/>
        <v>45809</v>
      </c>
      <c r="I143" s="154">
        <f t="shared" si="238"/>
        <v>45839</v>
      </c>
      <c r="J143" s="154">
        <f t="shared" si="238"/>
        <v>45870</v>
      </c>
      <c r="K143" s="154">
        <f t="shared" si="238"/>
        <v>45901</v>
      </c>
      <c r="L143" s="154">
        <f t="shared" si="238"/>
        <v>45931</v>
      </c>
      <c r="M143" s="154">
        <f t="shared" si="238"/>
        <v>45962</v>
      </c>
      <c r="N143" s="154" t="str">
        <f t="shared" si="238"/>
        <v>Dec-25 +</v>
      </c>
      <c r="O143" s="155" t="s">
        <v>34</v>
      </c>
      <c r="Q143" s="37"/>
      <c r="R143" s="37"/>
      <c r="S143" s="37"/>
      <c r="T143"/>
      <c r="AH143"/>
    </row>
    <row r="144" spans="1:34" ht="15" customHeight="1" x14ac:dyDescent="0.35">
      <c r="A144" s="513" t="s">
        <v>170</v>
      </c>
      <c r="B144" s="10" t="s">
        <v>0</v>
      </c>
      <c r="C144" s="3">
        <f>C4+C18+C60+C74+C102+C130</f>
        <v>0</v>
      </c>
      <c r="D144" s="3">
        <f t="shared" ref="D144:M144" si="239">D4+D18+D60+D74+D102+D130</f>
        <v>3045.7674804151593</v>
      </c>
      <c r="E144" s="3">
        <f t="shared" si="239"/>
        <v>9775.5891198462905</v>
      </c>
      <c r="F144" s="3">
        <f t="shared" si="239"/>
        <v>61136.901746814525</v>
      </c>
      <c r="G144" s="3">
        <f t="shared" si="239"/>
        <v>10918.51524240897</v>
      </c>
      <c r="H144" s="3">
        <f t="shared" si="239"/>
        <v>20694.104362255261</v>
      </c>
      <c r="I144" s="3">
        <f t="shared" si="239"/>
        <v>23739.871842670418</v>
      </c>
      <c r="J144" s="3">
        <f t="shared" si="239"/>
        <v>22979.956607380624</v>
      </c>
      <c r="K144" s="3">
        <f t="shared" si="239"/>
        <v>59860.3283896129</v>
      </c>
      <c r="L144" s="86">
        <f t="shared" si="239"/>
        <v>86076.157968284766</v>
      </c>
      <c r="M144" s="457">
        <f t="shared" si="239"/>
        <v>71653.543176746287</v>
      </c>
      <c r="N144" s="457">
        <f t="shared" ref="N144" si="240">N4+N18+N60+N74+N102+N130</f>
        <v>216125.57410301108</v>
      </c>
      <c r="O144" s="65">
        <f t="shared" ref="O144:O155" si="241">SUM(C144:N144)</f>
        <v>586006.31003944634</v>
      </c>
      <c r="P144" s="162"/>
      <c r="Q144" s="271"/>
      <c r="R144" s="271"/>
      <c r="S144" s="271"/>
      <c r="T144"/>
      <c r="AH144"/>
    </row>
    <row r="145" spans="1:34" x14ac:dyDescent="0.35">
      <c r="A145" s="514"/>
      <c r="B145" s="11" t="s">
        <v>1</v>
      </c>
      <c r="C145" s="3">
        <f t="shared" ref="C145:M145" si="242">C5+C19+C61+C75+C103+C131</f>
        <v>1059575.6722887708</v>
      </c>
      <c r="D145" s="3">
        <f t="shared" si="242"/>
        <v>937850.21729140123</v>
      </c>
      <c r="E145" s="3">
        <f t="shared" si="242"/>
        <v>1489407.9128133226</v>
      </c>
      <c r="F145" s="3">
        <f t="shared" si="242"/>
        <v>1258572.8887213815</v>
      </c>
      <c r="G145" s="3">
        <f t="shared" si="242"/>
        <v>1512143.8668152832</v>
      </c>
      <c r="H145" s="3">
        <f t="shared" si="242"/>
        <v>2933347.7210228415</v>
      </c>
      <c r="I145" s="3">
        <f t="shared" si="242"/>
        <v>2685369.4858992449</v>
      </c>
      <c r="J145" s="3">
        <f t="shared" si="242"/>
        <v>2538041.0277420334</v>
      </c>
      <c r="K145" s="3">
        <f t="shared" si="242"/>
        <v>2278344.5700709182</v>
      </c>
      <c r="L145" s="86">
        <f t="shared" si="242"/>
        <v>1718759.948130297</v>
      </c>
      <c r="M145" s="457">
        <f t="shared" si="242"/>
        <v>1617059.1405063781</v>
      </c>
      <c r="N145" s="457">
        <f t="shared" ref="N145" si="243">N5+N19+N61+N75+N103+N131</f>
        <v>3713522.385589323</v>
      </c>
      <c r="O145" s="65">
        <f t="shared" si="241"/>
        <v>23741994.8368912</v>
      </c>
      <c r="Q145" s="271"/>
      <c r="R145" s="271"/>
      <c r="S145" s="271"/>
      <c r="T145"/>
      <c r="AH145"/>
    </row>
    <row r="146" spans="1:34" x14ac:dyDescent="0.35">
      <c r="A146" s="514"/>
      <c r="B146" s="10" t="s">
        <v>2</v>
      </c>
      <c r="C146" s="3">
        <f t="shared" ref="C146:M146" si="244">C6+C20+C62+C76+C104+C132</f>
        <v>0</v>
      </c>
      <c r="D146" s="3">
        <f t="shared" si="244"/>
        <v>0</v>
      </c>
      <c r="E146" s="3">
        <f t="shared" si="244"/>
        <v>0</v>
      </c>
      <c r="F146" s="3">
        <f t="shared" si="244"/>
        <v>0</v>
      </c>
      <c r="G146" s="3">
        <f t="shared" si="244"/>
        <v>0</v>
      </c>
      <c r="H146" s="3">
        <f t="shared" si="244"/>
        <v>0</v>
      </c>
      <c r="I146" s="3">
        <f t="shared" si="244"/>
        <v>0</v>
      </c>
      <c r="J146" s="3">
        <f t="shared" si="244"/>
        <v>0</v>
      </c>
      <c r="K146" s="3">
        <f t="shared" si="244"/>
        <v>0</v>
      </c>
      <c r="L146" s="86">
        <f t="shared" si="244"/>
        <v>0</v>
      </c>
      <c r="M146" s="457">
        <f t="shared" si="244"/>
        <v>0</v>
      </c>
      <c r="N146" s="457">
        <f t="shared" ref="N146" si="245">N6+N20+N62+N76+N104+N132</f>
        <v>0</v>
      </c>
      <c r="O146" s="65">
        <f t="shared" si="241"/>
        <v>0</v>
      </c>
      <c r="Q146" s="271"/>
      <c r="R146" s="271"/>
      <c r="S146" s="271"/>
      <c r="T146"/>
      <c r="AH146"/>
    </row>
    <row r="147" spans="1:34" x14ac:dyDescent="0.35">
      <c r="A147" s="514"/>
      <c r="B147" s="10" t="s">
        <v>9</v>
      </c>
      <c r="C147" s="3">
        <f t="shared" ref="C147:M147" si="246">C7+C21+C63+C77+C105+C133</f>
        <v>492952.53726381966</v>
      </c>
      <c r="D147" s="3">
        <f t="shared" si="246"/>
        <v>545814.91234139889</v>
      </c>
      <c r="E147" s="3">
        <f t="shared" si="246"/>
        <v>959889.27421737823</v>
      </c>
      <c r="F147" s="3">
        <f t="shared" si="246"/>
        <v>649924.78423346742</v>
      </c>
      <c r="G147" s="3">
        <f t="shared" si="246"/>
        <v>702433.30966411671</v>
      </c>
      <c r="H147" s="3">
        <f t="shared" si="246"/>
        <v>1199281.4501955062</v>
      </c>
      <c r="I147" s="3">
        <f t="shared" si="246"/>
        <v>1223677.9292683094</v>
      </c>
      <c r="J147" s="3">
        <f t="shared" si="246"/>
        <v>1086142.323069761</v>
      </c>
      <c r="K147" s="3">
        <f t="shared" si="246"/>
        <v>1063333.4356925241</v>
      </c>
      <c r="L147" s="86">
        <f t="shared" si="246"/>
        <v>764501.71081458824</v>
      </c>
      <c r="M147" s="457">
        <f t="shared" si="246"/>
        <v>858531.38504565146</v>
      </c>
      <c r="N147" s="457">
        <f t="shared" ref="N147" si="247">N7+N21+N63+N77+N105+N133</f>
        <v>2564372.2833161652</v>
      </c>
      <c r="O147" s="65">
        <f t="shared" si="241"/>
        <v>12110855.335122686</v>
      </c>
      <c r="Q147" s="271"/>
      <c r="R147" s="271"/>
      <c r="S147" s="271"/>
      <c r="T147"/>
      <c r="AH147"/>
    </row>
    <row r="148" spans="1:34" x14ac:dyDescent="0.35">
      <c r="A148" s="514"/>
      <c r="B148" s="11" t="s">
        <v>3</v>
      </c>
      <c r="C148" s="3">
        <f t="shared" ref="C148:M148" si="248">C8+C22+C64+C78+C106+C134</f>
        <v>625199.6237020893</v>
      </c>
      <c r="D148" s="3">
        <f t="shared" si="248"/>
        <v>71733.301852554723</v>
      </c>
      <c r="E148" s="3">
        <f t="shared" si="248"/>
        <v>184427.28505750099</v>
      </c>
      <c r="F148" s="3">
        <f t="shared" si="248"/>
        <v>462591.62088650663</v>
      </c>
      <c r="G148" s="3">
        <f t="shared" si="248"/>
        <v>177267.99840131705</v>
      </c>
      <c r="H148" s="3">
        <f t="shared" si="248"/>
        <v>324805.74630092399</v>
      </c>
      <c r="I148" s="3">
        <f t="shared" si="248"/>
        <v>240327.736509329</v>
      </c>
      <c r="J148" s="3">
        <f t="shared" si="248"/>
        <v>345258.09199869062</v>
      </c>
      <c r="K148" s="3">
        <f t="shared" si="248"/>
        <v>464256.70730617427</v>
      </c>
      <c r="L148" s="86">
        <f t="shared" si="248"/>
        <v>260163.69938305323</v>
      </c>
      <c r="M148" s="457">
        <f t="shared" si="248"/>
        <v>279153.89024082525</v>
      </c>
      <c r="N148" s="457">
        <f t="shared" ref="N148" si="249">N8+N22+N64+N78+N106+N134</f>
        <v>317251.86572481575</v>
      </c>
      <c r="O148" s="65">
        <f t="shared" si="241"/>
        <v>3752437.56736378</v>
      </c>
      <c r="Q148" s="271"/>
      <c r="R148" s="271"/>
      <c r="S148" s="271"/>
      <c r="T148"/>
      <c r="AH148"/>
    </row>
    <row r="149" spans="1:34" x14ac:dyDescent="0.35">
      <c r="A149" s="514"/>
      <c r="B149" s="10" t="s">
        <v>4</v>
      </c>
      <c r="C149" s="3">
        <f t="shared" ref="C149:M149" si="250">C9+C23+C65+C79+C107+C135</f>
        <v>11760.630011569991</v>
      </c>
      <c r="D149" s="3">
        <f t="shared" si="250"/>
        <v>15944.338383020589</v>
      </c>
      <c r="E149" s="3">
        <f t="shared" si="250"/>
        <v>180463.01105926547</v>
      </c>
      <c r="F149" s="3">
        <f t="shared" si="250"/>
        <v>32097.539040396325</v>
      </c>
      <c r="G149" s="3">
        <f t="shared" si="250"/>
        <v>19995.884281526123</v>
      </c>
      <c r="H149" s="3">
        <f t="shared" si="250"/>
        <v>50426.17648489643</v>
      </c>
      <c r="I149" s="3">
        <f t="shared" si="250"/>
        <v>32962.995139078899</v>
      </c>
      <c r="J149" s="3">
        <f t="shared" si="250"/>
        <v>28225.920976075715</v>
      </c>
      <c r="K149" s="3">
        <f t="shared" si="250"/>
        <v>46291.111771127718</v>
      </c>
      <c r="L149" s="86">
        <f t="shared" si="250"/>
        <v>35010.203907876465</v>
      </c>
      <c r="M149" s="457">
        <f t="shared" si="250"/>
        <v>53751.315691392316</v>
      </c>
      <c r="N149" s="457">
        <f t="shared" ref="N149" si="251">N9+N23+N65+N79+N107+N135</f>
        <v>47169.319443681292</v>
      </c>
      <c r="O149" s="65">
        <f t="shared" si="241"/>
        <v>554098.44618990726</v>
      </c>
      <c r="Q149" s="271"/>
      <c r="R149" s="271"/>
      <c r="S149" s="271"/>
      <c r="T149"/>
      <c r="AH149"/>
    </row>
    <row r="150" spans="1:34" x14ac:dyDescent="0.35">
      <c r="A150" s="514"/>
      <c r="B150" s="10" t="s">
        <v>5</v>
      </c>
      <c r="C150" s="3">
        <f t="shared" ref="C150:M150" si="252">C10+C24+C66+C80+C108+C136</f>
        <v>3453.4232583806993</v>
      </c>
      <c r="D150" s="3">
        <f t="shared" si="252"/>
        <v>8594.8076837127628</v>
      </c>
      <c r="E150" s="3">
        <f t="shared" si="252"/>
        <v>17207.461187612182</v>
      </c>
      <c r="F150" s="3">
        <f t="shared" si="252"/>
        <v>17350.179311632281</v>
      </c>
      <c r="G150" s="3">
        <f t="shared" si="252"/>
        <v>12569.447871377241</v>
      </c>
      <c r="H150" s="3">
        <f t="shared" si="252"/>
        <v>20749.513789446835</v>
      </c>
      <c r="I150" s="3">
        <f t="shared" si="252"/>
        <v>19629.728510219706</v>
      </c>
      <c r="J150" s="3">
        <f t="shared" si="252"/>
        <v>17165.701267141947</v>
      </c>
      <c r="K150" s="3">
        <f t="shared" si="252"/>
        <v>14498.409524166284</v>
      </c>
      <c r="L150" s="86">
        <f t="shared" si="252"/>
        <v>14861.835535180609</v>
      </c>
      <c r="M150" s="457">
        <f t="shared" si="252"/>
        <v>11718.579906900148</v>
      </c>
      <c r="N150" s="457">
        <f t="shared" ref="N150" si="253">N10+N24+N66+N80+N108+N136</f>
        <v>17252.224770985464</v>
      </c>
      <c r="O150" s="65">
        <f t="shared" si="241"/>
        <v>175051.31261675616</v>
      </c>
      <c r="Q150" s="271"/>
      <c r="R150" s="271"/>
      <c r="S150" s="271"/>
      <c r="T150"/>
      <c r="AH150"/>
    </row>
    <row r="151" spans="1:34" x14ac:dyDescent="0.35">
      <c r="A151" s="514"/>
      <c r="B151" s="10" t="s">
        <v>6</v>
      </c>
      <c r="C151" s="3">
        <f t="shared" ref="C151:M151" si="254">C11+C25+C67+C81+C109+C137</f>
        <v>0</v>
      </c>
      <c r="D151" s="3">
        <f t="shared" si="254"/>
        <v>13948.587783247898</v>
      </c>
      <c r="E151" s="3">
        <f t="shared" si="254"/>
        <v>4438.1870219425136</v>
      </c>
      <c r="F151" s="3">
        <f t="shared" si="254"/>
        <v>15216.641218088615</v>
      </c>
      <c r="G151" s="3">
        <f t="shared" si="254"/>
        <v>32335.362588438307</v>
      </c>
      <c r="H151" s="3">
        <f t="shared" si="254"/>
        <v>71010.992351080218</v>
      </c>
      <c r="I151" s="3">
        <f t="shared" si="254"/>
        <v>60866.564872354458</v>
      </c>
      <c r="J151" s="3">
        <f t="shared" si="254"/>
        <v>60232.538154934104</v>
      </c>
      <c r="K151" s="3">
        <f t="shared" si="254"/>
        <v>46917.977089106564</v>
      </c>
      <c r="L151" s="86">
        <f t="shared" si="254"/>
        <v>16484.694652929335</v>
      </c>
      <c r="M151" s="457">
        <f t="shared" si="254"/>
        <v>13948.587783247898</v>
      </c>
      <c r="N151" s="457">
        <f t="shared" ref="N151" si="255">N11+N25+N67+N81+N109+N137</f>
        <v>19654.828240031129</v>
      </c>
      <c r="O151" s="65">
        <f t="shared" si="241"/>
        <v>355054.96175540099</v>
      </c>
      <c r="Q151" s="271"/>
      <c r="R151" s="271"/>
      <c r="S151" s="271"/>
      <c r="T151"/>
      <c r="AH151"/>
    </row>
    <row r="152" spans="1:34" x14ac:dyDescent="0.35">
      <c r="A152" s="514"/>
      <c r="B152" s="10" t="s">
        <v>7</v>
      </c>
      <c r="C152" s="3">
        <f t="shared" ref="C152:M152" si="256">C12+C26+C68+C82+C110+C138</f>
        <v>0</v>
      </c>
      <c r="D152" s="3">
        <f t="shared" si="256"/>
        <v>0</v>
      </c>
      <c r="E152" s="3">
        <f t="shared" si="256"/>
        <v>0</v>
      </c>
      <c r="F152" s="3">
        <f t="shared" si="256"/>
        <v>0</v>
      </c>
      <c r="G152" s="3">
        <f t="shared" si="256"/>
        <v>0</v>
      </c>
      <c r="H152" s="3">
        <f t="shared" si="256"/>
        <v>0</v>
      </c>
      <c r="I152" s="3">
        <f t="shared" si="256"/>
        <v>0</v>
      </c>
      <c r="J152" s="3">
        <f t="shared" si="256"/>
        <v>0</v>
      </c>
      <c r="K152" s="3">
        <f t="shared" si="256"/>
        <v>0</v>
      </c>
      <c r="L152" s="86">
        <f t="shared" si="256"/>
        <v>0</v>
      </c>
      <c r="M152" s="457">
        <f t="shared" si="256"/>
        <v>0</v>
      </c>
      <c r="N152" s="457">
        <f t="shared" ref="N152" si="257">N12+N26+N68+N82+N110+N138</f>
        <v>0</v>
      </c>
      <c r="O152" s="65">
        <f t="shared" si="241"/>
        <v>0</v>
      </c>
      <c r="Q152" s="271"/>
      <c r="R152" s="271"/>
      <c r="S152" s="271"/>
      <c r="T152"/>
      <c r="AH152"/>
    </row>
    <row r="153" spans="1:34" x14ac:dyDescent="0.35">
      <c r="A153" s="514"/>
      <c r="B153" s="10" t="s">
        <v>8</v>
      </c>
      <c r="C153" s="3">
        <f t="shared" ref="C153:M153" si="258">C13+C27+C69+C83+C111+C139</f>
        <v>17168.969338623752</v>
      </c>
      <c r="D153" s="3">
        <f t="shared" si="258"/>
        <v>36676.4020474961</v>
      </c>
      <c r="E153" s="3">
        <f t="shared" si="258"/>
        <v>239328.75172771097</v>
      </c>
      <c r="F153" s="3">
        <f t="shared" si="258"/>
        <v>34242.031549317297</v>
      </c>
      <c r="G153" s="3">
        <f t="shared" si="258"/>
        <v>23624.90741848381</v>
      </c>
      <c r="H153" s="3">
        <f t="shared" si="258"/>
        <v>36176.962257092295</v>
      </c>
      <c r="I153" s="3">
        <f t="shared" si="258"/>
        <v>37757.128816081778</v>
      </c>
      <c r="J153" s="3">
        <f t="shared" si="258"/>
        <v>33067.138072044872</v>
      </c>
      <c r="K153" s="3">
        <f t="shared" si="258"/>
        <v>76278.756841996175</v>
      </c>
      <c r="L153" s="86">
        <f t="shared" si="258"/>
        <v>26062.240467826727</v>
      </c>
      <c r="M153" s="457">
        <f t="shared" si="258"/>
        <v>133980.37481902327</v>
      </c>
      <c r="N153" s="457">
        <f t="shared" ref="N153" si="259">N13+N27+N69+N83+N111+N139</f>
        <v>147556.1150656692</v>
      </c>
      <c r="O153" s="65">
        <f t="shared" si="241"/>
        <v>841919.77842136624</v>
      </c>
      <c r="Q153" s="271"/>
      <c r="R153" s="271"/>
      <c r="S153" s="271"/>
      <c r="T153"/>
      <c r="AH153"/>
    </row>
    <row r="154" spans="1:34" ht="15" thickBot="1" x14ac:dyDescent="0.4">
      <c r="A154" s="515"/>
      <c r="B154" s="156" t="s">
        <v>42</v>
      </c>
      <c r="C154" s="3">
        <f t="shared" ref="C154:M154" si="260">C14+C28+C70+C84+C112+C140</f>
        <v>0</v>
      </c>
      <c r="D154" s="3">
        <f t="shared" si="260"/>
        <v>0</v>
      </c>
      <c r="E154" s="3">
        <f t="shared" si="260"/>
        <v>0</v>
      </c>
      <c r="F154" s="3">
        <f t="shared" si="260"/>
        <v>0</v>
      </c>
      <c r="G154" s="3">
        <f t="shared" si="260"/>
        <v>0</v>
      </c>
      <c r="H154" s="3">
        <f t="shared" si="260"/>
        <v>0</v>
      </c>
      <c r="I154" s="3">
        <f t="shared" si="260"/>
        <v>0</v>
      </c>
      <c r="J154" s="3">
        <f t="shared" si="260"/>
        <v>0</v>
      </c>
      <c r="K154" s="3">
        <f t="shared" si="260"/>
        <v>0</v>
      </c>
      <c r="L154" s="86">
        <f t="shared" si="260"/>
        <v>0</v>
      </c>
      <c r="M154" s="457">
        <f t="shared" si="260"/>
        <v>0</v>
      </c>
      <c r="N154" s="457">
        <f t="shared" ref="N154" si="261">N14+N28+N70+N84+N112+N140</f>
        <v>0</v>
      </c>
      <c r="O154" s="65">
        <f t="shared" si="241"/>
        <v>0</v>
      </c>
      <c r="Q154" s="271"/>
      <c r="R154" s="271"/>
      <c r="S154" s="271"/>
      <c r="T154"/>
      <c r="AH154"/>
    </row>
    <row r="155" spans="1:34" ht="15" thickBot="1" x14ac:dyDescent="0.4">
      <c r="B155" s="157" t="s">
        <v>43</v>
      </c>
      <c r="C155" s="158">
        <f t="shared" ref="C155" si="262">SUM(C144:C154)</f>
        <v>2210110.8558632545</v>
      </c>
      <c r="D155" s="158">
        <f t="shared" ref="D155:M155" si="263">SUM(D144:D154)</f>
        <v>1633608.3348632473</v>
      </c>
      <c r="E155" s="158">
        <f t="shared" si="263"/>
        <v>3084937.472204579</v>
      </c>
      <c r="F155" s="158">
        <f t="shared" si="263"/>
        <v>2531132.5867076046</v>
      </c>
      <c r="G155" s="158">
        <f t="shared" si="263"/>
        <v>2491289.2922829515</v>
      </c>
      <c r="H155" s="158">
        <f t="shared" si="263"/>
        <v>4656492.6667640433</v>
      </c>
      <c r="I155" s="158">
        <f t="shared" si="263"/>
        <v>4324331.4408572884</v>
      </c>
      <c r="J155" s="158">
        <f t="shared" si="263"/>
        <v>4131112.6978880623</v>
      </c>
      <c r="K155" s="158">
        <f t="shared" si="263"/>
        <v>4049781.2966856263</v>
      </c>
      <c r="L155" s="159">
        <f t="shared" si="263"/>
        <v>2921920.4908600361</v>
      </c>
      <c r="M155" s="456">
        <f t="shared" si="263"/>
        <v>3039796.8171701641</v>
      </c>
      <c r="N155" s="456">
        <f t="shared" ref="N155" si="264">SUM(N144:N154)</f>
        <v>7042904.5962536838</v>
      </c>
      <c r="O155" s="68">
        <f t="shared" si="241"/>
        <v>42117418.548400544</v>
      </c>
      <c r="Q155" s="271"/>
      <c r="R155" s="271"/>
      <c r="S155" s="271"/>
      <c r="T155"/>
      <c r="AH155"/>
    </row>
    <row r="156" spans="1:34" ht="15" thickBot="1" x14ac:dyDescent="0.4">
      <c r="O156" s="235" t="s">
        <v>180</v>
      </c>
      <c r="P156" s="240">
        <f>SUM(C4:N14,C18:N28,C60:N70,C74:N84,C102:N112,C130:N140)</f>
        <v>42117418.548400521</v>
      </c>
      <c r="T156"/>
      <c r="AH156"/>
    </row>
    <row r="157" spans="1:34" ht="21.5" thickBot="1" x14ac:dyDescent="0.55000000000000004">
      <c r="A157" s="67"/>
      <c r="B157" s="153" t="s">
        <v>36</v>
      </c>
      <c r="C157" s="154">
        <f>C$3</f>
        <v>45658</v>
      </c>
      <c r="D157" s="154">
        <f t="shared" ref="D157:N157" si="265">D$3</f>
        <v>45689</v>
      </c>
      <c r="E157" s="154">
        <f t="shared" si="265"/>
        <v>45717</v>
      </c>
      <c r="F157" s="154">
        <f t="shared" si="265"/>
        <v>45748</v>
      </c>
      <c r="G157" s="154">
        <f t="shared" si="265"/>
        <v>45778</v>
      </c>
      <c r="H157" s="154">
        <f t="shared" si="265"/>
        <v>45809</v>
      </c>
      <c r="I157" s="154">
        <f t="shared" si="265"/>
        <v>45839</v>
      </c>
      <c r="J157" s="154">
        <f t="shared" si="265"/>
        <v>45870</v>
      </c>
      <c r="K157" s="154">
        <f t="shared" si="265"/>
        <v>45901</v>
      </c>
      <c r="L157" s="154">
        <f t="shared" si="265"/>
        <v>45931</v>
      </c>
      <c r="M157" s="154">
        <f t="shared" si="265"/>
        <v>45962</v>
      </c>
      <c r="N157" s="154" t="str">
        <f t="shared" si="265"/>
        <v>Dec-25 +</v>
      </c>
      <c r="O157" s="155" t="s">
        <v>34</v>
      </c>
      <c r="Q157" s="37"/>
      <c r="R157" s="37"/>
      <c r="S157" s="37"/>
      <c r="T157"/>
      <c r="AH157"/>
    </row>
    <row r="158" spans="1:34" ht="15" customHeight="1" x14ac:dyDescent="0.35">
      <c r="A158" s="516" t="s">
        <v>172</v>
      </c>
      <c r="B158" s="10" t="s">
        <v>0</v>
      </c>
      <c r="C158" s="3">
        <f t="shared" ref="C158:E158" si="266">C32+C46+C88+C116</f>
        <v>1450.2811750228107</v>
      </c>
      <c r="D158" s="3">
        <f t="shared" si="266"/>
        <v>0</v>
      </c>
      <c r="E158" s="3">
        <f t="shared" si="266"/>
        <v>24184.760462247057</v>
      </c>
      <c r="F158" s="3">
        <f>F32+F46+F88+F116</f>
        <v>4326.1435457609814</v>
      </c>
      <c r="G158" s="3">
        <f t="shared" ref="G158:M158" si="267">G32+G46+G88+G116</f>
        <v>3265.3112645466326</v>
      </c>
      <c r="H158" s="3">
        <f t="shared" si="267"/>
        <v>7420.1936432488737</v>
      </c>
      <c r="I158" s="3">
        <f t="shared" si="267"/>
        <v>16512.663363765652</v>
      </c>
      <c r="J158" s="3">
        <f t="shared" si="267"/>
        <v>2384.2404377149974</v>
      </c>
      <c r="K158" s="3">
        <f t="shared" si="267"/>
        <v>1427.270558059623</v>
      </c>
      <c r="L158" s="86">
        <f t="shared" si="267"/>
        <v>1919.1993621628239</v>
      </c>
      <c r="M158" s="457">
        <f t="shared" si="267"/>
        <v>1806.385137127073</v>
      </c>
      <c r="N158" s="457">
        <f t="shared" ref="N158" si="268">N32+N46+N88+N116</f>
        <v>66.2289010476388</v>
      </c>
      <c r="O158" s="65">
        <f t="shared" ref="O158:O169" si="269">SUM(C158:N158)</f>
        <v>64762.67785070416</v>
      </c>
      <c r="P158" s="162"/>
      <c r="T158"/>
      <c r="AH158"/>
    </row>
    <row r="159" spans="1:34" x14ac:dyDescent="0.35">
      <c r="A159" s="517"/>
      <c r="B159" s="11" t="s">
        <v>1</v>
      </c>
      <c r="C159" s="3">
        <f t="shared" ref="C159:M159" si="270">C33+C47+C89+C117</f>
        <v>49828.263577289857</v>
      </c>
      <c r="D159" s="3">
        <f t="shared" si="270"/>
        <v>12060.289585081002</v>
      </c>
      <c r="E159" s="3">
        <f t="shared" si="270"/>
        <v>32377.682360053233</v>
      </c>
      <c r="F159" s="3">
        <f t="shared" si="270"/>
        <v>33535.279496913907</v>
      </c>
      <c r="G159" s="3">
        <f t="shared" si="270"/>
        <v>22319.128840083747</v>
      </c>
      <c r="H159" s="3">
        <f t="shared" si="270"/>
        <v>132239.94217571811</v>
      </c>
      <c r="I159" s="3">
        <f t="shared" si="270"/>
        <v>235049.25682118325</v>
      </c>
      <c r="J159" s="3">
        <f t="shared" si="270"/>
        <v>156267.48493047987</v>
      </c>
      <c r="K159" s="3">
        <f t="shared" si="270"/>
        <v>191575.48579755868</v>
      </c>
      <c r="L159" s="86">
        <f t="shared" si="270"/>
        <v>98845.100110652362</v>
      </c>
      <c r="M159" s="457">
        <f t="shared" si="270"/>
        <v>77480.424794337683</v>
      </c>
      <c r="N159" s="457">
        <f t="shared" ref="N159" si="271">N33+N47+N89+N117</f>
        <v>122835.27958468958</v>
      </c>
      <c r="O159" s="65">
        <f t="shared" si="269"/>
        <v>1164413.6180740413</v>
      </c>
      <c r="T159"/>
      <c r="AH159"/>
    </row>
    <row r="160" spans="1:34" x14ac:dyDescent="0.35">
      <c r="A160" s="517"/>
      <c r="B160" s="10" t="s">
        <v>2</v>
      </c>
      <c r="C160" s="3">
        <f t="shared" ref="C160:M160" si="272">C34+C48+C90+C118</f>
        <v>0</v>
      </c>
      <c r="D160" s="3">
        <f t="shared" si="272"/>
        <v>0</v>
      </c>
      <c r="E160" s="3">
        <f t="shared" si="272"/>
        <v>0</v>
      </c>
      <c r="F160" s="3">
        <f t="shared" si="272"/>
        <v>0</v>
      </c>
      <c r="G160" s="3">
        <f t="shared" si="272"/>
        <v>0</v>
      </c>
      <c r="H160" s="3">
        <f t="shared" si="272"/>
        <v>0</v>
      </c>
      <c r="I160" s="3">
        <f t="shared" si="272"/>
        <v>0</v>
      </c>
      <c r="J160" s="3">
        <f t="shared" si="272"/>
        <v>0</v>
      </c>
      <c r="K160" s="3">
        <f t="shared" si="272"/>
        <v>0</v>
      </c>
      <c r="L160" s="86">
        <f t="shared" si="272"/>
        <v>0</v>
      </c>
      <c r="M160" s="457">
        <f t="shared" si="272"/>
        <v>0</v>
      </c>
      <c r="N160" s="457">
        <f t="shared" ref="N160" si="273">N34+N48+N90+N118</f>
        <v>0</v>
      </c>
      <c r="O160" s="65">
        <f t="shared" si="269"/>
        <v>0</v>
      </c>
      <c r="T160"/>
      <c r="AH160"/>
    </row>
    <row r="161" spans="1:34" x14ac:dyDescent="0.35">
      <c r="A161" s="517"/>
      <c r="B161" s="10" t="s">
        <v>9</v>
      </c>
      <c r="C161" s="3">
        <f t="shared" ref="C161:M161" si="274">C35+C49+C91+C119</f>
        <v>241878.17876416922</v>
      </c>
      <c r="D161" s="3">
        <f t="shared" si="274"/>
        <v>72367.954384352968</v>
      </c>
      <c r="E161" s="3">
        <f t="shared" si="274"/>
        <v>26817.415488104114</v>
      </c>
      <c r="F161" s="3">
        <f t="shared" si="274"/>
        <v>50074.342182122498</v>
      </c>
      <c r="G161" s="3">
        <f t="shared" si="274"/>
        <v>20435.611299926499</v>
      </c>
      <c r="H161" s="3">
        <f t="shared" si="274"/>
        <v>335964.25330135971</v>
      </c>
      <c r="I161" s="3">
        <f t="shared" si="274"/>
        <v>522071.27755657048</v>
      </c>
      <c r="J161" s="3">
        <f t="shared" si="274"/>
        <v>50666.97425201453</v>
      </c>
      <c r="K161" s="3">
        <f t="shared" si="274"/>
        <v>325105.03727403493</v>
      </c>
      <c r="L161" s="86">
        <f t="shared" si="274"/>
        <v>69190.870965690439</v>
      </c>
      <c r="M161" s="457">
        <f t="shared" si="274"/>
        <v>243757.15142405604</v>
      </c>
      <c r="N161" s="457">
        <f t="shared" ref="N161" si="275">N35+N49+N91+N119</f>
        <v>309002.9969320728</v>
      </c>
      <c r="O161" s="65">
        <f t="shared" si="269"/>
        <v>2267332.0638244739</v>
      </c>
      <c r="T161"/>
      <c r="AH161"/>
    </row>
    <row r="162" spans="1:34" x14ac:dyDescent="0.35">
      <c r="A162" s="517"/>
      <c r="B162" s="11" t="s">
        <v>3</v>
      </c>
      <c r="C162" s="3">
        <f t="shared" ref="C162:M162" si="276">C36+C50+C92+C120</f>
        <v>0</v>
      </c>
      <c r="D162" s="3">
        <f t="shared" si="276"/>
        <v>0</v>
      </c>
      <c r="E162" s="3">
        <f t="shared" si="276"/>
        <v>9377.3137142454179</v>
      </c>
      <c r="F162" s="3">
        <f t="shared" si="276"/>
        <v>99042.277736218573</v>
      </c>
      <c r="G162" s="3">
        <f t="shared" si="276"/>
        <v>7755.8163030630794</v>
      </c>
      <c r="H162" s="3">
        <f t="shared" si="276"/>
        <v>395829.44608143013</v>
      </c>
      <c r="I162" s="3">
        <f t="shared" si="276"/>
        <v>88572.754869838172</v>
      </c>
      <c r="J162" s="3">
        <f t="shared" si="276"/>
        <v>226780.39724577326</v>
      </c>
      <c r="K162" s="3">
        <f t="shared" si="276"/>
        <v>528977.58494036214</v>
      </c>
      <c r="L162" s="86">
        <f t="shared" si="276"/>
        <v>513892.15671123331</v>
      </c>
      <c r="M162" s="457">
        <f t="shared" si="276"/>
        <v>481876.81783171149</v>
      </c>
      <c r="N162" s="457">
        <f t="shared" ref="N162" si="277">N36+N50+N92+N120</f>
        <v>1974238.313391696</v>
      </c>
      <c r="O162" s="65">
        <f t="shared" si="269"/>
        <v>4326342.8788255714</v>
      </c>
      <c r="T162"/>
      <c r="AH162"/>
    </row>
    <row r="163" spans="1:34" x14ac:dyDescent="0.35">
      <c r="A163" s="517"/>
      <c r="B163" s="10" t="s">
        <v>4</v>
      </c>
      <c r="C163" s="3">
        <f t="shared" ref="C163:M163" si="278">C37+C51+C93+C121</f>
        <v>6018.7358873664525</v>
      </c>
      <c r="D163" s="3">
        <f t="shared" si="278"/>
        <v>11201.35905081801</v>
      </c>
      <c r="E163" s="3">
        <f t="shared" si="278"/>
        <v>13906.515620080363</v>
      </c>
      <c r="F163" s="3">
        <f t="shared" si="278"/>
        <v>13855.028039994475</v>
      </c>
      <c r="G163" s="3">
        <f t="shared" si="278"/>
        <v>8753.912921257066</v>
      </c>
      <c r="H163" s="3">
        <f t="shared" si="278"/>
        <v>48958.289005053761</v>
      </c>
      <c r="I163" s="3">
        <f t="shared" si="278"/>
        <v>140859.40185275508</v>
      </c>
      <c r="J163" s="3">
        <f t="shared" si="278"/>
        <v>39144.589805361335</v>
      </c>
      <c r="K163" s="3">
        <f t="shared" si="278"/>
        <v>49085.581455238447</v>
      </c>
      <c r="L163" s="86">
        <f t="shared" si="278"/>
        <v>20073.757593982322</v>
      </c>
      <c r="M163" s="457">
        <f t="shared" si="278"/>
        <v>24512.487371038333</v>
      </c>
      <c r="N163" s="457">
        <f t="shared" ref="N163" si="279">N37+N51+N93+N121</f>
        <v>28145.207056124724</v>
      </c>
      <c r="O163" s="65">
        <f t="shared" si="269"/>
        <v>404514.86565907043</v>
      </c>
      <c r="T163"/>
      <c r="AH163"/>
    </row>
    <row r="164" spans="1:34" x14ac:dyDescent="0.35">
      <c r="A164" s="517"/>
      <c r="B164" s="10" t="s">
        <v>5</v>
      </c>
      <c r="C164" s="3">
        <f t="shared" ref="C164:M164" si="280">C38+C52+C94+C122</f>
        <v>0</v>
      </c>
      <c r="D164" s="3">
        <f t="shared" si="280"/>
        <v>0</v>
      </c>
      <c r="E164" s="3">
        <f t="shared" si="280"/>
        <v>2377.0378224365395</v>
      </c>
      <c r="F164" s="3">
        <f t="shared" si="280"/>
        <v>0</v>
      </c>
      <c r="G164" s="3">
        <f t="shared" si="280"/>
        <v>0</v>
      </c>
      <c r="H164" s="3">
        <f t="shared" si="280"/>
        <v>1795.3471094432853</v>
      </c>
      <c r="I164" s="3">
        <f t="shared" si="280"/>
        <v>1820.1053931133529</v>
      </c>
      <c r="J164" s="3">
        <f t="shared" si="280"/>
        <v>31936.287595048758</v>
      </c>
      <c r="K164" s="3">
        <f t="shared" si="280"/>
        <v>22627.154743769279</v>
      </c>
      <c r="L164" s="86">
        <f t="shared" si="280"/>
        <v>3263.6372566170458</v>
      </c>
      <c r="M164" s="457">
        <f t="shared" si="280"/>
        <v>17741.478363399423</v>
      </c>
      <c r="N164" s="457">
        <f t="shared" ref="N164" si="281">N38+N52+N94+N122</f>
        <v>62.762254934943194</v>
      </c>
      <c r="O164" s="65">
        <f t="shared" si="269"/>
        <v>81623.810538762627</v>
      </c>
      <c r="T164"/>
      <c r="AH164"/>
    </row>
    <row r="165" spans="1:34" x14ac:dyDescent="0.35">
      <c r="A165" s="517"/>
      <c r="B165" s="10" t="s">
        <v>6</v>
      </c>
      <c r="C165" s="3">
        <f t="shared" ref="C165:M165" si="282">C39+C53+C95+C123</f>
        <v>0</v>
      </c>
      <c r="D165" s="3">
        <f t="shared" si="282"/>
        <v>0</v>
      </c>
      <c r="E165" s="3">
        <f t="shared" si="282"/>
        <v>0</v>
      </c>
      <c r="F165" s="3">
        <f t="shared" si="282"/>
        <v>0</v>
      </c>
      <c r="G165" s="3">
        <f t="shared" si="282"/>
        <v>0</v>
      </c>
      <c r="H165" s="3">
        <f t="shared" si="282"/>
        <v>0</v>
      </c>
      <c r="I165" s="3">
        <f t="shared" si="282"/>
        <v>0</v>
      </c>
      <c r="J165" s="3">
        <f t="shared" si="282"/>
        <v>0</v>
      </c>
      <c r="K165" s="3">
        <f t="shared" si="282"/>
        <v>0</v>
      </c>
      <c r="L165" s="86">
        <f t="shared" si="282"/>
        <v>0</v>
      </c>
      <c r="M165" s="457">
        <f t="shared" si="282"/>
        <v>0</v>
      </c>
      <c r="N165" s="457">
        <f t="shared" ref="N165" si="283">N39+N53+N95+N123</f>
        <v>0</v>
      </c>
      <c r="O165" s="65">
        <f t="shared" si="269"/>
        <v>0</v>
      </c>
      <c r="T165"/>
      <c r="AH165"/>
    </row>
    <row r="166" spans="1:34" x14ac:dyDescent="0.35">
      <c r="A166" s="517"/>
      <c r="B166" s="10" t="s">
        <v>7</v>
      </c>
      <c r="C166" s="3">
        <f t="shared" ref="C166:M166" si="284">C40+C54+C96+C124</f>
        <v>0</v>
      </c>
      <c r="D166" s="3">
        <f t="shared" si="284"/>
        <v>0</v>
      </c>
      <c r="E166" s="3">
        <f t="shared" si="284"/>
        <v>0</v>
      </c>
      <c r="F166" s="3">
        <f t="shared" si="284"/>
        <v>0</v>
      </c>
      <c r="G166" s="3">
        <f t="shared" si="284"/>
        <v>0</v>
      </c>
      <c r="H166" s="3">
        <f t="shared" si="284"/>
        <v>136.07173759698026</v>
      </c>
      <c r="I166" s="3">
        <f t="shared" si="284"/>
        <v>1648.1588571657901</v>
      </c>
      <c r="J166" s="3">
        <f t="shared" si="284"/>
        <v>5646.9347696046925</v>
      </c>
      <c r="K166" s="3">
        <f t="shared" si="284"/>
        <v>0</v>
      </c>
      <c r="L166" s="86">
        <f t="shared" si="284"/>
        <v>1057.1727305611541</v>
      </c>
      <c r="M166" s="457">
        <f t="shared" si="284"/>
        <v>18100.060889817843</v>
      </c>
      <c r="N166" s="457">
        <f t="shared" ref="N166" si="285">N40+N54+N96+N124</f>
        <v>4152.2009241722872</v>
      </c>
      <c r="O166" s="65">
        <f t="shared" si="269"/>
        <v>30740.59990891875</v>
      </c>
      <c r="T166"/>
      <c r="AH166"/>
    </row>
    <row r="167" spans="1:34" x14ac:dyDescent="0.35">
      <c r="A167" s="517"/>
      <c r="B167" s="10" t="s">
        <v>8</v>
      </c>
      <c r="C167" s="3">
        <f t="shared" ref="C167:M167" si="286">C41+C55+C97+C125</f>
        <v>0</v>
      </c>
      <c r="D167" s="3">
        <f t="shared" si="286"/>
        <v>2272.0449672684058</v>
      </c>
      <c r="E167" s="3">
        <f t="shared" si="286"/>
        <v>2058.3261454494923</v>
      </c>
      <c r="F167" s="3">
        <f t="shared" si="286"/>
        <v>10188.737581202284</v>
      </c>
      <c r="G167" s="3">
        <f t="shared" si="286"/>
        <v>0</v>
      </c>
      <c r="H167" s="3">
        <f t="shared" si="286"/>
        <v>80461.588921560891</v>
      </c>
      <c r="I167" s="3">
        <f t="shared" si="286"/>
        <v>191383.79392003288</v>
      </c>
      <c r="J167" s="3">
        <f t="shared" si="286"/>
        <v>3661.6609586893896</v>
      </c>
      <c r="K167" s="3">
        <f t="shared" si="286"/>
        <v>8029.3393399931965</v>
      </c>
      <c r="L167" s="86">
        <f t="shared" si="286"/>
        <v>22064.716316838829</v>
      </c>
      <c r="M167" s="457">
        <f t="shared" si="286"/>
        <v>48004.959541421886</v>
      </c>
      <c r="N167" s="457">
        <f t="shared" ref="N167" si="287">N41+N55+N97+N125</f>
        <v>45966.996271581273</v>
      </c>
      <c r="O167" s="65">
        <f t="shared" si="269"/>
        <v>414092.16396403854</v>
      </c>
      <c r="T167"/>
      <c r="AH167"/>
    </row>
    <row r="168" spans="1:34" ht="15" thickBot="1" x14ac:dyDescent="0.4">
      <c r="A168" s="518"/>
      <c r="B168" s="156" t="s">
        <v>42</v>
      </c>
      <c r="C168" s="3">
        <f t="shared" ref="C168:M168" si="288">C42+C56+C98+C126</f>
        <v>0</v>
      </c>
      <c r="D168" s="3">
        <f t="shared" si="288"/>
        <v>0</v>
      </c>
      <c r="E168" s="3">
        <f t="shared" si="288"/>
        <v>0</v>
      </c>
      <c r="F168" s="3">
        <f t="shared" si="288"/>
        <v>0</v>
      </c>
      <c r="G168" s="3">
        <f t="shared" si="288"/>
        <v>0</v>
      </c>
      <c r="H168" s="3">
        <f t="shared" si="288"/>
        <v>0</v>
      </c>
      <c r="I168" s="3">
        <f t="shared" si="288"/>
        <v>0</v>
      </c>
      <c r="J168" s="3">
        <f t="shared" si="288"/>
        <v>0</v>
      </c>
      <c r="K168" s="3">
        <f t="shared" si="288"/>
        <v>0</v>
      </c>
      <c r="L168" s="86">
        <f t="shared" si="288"/>
        <v>0</v>
      </c>
      <c r="M168" s="457">
        <f t="shared" si="288"/>
        <v>0</v>
      </c>
      <c r="N168" s="457">
        <f t="shared" ref="N168" si="289">N42+N56+N98+N126</f>
        <v>0</v>
      </c>
      <c r="O168" s="65">
        <f t="shared" si="269"/>
        <v>0</v>
      </c>
      <c r="T168"/>
      <c r="AH168"/>
    </row>
    <row r="169" spans="1:34" ht="15" thickBot="1" x14ac:dyDescent="0.4">
      <c r="B169" s="157" t="s">
        <v>43</v>
      </c>
      <c r="C169" s="158">
        <f t="shared" ref="C169" si="290">SUM(C158:C168)</f>
        <v>299175.45940384833</v>
      </c>
      <c r="D169" s="158">
        <f t="shared" ref="D169:M169" si="291">SUM(D158:D168)</f>
        <v>97901.64798752038</v>
      </c>
      <c r="E169" s="158">
        <f t="shared" si="291"/>
        <v>111099.05161261623</v>
      </c>
      <c r="F169" s="158">
        <f t="shared" si="291"/>
        <v>211021.80858221272</v>
      </c>
      <c r="G169" s="158">
        <f t="shared" si="291"/>
        <v>62529.780628877023</v>
      </c>
      <c r="H169" s="158">
        <f t="shared" si="291"/>
        <v>1002805.1319754118</v>
      </c>
      <c r="I169" s="158">
        <f t="shared" si="291"/>
        <v>1197917.4126344246</v>
      </c>
      <c r="J169" s="158">
        <f t="shared" si="291"/>
        <v>516488.56999468687</v>
      </c>
      <c r="K169" s="158">
        <f t="shared" si="291"/>
        <v>1126827.4541090161</v>
      </c>
      <c r="L169" s="159">
        <f t="shared" si="291"/>
        <v>730306.61104773823</v>
      </c>
      <c r="M169" s="456">
        <f t="shared" si="291"/>
        <v>913279.76535290969</v>
      </c>
      <c r="N169" s="456">
        <f t="shared" ref="N169" si="292">SUM(N158:N168)</f>
        <v>2484469.9853163189</v>
      </c>
      <c r="O169" s="68">
        <f t="shared" si="269"/>
        <v>8753822.678645581</v>
      </c>
      <c r="P169" s="240">
        <f>SUM(C32:N42,C46:N56,C88:N98,C116:N126)</f>
        <v>8753822.6786455754</v>
      </c>
      <c r="T169"/>
      <c r="AH169"/>
    </row>
    <row r="170" spans="1:34" ht="15" thickBot="1" x14ac:dyDescent="0.4">
      <c r="M170" s="522" t="s">
        <v>157</v>
      </c>
      <c r="N170" s="523"/>
      <c r="O170" s="138">
        <f>O155+O169</f>
        <v>50871241.227046125</v>
      </c>
      <c r="P170" s="240">
        <f>P156+P169</f>
        <v>50871241.227046095</v>
      </c>
      <c r="T170"/>
      <c r="AH170"/>
    </row>
    <row r="171" spans="1:34" x14ac:dyDescent="0.35">
      <c r="O171"/>
      <c r="T171"/>
      <c r="AH171"/>
    </row>
    <row r="172" spans="1:34" s="164" customFormat="1" x14ac:dyDescent="0.35">
      <c r="A172" s="163"/>
      <c r="B172" s="215" t="s">
        <v>179</v>
      </c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7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</row>
    <row r="173" spans="1:34" s="164" customFormat="1" x14ac:dyDescent="0.35">
      <c r="A173" s="163"/>
      <c r="B173" s="216" t="s">
        <v>0</v>
      </c>
      <c r="C173" s="218">
        <f t="shared" ref="C173:O173" si="293">C144+C158</f>
        <v>1450.2811750228107</v>
      </c>
      <c r="D173" s="218">
        <f t="shared" si="293"/>
        <v>3045.7674804151593</v>
      </c>
      <c r="E173" s="218">
        <f t="shared" si="293"/>
        <v>33960.349582093346</v>
      </c>
      <c r="F173" s="218">
        <f t="shared" si="293"/>
        <v>65463.045292575509</v>
      </c>
      <c r="G173" s="218">
        <f t="shared" si="293"/>
        <v>14183.826506955604</v>
      </c>
      <c r="H173" s="218">
        <f t="shared" si="293"/>
        <v>28114.298005504133</v>
      </c>
      <c r="I173" s="218">
        <f t="shared" si="293"/>
        <v>40252.53520643607</v>
      </c>
      <c r="J173" s="218">
        <f t="shared" si="293"/>
        <v>25364.197045095621</v>
      </c>
      <c r="K173" s="218">
        <f t="shared" si="293"/>
        <v>61287.598947672523</v>
      </c>
      <c r="L173" s="218">
        <f t="shared" si="293"/>
        <v>87995.357330447587</v>
      </c>
      <c r="M173" s="218">
        <f t="shared" si="293"/>
        <v>73459.928313873359</v>
      </c>
      <c r="N173" s="218">
        <f t="shared" si="293"/>
        <v>216191.80300405872</v>
      </c>
      <c r="O173" s="218">
        <f t="shared" si="293"/>
        <v>650768.98789015051</v>
      </c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</row>
    <row r="174" spans="1:34" s="164" customFormat="1" x14ac:dyDescent="0.35">
      <c r="A174" s="163"/>
      <c r="B174" s="216" t="s">
        <v>1</v>
      </c>
      <c r="C174" s="218">
        <f t="shared" ref="C174:O174" si="294">C145+C159</f>
        <v>1109403.9358660607</v>
      </c>
      <c r="D174" s="218">
        <f t="shared" si="294"/>
        <v>949910.50687648228</v>
      </c>
      <c r="E174" s="218">
        <f t="shared" si="294"/>
        <v>1521785.5951733759</v>
      </c>
      <c r="F174" s="218">
        <f t="shared" si="294"/>
        <v>1292108.1682182956</v>
      </c>
      <c r="G174" s="218">
        <f t="shared" si="294"/>
        <v>1534462.9956553669</v>
      </c>
      <c r="H174" s="218">
        <f t="shared" si="294"/>
        <v>3065587.6631985595</v>
      </c>
      <c r="I174" s="218">
        <f t="shared" si="294"/>
        <v>2920418.7427204279</v>
      </c>
      <c r="J174" s="218">
        <f t="shared" si="294"/>
        <v>2694308.5126725133</v>
      </c>
      <c r="K174" s="218">
        <f t="shared" si="294"/>
        <v>2469920.0558684766</v>
      </c>
      <c r="L174" s="218">
        <f t="shared" si="294"/>
        <v>1817605.0482409494</v>
      </c>
      <c r="M174" s="218">
        <f t="shared" si="294"/>
        <v>1694539.5653007159</v>
      </c>
      <c r="N174" s="218">
        <f t="shared" si="294"/>
        <v>3836357.6651740125</v>
      </c>
      <c r="O174" s="218">
        <f t="shared" si="294"/>
        <v>24906408.454965241</v>
      </c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</row>
    <row r="175" spans="1:34" s="164" customFormat="1" x14ac:dyDescent="0.35">
      <c r="A175" s="163"/>
      <c r="B175" s="216" t="s">
        <v>2</v>
      </c>
      <c r="C175" s="218">
        <f t="shared" ref="C175:O175" si="295">C146+C160</f>
        <v>0</v>
      </c>
      <c r="D175" s="218">
        <f t="shared" si="295"/>
        <v>0</v>
      </c>
      <c r="E175" s="218">
        <f t="shared" si="295"/>
        <v>0</v>
      </c>
      <c r="F175" s="218">
        <f t="shared" si="295"/>
        <v>0</v>
      </c>
      <c r="G175" s="218">
        <f t="shared" si="295"/>
        <v>0</v>
      </c>
      <c r="H175" s="218">
        <f t="shared" si="295"/>
        <v>0</v>
      </c>
      <c r="I175" s="218">
        <f t="shared" si="295"/>
        <v>0</v>
      </c>
      <c r="J175" s="218">
        <f t="shared" si="295"/>
        <v>0</v>
      </c>
      <c r="K175" s="218">
        <f t="shared" si="295"/>
        <v>0</v>
      </c>
      <c r="L175" s="218">
        <f t="shared" si="295"/>
        <v>0</v>
      </c>
      <c r="M175" s="218">
        <f t="shared" si="295"/>
        <v>0</v>
      </c>
      <c r="N175" s="218">
        <f t="shared" si="295"/>
        <v>0</v>
      </c>
      <c r="O175" s="218">
        <f t="shared" si="295"/>
        <v>0</v>
      </c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</row>
    <row r="176" spans="1:34" s="164" customFormat="1" x14ac:dyDescent="0.35">
      <c r="A176" s="163"/>
      <c r="B176" s="216" t="s">
        <v>9</v>
      </c>
      <c r="C176" s="218">
        <f t="shared" ref="C176:O176" si="296">C147+C161</f>
        <v>734830.71602798882</v>
      </c>
      <c r="D176" s="218">
        <f t="shared" si="296"/>
        <v>618182.8667257519</v>
      </c>
      <c r="E176" s="218">
        <f t="shared" si="296"/>
        <v>986706.68970548233</v>
      </c>
      <c r="F176" s="218">
        <f t="shared" si="296"/>
        <v>699999.12641558994</v>
      </c>
      <c r="G176" s="218">
        <f t="shared" si="296"/>
        <v>722868.92096404324</v>
      </c>
      <c r="H176" s="218">
        <f t="shared" si="296"/>
        <v>1535245.7034968659</v>
      </c>
      <c r="I176" s="218">
        <f t="shared" si="296"/>
        <v>1745749.2068248799</v>
      </c>
      <c r="J176" s="218">
        <f t="shared" si="296"/>
        <v>1136809.2973217755</v>
      </c>
      <c r="K176" s="218">
        <f t="shared" si="296"/>
        <v>1388438.472966559</v>
      </c>
      <c r="L176" s="218">
        <f t="shared" si="296"/>
        <v>833692.58178027871</v>
      </c>
      <c r="M176" s="218">
        <f t="shared" si="296"/>
        <v>1102288.5364697075</v>
      </c>
      <c r="N176" s="218">
        <f t="shared" si="296"/>
        <v>2873375.2802482378</v>
      </c>
      <c r="O176" s="218">
        <f t="shared" si="296"/>
        <v>14378187.398947161</v>
      </c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</row>
    <row r="177" spans="1:34" s="164" customFormat="1" x14ac:dyDescent="0.35">
      <c r="A177" s="163"/>
      <c r="B177" s="216" t="s">
        <v>3</v>
      </c>
      <c r="C177" s="218">
        <f t="shared" ref="C177:O177" si="297">C148+C162</f>
        <v>625199.6237020893</v>
      </c>
      <c r="D177" s="218">
        <f t="shared" si="297"/>
        <v>71733.301852554723</v>
      </c>
      <c r="E177" s="218">
        <f t="shared" si="297"/>
        <v>193804.59877174642</v>
      </c>
      <c r="F177" s="218">
        <f t="shared" si="297"/>
        <v>561633.89862272516</v>
      </c>
      <c r="G177" s="218">
        <f t="shared" si="297"/>
        <v>185023.81470438011</v>
      </c>
      <c r="H177" s="218">
        <f t="shared" si="297"/>
        <v>720635.19238235406</v>
      </c>
      <c r="I177" s="218">
        <f t="shared" si="297"/>
        <v>328900.49137916719</v>
      </c>
      <c r="J177" s="218">
        <f t="shared" si="297"/>
        <v>572038.48924446385</v>
      </c>
      <c r="K177" s="218">
        <f t="shared" si="297"/>
        <v>993234.29224653635</v>
      </c>
      <c r="L177" s="218">
        <f t="shared" si="297"/>
        <v>774055.85609428654</v>
      </c>
      <c r="M177" s="218">
        <f t="shared" si="297"/>
        <v>761030.70807253674</v>
      </c>
      <c r="N177" s="218">
        <f t="shared" si="297"/>
        <v>2291490.1791165117</v>
      </c>
      <c r="O177" s="218">
        <f t="shared" si="297"/>
        <v>8078780.4461893514</v>
      </c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</row>
    <row r="178" spans="1:34" s="164" customFormat="1" x14ac:dyDescent="0.35">
      <c r="A178" s="163"/>
      <c r="B178" s="216" t="s">
        <v>4</v>
      </c>
      <c r="C178" s="218">
        <f t="shared" ref="C178:O178" si="298">C149+C163</f>
        <v>17779.365898936441</v>
      </c>
      <c r="D178" s="218">
        <f t="shared" si="298"/>
        <v>27145.697433838599</v>
      </c>
      <c r="E178" s="218">
        <f t="shared" si="298"/>
        <v>194369.52667934584</v>
      </c>
      <c r="F178" s="218">
        <f t="shared" si="298"/>
        <v>45952.5670803908</v>
      </c>
      <c r="G178" s="218">
        <f t="shared" si="298"/>
        <v>28749.797202783189</v>
      </c>
      <c r="H178" s="218">
        <f t="shared" si="298"/>
        <v>99384.465489950191</v>
      </c>
      <c r="I178" s="218">
        <f t="shared" si="298"/>
        <v>173822.39699183399</v>
      </c>
      <c r="J178" s="218">
        <f t="shared" si="298"/>
        <v>67370.510781437042</v>
      </c>
      <c r="K178" s="218">
        <f t="shared" si="298"/>
        <v>95376.693226366158</v>
      </c>
      <c r="L178" s="218">
        <f t="shared" si="298"/>
        <v>55083.961501858787</v>
      </c>
      <c r="M178" s="218">
        <f t="shared" si="298"/>
        <v>78263.803062430641</v>
      </c>
      <c r="N178" s="218">
        <f t="shared" si="298"/>
        <v>75314.526499806016</v>
      </c>
      <c r="O178" s="218">
        <f t="shared" si="298"/>
        <v>958613.3118489777</v>
      </c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</row>
    <row r="179" spans="1:34" s="164" customFormat="1" x14ac:dyDescent="0.35">
      <c r="A179" s="163"/>
      <c r="B179" s="216" t="s">
        <v>5</v>
      </c>
      <c r="C179" s="218">
        <f t="shared" ref="C179:O179" si="299">C150+C164</f>
        <v>3453.4232583806993</v>
      </c>
      <c r="D179" s="218">
        <f t="shared" si="299"/>
        <v>8594.8076837127628</v>
      </c>
      <c r="E179" s="218">
        <f t="shared" si="299"/>
        <v>19584.499010048719</v>
      </c>
      <c r="F179" s="218">
        <f t="shared" si="299"/>
        <v>17350.179311632281</v>
      </c>
      <c r="G179" s="218">
        <f t="shared" si="299"/>
        <v>12569.447871377241</v>
      </c>
      <c r="H179" s="218">
        <f t="shared" si="299"/>
        <v>22544.860898890121</v>
      </c>
      <c r="I179" s="218">
        <f t="shared" si="299"/>
        <v>21449.833903333059</v>
      </c>
      <c r="J179" s="218">
        <f t="shared" si="299"/>
        <v>49101.988862190701</v>
      </c>
      <c r="K179" s="218">
        <f t="shared" si="299"/>
        <v>37125.564267935566</v>
      </c>
      <c r="L179" s="218">
        <f t="shared" si="299"/>
        <v>18125.472791797656</v>
      </c>
      <c r="M179" s="218">
        <f t="shared" si="299"/>
        <v>29460.058270299571</v>
      </c>
      <c r="N179" s="218">
        <f t="shared" si="299"/>
        <v>17314.987025920407</v>
      </c>
      <c r="O179" s="218">
        <f t="shared" si="299"/>
        <v>256675.12315551878</v>
      </c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</row>
    <row r="180" spans="1:34" s="164" customFormat="1" x14ac:dyDescent="0.35">
      <c r="A180" s="163"/>
      <c r="B180" s="216" t="s">
        <v>6</v>
      </c>
      <c r="C180" s="218">
        <f t="shared" ref="C180:O180" si="300">C151+C165</f>
        <v>0</v>
      </c>
      <c r="D180" s="218">
        <f t="shared" si="300"/>
        <v>13948.587783247898</v>
      </c>
      <c r="E180" s="218">
        <f t="shared" si="300"/>
        <v>4438.1870219425136</v>
      </c>
      <c r="F180" s="218">
        <f t="shared" si="300"/>
        <v>15216.641218088615</v>
      </c>
      <c r="G180" s="218">
        <f t="shared" si="300"/>
        <v>32335.362588438307</v>
      </c>
      <c r="H180" s="218">
        <f t="shared" si="300"/>
        <v>71010.992351080218</v>
      </c>
      <c r="I180" s="218">
        <f t="shared" si="300"/>
        <v>60866.564872354458</v>
      </c>
      <c r="J180" s="218">
        <f t="shared" si="300"/>
        <v>60232.538154934104</v>
      </c>
      <c r="K180" s="218">
        <f t="shared" si="300"/>
        <v>46917.977089106564</v>
      </c>
      <c r="L180" s="218">
        <f t="shared" si="300"/>
        <v>16484.694652929335</v>
      </c>
      <c r="M180" s="218">
        <f t="shared" si="300"/>
        <v>13948.587783247898</v>
      </c>
      <c r="N180" s="218">
        <f t="shared" si="300"/>
        <v>19654.828240031129</v>
      </c>
      <c r="O180" s="218">
        <f t="shared" si="300"/>
        <v>355054.96175540099</v>
      </c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</row>
    <row r="181" spans="1:34" s="164" customFormat="1" x14ac:dyDescent="0.35">
      <c r="A181" s="163"/>
      <c r="B181" s="216" t="s">
        <v>7</v>
      </c>
      <c r="C181" s="218">
        <f t="shared" ref="C181:O181" si="301">C152+C166</f>
        <v>0</v>
      </c>
      <c r="D181" s="218">
        <f t="shared" si="301"/>
        <v>0</v>
      </c>
      <c r="E181" s="218">
        <f t="shared" si="301"/>
        <v>0</v>
      </c>
      <c r="F181" s="218">
        <f t="shared" si="301"/>
        <v>0</v>
      </c>
      <c r="G181" s="218">
        <f t="shared" si="301"/>
        <v>0</v>
      </c>
      <c r="H181" s="218">
        <f t="shared" si="301"/>
        <v>136.07173759698026</v>
      </c>
      <c r="I181" s="218">
        <f t="shared" si="301"/>
        <v>1648.1588571657901</v>
      </c>
      <c r="J181" s="218">
        <f t="shared" si="301"/>
        <v>5646.9347696046925</v>
      </c>
      <c r="K181" s="218">
        <f t="shared" si="301"/>
        <v>0</v>
      </c>
      <c r="L181" s="218">
        <f t="shared" si="301"/>
        <v>1057.1727305611541</v>
      </c>
      <c r="M181" s="218">
        <f t="shared" si="301"/>
        <v>18100.060889817843</v>
      </c>
      <c r="N181" s="218">
        <f t="shared" si="301"/>
        <v>4152.2009241722872</v>
      </c>
      <c r="O181" s="218">
        <f t="shared" si="301"/>
        <v>30740.59990891875</v>
      </c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</row>
    <row r="182" spans="1:34" s="164" customFormat="1" x14ac:dyDescent="0.35">
      <c r="A182" s="163"/>
      <c r="B182" s="216" t="s">
        <v>8</v>
      </c>
      <c r="C182" s="218">
        <f t="shared" ref="C182:O182" si="302">C153+C167</f>
        <v>17168.969338623752</v>
      </c>
      <c r="D182" s="218">
        <f t="shared" si="302"/>
        <v>38948.447014764504</v>
      </c>
      <c r="E182" s="218">
        <f t="shared" si="302"/>
        <v>241387.07787316045</v>
      </c>
      <c r="F182" s="218">
        <f t="shared" si="302"/>
        <v>44430.769130519577</v>
      </c>
      <c r="G182" s="218">
        <f t="shared" si="302"/>
        <v>23624.90741848381</v>
      </c>
      <c r="H182" s="218">
        <f t="shared" si="302"/>
        <v>116638.55117865319</v>
      </c>
      <c r="I182" s="218">
        <f t="shared" si="302"/>
        <v>229140.92273611465</v>
      </c>
      <c r="J182" s="218">
        <f t="shared" si="302"/>
        <v>36728.799030734262</v>
      </c>
      <c r="K182" s="218">
        <f t="shared" si="302"/>
        <v>84308.096181989371</v>
      </c>
      <c r="L182" s="218">
        <f t="shared" si="302"/>
        <v>48126.956784665555</v>
      </c>
      <c r="M182" s="218">
        <f t="shared" si="302"/>
        <v>181985.33436044515</v>
      </c>
      <c r="N182" s="218">
        <f t="shared" si="302"/>
        <v>193523.11133725048</v>
      </c>
      <c r="O182" s="218">
        <f t="shared" si="302"/>
        <v>1256011.9423854048</v>
      </c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</row>
    <row r="183" spans="1:34" s="164" customFormat="1" x14ac:dyDescent="0.35">
      <c r="A183" s="163"/>
      <c r="B183" s="216" t="s">
        <v>42</v>
      </c>
      <c r="C183" s="218">
        <f t="shared" ref="C183:O183" si="303">C154+C168</f>
        <v>0</v>
      </c>
      <c r="D183" s="218">
        <f t="shared" si="303"/>
        <v>0</v>
      </c>
      <c r="E183" s="218">
        <f t="shared" si="303"/>
        <v>0</v>
      </c>
      <c r="F183" s="218">
        <f t="shared" si="303"/>
        <v>0</v>
      </c>
      <c r="G183" s="218">
        <f t="shared" si="303"/>
        <v>0</v>
      </c>
      <c r="H183" s="218">
        <f t="shared" si="303"/>
        <v>0</v>
      </c>
      <c r="I183" s="218">
        <f t="shared" si="303"/>
        <v>0</v>
      </c>
      <c r="J183" s="218">
        <f t="shared" si="303"/>
        <v>0</v>
      </c>
      <c r="K183" s="218">
        <f t="shared" si="303"/>
        <v>0</v>
      </c>
      <c r="L183" s="218">
        <f t="shared" si="303"/>
        <v>0</v>
      </c>
      <c r="M183" s="218">
        <f t="shared" si="303"/>
        <v>0</v>
      </c>
      <c r="N183" s="218">
        <f t="shared" si="303"/>
        <v>0</v>
      </c>
      <c r="O183" s="218">
        <f t="shared" si="303"/>
        <v>0</v>
      </c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</row>
    <row r="184" spans="1:34" s="164" customFormat="1" x14ac:dyDescent="0.35">
      <c r="A184" s="163"/>
      <c r="B184" s="216" t="s">
        <v>43</v>
      </c>
      <c r="C184" s="218">
        <f t="shared" ref="C184:O184" si="304">C155+C169</f>
        <v>2509286.3152671028</v>
      </c>
      <c r="D184" s="218">
        <f t="shared" si="304"/>
        <v>1731509.9828507677</v>
      </c>
      <c r="E184" s="218">
        <f t="shared" si="304"/>
        <v>3196036.5238171951</v>
      </c>
      <c r="F184" s="218">
        <f t="shared" si="304"/>
        <v>2742154.3952898174</v>
      </c>
      <c r="G184" s="218">
        <f t="shared" si="304"/>
        <v>2553819.0729118288</v>
      </c>
      <c r="H184" s="218">
        <f t="shared" si="304"/>
        <v>5659297.7987394547</v>
      </c>
      <c r="I184" s="218">
        <f t="shared" si="304"/>
        <v>5522248.8534917133</v>
      </c>
      <c r="J184" s="218">
        <f t="shared" si="304"/>
        <v>4647601.2678827494</v>
      </c>
      <c r="K184" s="218">
        <f t="shared" si="304"/>
        <v>5176608.7507946426</v>
      </c>
      <c r="L184" s="218">
        <f t="shared" si="304"/>
        <v>3652227.1019077743</v>
      </c>
      <c r="M184" s="218">
        <f t="shared" si="304"/>
        <v>3953076.582523074</v>
      </c>
      <c r="N184" s="218">
        <f t="shared" si="304"/>
        <v>9527374.5815700032</v>
      </c>
      <c r="O184" s="218">
        <f t="shared" si="304"/>
        <v>50871241.227046125</v>
      </c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</row>
    <row r="185" spans="1:34" s="164" customFormat="1" x14ac:dyDescent="0.35">
      <c r="A185" s="163"/>
      <c r="B185" s="216"/>
      <c r="C185" s="216"/>
      <c r="D185" s="216"/>
      <c r="E185" s="216"/>
      <c r="F185" s="216"/>
      <c r="G185" s="216"/>
      <c r="H185" s="216"/>
      <c r="I185" s="216"/>
      <c r="J185" s="216"/>
      <c r="K185" s="216"/>
      <c r="L185" s="216"/>
      <c r="M185" s="216"/>
      <c r="N185" s="216"/>
      <c r="O185" s="217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</row>
    <row r="186" spans="1:34" s="164" customFormat="1" x14ac:dyDescent="0.35">
      <c r="A186" s="163"/>
      <c r="B186" s="216"/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 t="s">
        <v>180</v>
      </c>
      <c r="O186" s="214">
        <f>SUM(C4:N14,C18:N28,C32:N42,C46:N56,C60:N70,C74:N84,C88:N98,C102:N112,C116:N126,C130:N140)</f>
        <v>50871241.227046102</v>
      </c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</row>
    <row r="187" spans="1:34" x14ac:dyDescent="0.35">
      <c r="N187" s="216" t="s">
        <v>180</v>
      </c>
      <c r="O187" s="219" t="str">
        <f>IF(O170=O186,"ok","SUM ERROR")</f>
        <v>ok</v>
      </c>
      <c r="T187"/>
      <c r="AH187"/>
    </row>
    <row r="188" spans="1:34" x14ac:dyDescent="0.35">
      <c r="T188"/>
      <c r="AH188"/>
    </row>
    <row r="189" spans="1:34" x14ac:dyDescent="0.35">
      <c r="T189"/>
      <c r="AH189"/>
    </row>
    <row r="190" spans="1:34" x14ac:dyDescent="0.35">
      <c r="T190"/>
      <c r="AH190"/>
    </row>
    <row r="191" spans="1:34" x14ac:dyDescent="0.35">
      <c r="T191"/>
      <c r="AH191"/>
    </row>
    <row r="192" spans="1:34" x14ac:dyDescent="0.35">
      <c r="T192"/>
      <c r="AH192"/>
    </row>
    <row r="193" spans="20:34" x14ac:dyDescent="0.35">
      <c r="T193"/>
      <c r="AH193"/>
    </row>
    <row r="194" spans="20:34" x14ac:dyDescent="0.35">
      <c r="T194"/>
      <c r="AH194"/>
    </row>
    <row r="195" spans="20:34" x14ac:dyDescent="0.35">
      <c r="T195"/>
      <c r="AH195"/>
    </row>
    <row r="196" spans="20:34" x14ac:dyDescent="0.35">
      <c r="T196"/>
      <c r="AH196"/>
    </row>
    <row r="197" spans="20:34" x14ac:dyDescent="0.35">
      <c r="T197"/>
      <c r="AH197"/>
    </row>
    <row r="198" spans="20:34" x14ac:dyDescent="0.35">
      <c r="T198"/>
      <c r="AH198"/>
    </row>
    <row r="199" spans="20:34" x14ac:dyDescent="0.35">
      <c r="T199"/>
      <c r="AH199"/>
    </row>
    <row r="200" spans="20:34" x14ac:dyDescent="0.35">
      <c r="T200"/>
      <c r="AH200"/>
    </row>
    <row r="201" spans="20:34" x14ac:dyDescent="0.35">
      <c r="T201"/>
      <c r="AH201"/>
    </row>
    <row r="202" spans="20:34" x14ac:dyDescent="0.35">
      <c r="T202"/>
      <c r="AH202"/>
    </row>
    <row r="203" spans="20:34" x14ac:dyDescent="0.35">
      <c r="T203"/>
      <c r="AH203"/>
    </row>
    <row r="204" spans="20:34" x14ac:dyDescent="0.35">
      <c r="T204"/>
      <c r="AH204"/>
    </row>
    <row r="205" spans="20:34" x14ac:dyDescent="0.35">
      <c r="T205"/>
      <c r="AH205"/>
    </row>
    <row r="206" spans="20:34" x14ac:dyDescent="0.35">
      <c r="T206"/>
      <c r="AH206"/>
    </row>
    <row r="207" spans="20:34" x14ac:dyDescent="0.35">
      <c r="T207"/>
      <c r="AH207"/>
    </row>
    <row r="208" spans="20:34" x14ac:dyDescent="0.35">
      <c r="T208"/>
      <c r="AH208"/>
    </row>
    <row r="209" spans="20:34" x14ac:dyDescent="0.35">
      <c r="T209"/>
      <c r="AH209"/>
    </row>
    <row r="210" spans="20:34" x14ac:dyDescent="0.35">
      <c r="T210"/>
      <c r="AH210"/>
    </row>
  </sheetData>
  <mergeCells count="25">
    <mergeCell ref="A74:A84"/>
    <mergeCell ref="A88:A98"/>
    <mergeCell ref="A32:A42"/>
    <mergeCell ref="A116:A126"/>
    <mergeCell ref="M170:N170"/>
    <mergeCell ref="A158:A168"/>
    <mergeCell ref="A144:A154"/>
    <mergeCell ref="A102:A112"/>
    <mergeCell ref="A130:A140"/>
    <mergeCell ref="C1:N1"/>
    <mergeCell ref="A4:A14"/>
    <mergeCell ref="A18:A28"/>
    <mergeCell ref="A46:A56"/>
    <mergeCell ref="A60:A70"/>
    <mergeCell ref="V1:AG1"/>
    <mergeCell ref="T4:T14"/>
    <mergeCell ref="T18:T28"/>
    <mergeCell ref="T32:T42"/>
    <mergeCell ref="T46:T56"/>
    <mergeCell ref="T130:T140"/>
    <mergeCell ref="T60:T70"/>
    <mergeCell ref="T74:T84"/>
    <mergeCell ref="T88:T98"/>
    <mergeCell ref="T102:T112"/>
    <mergeCell ref="T116:T126"/>
  </mergeCells>
  <conditionalFormatting sqref="O187">
    <cfRule type="cellIs" dxfId="3" priority="1" operator="equal">
      <formula>"SUM ERROR"</formula>
    </cfRule>
  </conditionalFormatting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EA230"/>
  <sheetViews>
    <sheetView zoomScale="80" zoomScaleNormal="80" workbookViewId="0">
      <pane ySplit="1" topLeftCell="A107" activePane="bottomLeft" state="frozen"/>
      <selection pane="bottomLeft" activeCell="BY150" sqref="BY150"/>
    </sheetView>
  </sheetViews>
  <sheetFormatPr defaultRowHeight="14.5" x14ac:dyDescent="0.35"/>
  <cols>
    <col min="1" max="1" width="8.36328125" style="69" customWidth="1"/>
    <col min="2" max="2" width="19.36328125" bestFit="1" customWidth="1"/>
    <col min="3" max="3" width="12.54296875" bestFit="1" customWidth="1"/>
    <col min="4" max="5" width="12.54296875" customWidth="1"/>
    <col min="6" max="14" width="11.6328125" bestFit="1" customWidth="1"/>
    <col min="15" max="15" width="14" bestFit="1" customWidth="1"/>
    <col min="16" max="16" width="13.453125" customWidth="1"/>
    <col min="17" max="17" width="8.36328125" customWidth="1"/>
    <col min="18" max="18" width="19.36328125" customWidth="1"/>
    <col min="19" max="28" width="11.54296875" customWidth="1"/>
    <col min="29" max="29" width="12.6328125" customWidth="1"/>
    <col min="30" max="30" width="12" customWidth="1"/>
    <col min="31" max="31" width="13.453125" customWidth="1"/>
    <col min="32" max="32" width="12.453125" customWidth="1"/>
    <col min="33" max="33" width="8.36328125" customWidth="1"/>
    <col min="34" max="34" width="19.36328125" customWidth="1"/>
    <col min="35" max="35" width="11" customWidth="1"/>
    <col min="36" max="36" width="11.54296875" customWidth="1"/>
    <col min="37" max="37" width="10.54296875" customWidth="1"/>
    <col min="38" max="38" width="11.54296875" customWidth="1"/>
    <col min="39" max="39" width="10.54296875" customWidth="1"/>
    <col min="40" max="40" width="11.54296875" customWidth="1"/>
    <col min="41" max="41" width="10.54296875" customWidth="1"/>
    <col min="42" max="42" width="11.54296875" customWidth="1"/>
    <col min="43" max="43" width="10.54296875" customWidth="1"/>
    <col min="44" max="44" width="11.54296875" customWidth="1"/>
    <col min="45" max="45" width="11.36328125" customWidth="1"/>
    <col min="46" max="46" width="11.54296875" customWidth="1"/>
    <col min="47" max="47" width="12.54296875" customWidth="1"/>
    <col min="48" max="48" width="13.54296875" customWidth="1"/>
    <col min="49" max="49" width="9.6328125" customWidth="1"/>
    <col min="50" max="50" width="19.36328125" customWidth="1"/>
    <col min="51" max="51" width="10" customWidth="1"/>
    <col min="52" max="52" width="9.453125" customWidth="1"/>
    <col min="53" max="62" width="10.36328125" customWidth="1"/>
    <col min="63" max="64" width="12.54296875" customWidth="1"/>
    <col min="68" max="68" width="8.36328125" style="69" customWidth="1"/>
    <col min="69" max="69" width="19.36328125" bestFit="1" customWidth="1"/>
    <col min="70" max="83" width="6.81640625" customWidth="1"/>
    <col min="84" max="84" width="8.36328125" customWidth="1"/>
    <col min="85" max="85" width="19.36328125" customWidth="1"/>
    <col min="86" max="99" width="6.81640625" customWidth="1"/>
    <col min="100" max="100" width="8.36328125" customWidth="1"/>
    <col min="101" max="101" width="19.36328125" customWidth="1"/>
    <col min="102" max="115" width="6.81640625" customWidth="1"/>
    <col min="116" max="116" width="9.6328125" customWidth="1"/>
    <col min="117" max="117" width="19.36328125" customWidth="1"/>
    <col min="118" max="132" width="6.81640625" customWidth="1"/>
  </cols>
  <sheetData>
    <row r="1" spans="1:130" ht="33" customHeight="1" x14ac:dyDescent="0.35">
      <c r="C1" s="539" t="s">
        <v>152</v>
      </c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1"/>
      <c r="S1" s="519" t="s">
        <v>153</v>
      </c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1"/>
      <c r="AI1" s="519" t="s">
        <v>154</v>
      </c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1"/>
      <c r="AY1" s="519" t="s">
        <v>155</v>
      </c>
      <c r="AZ1" s="520"/>
      <c r="BA1" s="520"/>
      <c r="BB1" s="520"/>
      <c r="BC1" s="520"/>
      <c r="BD1" s="520"/>
      <c r="BE1" s="520"/>
      <c r="BF1" s="520"/>
      <c r="BG1" s="520"/>
      <c r="BH1" s="520"/>
      <c r="BI1" s="520"/>
      <c r="BJ1" s="521"/>
      <c r="BL1" s="162"/>
      <c r="BR1" s="539" t="s">
        <v>152</v>
      </c>
      <c r="BS1" s="540"/>
      <c r="BT1" s="540"/>
      <c r="BU1" s="540"/>
      <c r="BV1" s="540"/>
      <c r="BW1" s="540"/>
      <c r="BX1" s="540"/>
      <c r="BY1" s="540"/>
      <c r="BZ1" s="540"/>
      <c r="CA1" s="540"/>
      <c r="CB1" s="540"/>
      <c r="CC1" s="541"/>
      <c r="CH1" s="519" t="s">
        <v>153</v>
      </c>
      <c r="CI1" s="520"/>
      <c r="CJ1" s="520"/>
      <c r="CK1" s="520"/>
      <c r="CL1" s="520"/>
      <c r="CM1" s="520"/>
      <c r="CN1" s="520"/>
      <c r="CO1" s="520"/>
      <c r="CP1" s="520"/>
      <c r="CQ1" s="520"/>
      <c r="CR1" s="520"/>
      <c r="CS1" s="521"/>
      <c r="CX1" s="519" t="s">
        <v>154</v>
      </c>
      <c r="CY1" s="520"/>
      <c r="CZ1" s="520"/>
      <c r="DA1" s="520"/>
      <c r="DB1" s="520"/>
      <c r="DC1" s="520"/>
      <c r="DD1" s="520"/>
      <c r="DE1" s="520"/>
      <c r="DF1" s="520"/>
      <c r="DG1" s="520"/>
      <c r="DH1" s="520"/>
      <c r="DI1" s="521"/>
      <c r="DN1" s="519" t="s">
        <v>155</v>
      </c>
      <c r="DO1" s="520"/>
      <c r="DP1" s="520"/>
      <c r="DQ1" s="520"/>
      <c r="DR1" s="520"/>
      <c r="DS1" s="520"/>
      <c r="DT1" s="520"/>
      <c r="DU1" s="520"/>
      <c r="DV1" s="520"/>
      <c r="DW1" s="520"/>
      <c r="DX1" s="520"/>
      <c r="DY1" s="521"/>
    </row>
    <row r="2" spans="1:130" ht="24" customHeight="1" thickBot="1" x14ac:dyDescent="0.4">
      <c r="C2" s="75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S2" s="75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I2" s="75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Y2" s="75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R2" s="75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409"/>
      <c r="CH2" s="75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409"/>
      <c r="CX2" s="75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409"/>
      <c r="DN2" s="75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409"/>
    </row>
    <row r="3" spans="1:130" ht="20.75" customHeight="1" thickBot="1" x14ac:dyDescent="0.4">
      <c r="B3" s="153" t="s">
        <v>36</v>
      </c>
      <c r="C3" s="154">
        <f>'RES kWh ENTRY'!C3</f>
        <v>45658</v>
      </c>
      <c r="D3" s="154">
        <f>'RES kWh ENTRY'!D3</f>
        <v>45689</v>
      </c>
      <c r="E3" s="154">
        <f>'RES kWh ENTRY'!E3</f>
        <v>45717</v>
      </c>
      <c r="F3" s="154">
        <f>'RES kWh ENTRY'!F3</f>
        <v>45748</v>
      </c>
      <c r="G3" s="154">
        <f>'RES kWh ENTRY'!G3</f>
        <v>45778</v>
      </c>
      <c r="H3" s="154">
        <f>'RES kWh ENTRY'!H3</f>
        <v>45809</v>
      </c>
      <c r="I3" s="154">
        <f>'RES kWh ENTRY'!I3</f>
        <v>45839</v>
      </c>
      <c r="J3" s="154">
        <f>'RES kWh ENTRY'!J3</f>
        <v>45870</v>
      </c>
      <c r="K3" s="154">
        <f>'RES kWh ENTRY'!K3</f>
        <v>45901</v>
      </c>
      <c r="L3" s="154">
        <f>'RES kWh ENTRY'!L3</f>
        <v>45931</v>
      </c>
      <c r="M3" s="154">
        <f>'RES kWh ENTRY'!M3</f>
        <v>45962</v>
      </c>
      <c r="N3" s="154" t="str">
        <f>'RES kWh ENTRY'!N3</f>
        <v>Dec-25 +</v>
      </c>
      <c r="O3" s="155" t="s">
        <v>34</v>
      </c>
      <c r="R3" s="153" t="s">
        <v>36</v>
      </c>
      <c r="S3" s="154">
        <f>C3</f>
        <v>45658</v>
      </c>
      <c r="T3" s="154">
        <f t="shared" ref="T3:AD3" si="0">D3</f>
        <v>45689</v>
      </c>
      <c r="U3" s="154">
        <f t="shared" si="0"/>
        <v>45717</v>
      </c>
      <c r="V3" s="154">
        <f t="shared" si="0"/>
        <v>45748</v>
      </c>
      <c r="W3" s="154">
        <f t="shared" si="0"/>
        <v>45778</v>
      </c>
      <c r="X3" s="154">
        <f t="shared" si="0"/>
        <v>45809</v>
      </c>
      <c r="Y3" s="154">
        <f t="shared" si="0"/>
        <v>45839</v>
      </c>
      <c r="Z3" s="154">
        <f t="shared" si="0"/>
        <v>45870</v>
      </c>
      <c r="AA3" s="154">
        <f t="shared" si="0"/>
        <v>45901</v>
      </c>
      <c r="AB3" s="154">
        <f t="shared" si="0"/>
        <v>45931</v>
      </c>
      <c r="AC3" s="154">
        <f t="shared" si="0"/>
        <v>45962</v>
      </c>
      <c r="AD3" s="154" t="str">
        <f t="shared" si="0"/>
        <v>Dec-25 +</v>
      </c>
      <c r="AE3" s="155" t="s">
        <v>34</v>
      </c>
      <c r="AH3" s="153" t="s">
        <v>36</v>
      </c>
      <c r="AI3" s="154">
        <f>C3</f>
        <v>45658</v>
      </c>
      <c r="AJ3" s="154">
        <f t="shared" ref="AJ3:AT3" si="1">D3</f>
        <v>45689</v>
      </c>
      <c r="AK3" s="154">
        <f t="shared" si="1"/>
        <v>45717</v>
      </c>
      <c r="AL3" s="154">
        <f t="shared" si="1"/>
        <v>45748</v>
      </c>
      <c r="AM3" s="154">
        <f t="shared" si="1"/>
        <v>45778</v>
      </c>
      <c r="AN3" s="154">
        <f t="shared" si="1"/>
        <v>45809</v>
      </c>
      <c r="AO3" s="154">
        <f t="shared" si="1"/>
        <v>45839</v>
      </c>
      <c r="AP3" s="154">
        <f t="shared" si="1"/>
        <v>45870</v>
      </c>
      <c r="AQ3" s="154">
        <f t="shared" si="1"/>
        <v>45901</v>
      </c>
      <c r="AR3" s="154">
        <f t="shared" si="1"/>
        <v>45931</v>
      </c>
      <c r="AS3" s="154">
        <f t="shared" si="1"/>
        <v>45962</v>
      </c>
      <c r="AT3" s="154" t="str">
        <f t="shared" si="1"/>
        <v>Dec-25 +</v>
      </c>
      <c r="AU3" s="155" t="s">
        <v>34</v>
      </c>
      <c r="AX3" s="153" t="s">
        <v>36</v>
      </c>
      <c r="AY3" s="154">
        <f>C3</f>
        <v>45658</v>
      </c>
      <c r="AZ3" s="154">
        <f t="shared" ref="AZ3:BJ3" si="2">D3</f>
        <v>45689</v>
      </c>
      <c r="BA3" s="154">
        <f t="shared" si="2"/>
        <v>45717</v>
      </c>
      <c r="BB3" s="154">
        <f t="shared" si="2"/>
        <v>45748</v>
      </c>
      <c r="BC3" s="154">
        <f t="shared" si="2"/>
        <v>45778</v>
      </c>
      <c r="BD3" s="154">
        <f t="shared" si="2"/>
        <v>45809</v>
      </c>
      <c r="BE3" s="154">
        <f t="shared" si="2"/>
        <v>45839</v>
      </c>
      <c r="BF3" s="154">
        <f t="shared" si="2"/>
        <v>45870</v>
      </c>
      <c r="BG3" s="154">
        <f t="shared" si="2"/>
        <v>45901</v>
      </c>
      <c r="BH3" s="154">
        <f t="shared" si="2"/>
        <v>45931</v>
      </c>
      <c r="BI3" s="154">
        <f t="shared" si="2"/>
        <v>45962</v>
      </c>
      <c r="BJ3" s="154" t="str">
        <f t="shared" si="2"/>
        <v>Dec-25 +</v>
      </c>
      <c r="BK3" s="155" t="s">
        <v>34</v>
      </c>
      <c r="BQ3" s="153" t="s">
        <v>36</v>
      </c>
      <c r="BR3" s="401" t="s">
        <v>188</v>
      </c>
      <c r="BS3" s="401" t="s">
        <v>189</v>
      </c>
      <c r="BT3" s="401" t="s">
        <v>190</v>
      </c>
      <c r="BU3" s="401" t="s">
        <v>191</v>
      </c>
      <c r="BV3" s="401" t="s">
        <v>44</v>
      </c>
      <c r="BW3" s="401" t="s">
        <v>192</v>
      </c>
      <c r="BX3" s="401" t="s">
        <v>193</v>
      </c>
      <c r="BY3" s="401" t="s">
        <v>194</v>
      </c>
      <c r="BZ3" s="401" t="s">
        <v>195</v>
      </c>
      <c r="CA3" s="401" t="s">
        <v>196</v>
      </c>
      <c r="CB3" s="401" t="s">
        <v>197</v>
      </c>
      <c r="CC3" s="401" t="s">
        <v>198</v>
      </c>
      <c r="CD3" s="432" t="s">
        <v>34</v>
      </c>
      <c r="CG3" s="153" t="s">
        <v>36</v>
      </c>
      <c r="CH3" s="401" t="s">
        <v>188</v>
      </c>
      <c r="CI3" s="401" t="s">
        <v>189</v>
      </c>
      <c r="CJ3" s="401" t="s">
        <v>190</v>
      </c>
      <c r="CK3" s="401" t="s">
        <v>191</v>
      </c>
      <c r="CL3" s="401" t="s">
        <v>44</v>
      </c>
      <c r="CM3" s="401" t="s">
        <v>192</v>
      </c>
      <c r="CN3" s="401" t="s">
        <v>193</v>
      </c>
      <c r="CO3" s="401" t="s">
        <v>194</v>
      </c>
      <c r="CP3" s="401" t="s">
        <v>195</v>
      </c>
      <c r="CQ3" s="401" t="s">
        <v>196</v>
      </c>
      <c r="CR3" s="431" t="s">
        <v>197</v>
      </c>
      <c r="CS3" s="431" t="s">
        <v>198</v>
      </c>
      <c r="CT3" s="432" t="s">
        <v>34</v>
      </c>
      <c r="CW3" s="153" t="s">
        <v>36</v>
      </c>
      <c r="CX3" s="401" t="s">
        <v>188</v>
      </c>
      <c r="CY3" s="401" t="s">
        <v>189</v>
      </c>
      <c r="CZ3" s="401" t="s">
        <v>190</v>
      </c>
      <c r="DA3" s="401" t="s">
        <v>191</v>
      </c>
      <c r="DB3" s="401" t="s">
        <v>44</v>
      </c>
      <c r="DC3" s="401" t="s">
        <v>192</v>
      </c>
      <c r="DD3" s="401" t="s">
        <v>193</v>
      </c>
      <c r="DE3" s="401" t="s">
        <v>194</v>
      </c>
      <c r="DF3" s="401" t="s">
        <v>195</v>
      </c>
      <c r="DG3" s="401" t="s">
        <v>196</v>
      </c>
      <c r="DH3" s="431" t="s">
        <v>197</v>
      </c>
      <c r="DI3" s="431" t="s">
        <v>198</v>
      </c>
      <c r="DJ3" s="432" t="s">
        <v>34</v>
      </c>
      <c r="DM3" s="153" t="s">
        <v>36</v>
      </c>
      <c r="DN3" s="401" t="s">
        <v>188</v>
      </c>
      <c r="DO3" s="401" t="s">
        <v>189</v>
      </c>
      <c r="DP3" s="401" t="s">
        <v>190</v>
      </c>
      <c r="DQ3" s="401" t="s">
        <v>191</v>
      </c>
      <c r="DR3" s="401" t="s">
        <v>44</v>
      </c>
      <c r="DS3" s="401" t="s">
        <v>192</v>
      </c>
      <c r="DT3" s="401" t="s">
        <v>193</v>
      </c>
      <c r="DU3" s="401" t="s">
        <v>194</v>
      </c>
      <c r="DV3" s="401" t="s">
        <v>195</v>
      </c>
      <c r="DW3" s="401" t="s">
        <v>196</v>
      </c>
      <c r="DX3" s="431" t="s">
        <v>197</v>
      </c>
      <c r="DY3" s="431" t="s">
        <v>198</v>
      </c>
      <c r="DZ3" s="432" t="s">
        <v>34</v>
      </c>
    </row>
    <row r="4" spans="1:130" ht="15" customHeight="1" x14ac:dyDescent="0.35">
      <c r="A4" s="527" t="s">
        <v>70</v>
      </c>
      <c r="B4" s="165" t="s">
        <v>62</v>
      </c>
      <c r="C4" s="221">
        <f>$BL$17*BR4</f>
        <v>0</v>
      </c>
      <c r="D4" s="221">
        <f t="shared" ref="D4:D16" si="3">$BL$17*BS4</f>
        <v>0</v>
      </c>
      <c r="E4" s="221">
        <f t="shared" ref="E4:E16" si="4">$BL$17*BT4</f>
        <v>0</v>
      </c>
      <c r="F4" s="221">
        <f t="shared" ref="F4:F16" si="5">$BL$17*BU4</f>
        <v>0</v>
      </c>
      <c r="G4" s="221">
        <f t="shared" ref="G4:G16" si="6">$BL$17*BV4</f>
        <v>0</v>
      </c>
      <c r="H4" s="221">
        <f t="shared" ref="H4:H16" si="7">$BL$17*BW4</f>
        <v>0</v>
      </c>
      <c r="I4" s="221">
        <f t="shared" ref="I4:I16" si="8">$BL$17*BX4</f>
        <v>0</v>
      </c>
      <c r="J4" s="221">
        <f t="shared" ref="J4:J16" si="9">$BL$17*BY4</f>
        <v>0</v>
      </c>
      <c r="K4" s="221">
        <f t="shared" ref="K4:K16" si="10">$BL$17*BZ4</f>
        <v>0</v>
      </c>
      <c r="L4" s="221">
        <f t="shared" ref="L4:L16" si="11">$BL$17*CA4</f>
        <v>0</v>
      </c>
      <c r="M4" s="221">
        <f t="shared" ref="M4:M16" si="12">$BL$17*CB4</f>
        <v>0</v>
      </c>
      <c r="N4" s="221">
        <f t="shared" ref="N4:N16" si="13">$BL$17*CC4</f>
        <v>0</v>
      </c>
      <c r="O4" s="65">
        <f t="shared" ref="O4:O17" si="14">SUM(C4:N4)</f>
        <v>0</v>
      </c>
      <c r="Q4" s="527" t="s">
        <v>70</v>
      </c>
      <c r="R4" s="165" t="s">
        <v>62</v>
      </c>
      <c r="S4" s="221">
        <f>$BL$17*CH4</f>
        <v>0</v>
      </c>
      <c r="T4" s="221">
        <f t="shared" ref="T4:T16" si="15">$BL$17*CI4</f>
        <v>0</v>
      </c>
      <c r="U4" s="221">
        <f t="shared" ref="U4:U16" si="16">$BL$17*CJ4</f>
        <v>0</v>
      </c>
      <c r="V4" s="221">
        <f t="shared" ref="V4:V16" si="17">$BL$17*CK4</f>
        <v>0</v>
      </c>
      <c r="W4" s="221">
        <f t="shared" ref="W4:W16" si="18">$BL$17*CL4</f>
        <v>0</v>
      </c>
      <c r="X4" s="221">
        <f t="shared" ref="X4:X16" si="19">$BL$17*CM4</f>
        <v>0</v>
      </c>
      <c r="Y4" s="221">
        <f t="shared" ref="Y4:Y16" si="20">$BL$17*CN4</f>
        <v>0</v>
      </c>
      <c r="Z4" s="221">
        <f t="shared" ref="Z4:Z16" si="21">$BL$17*CO4</f>
        <v>0</v>
      </c>
      <c r="AA4" s="221">
        <f t="shared" ref="AA4:AA16" si="22">$BL$17*CP4</f>
        <v>0</v>
      </c>
      <c r="AB4" s="221">
        <f t="shared" ref="AB4:AB16" si="23">$BL$17*CQ4</f>
        <v>0</v>
      </c>
      <c r="AC4" s="221">
        <f t="shared" ref="AC4:AC16" si="24">$BL$17*CR4</f>
        <v>0</v>
      </c>
      <c r="AD4" s="221">
        <f t="shared" ref="AD4:AD16" si="25">$BL$17*CS4</f>
        <v>0</v>
      </c>
      <c r="AE4" s="65">
        <f t="shared" ref="AE4:AE17" si="26">SUM(S4:AD4)</f>
        <v>0</v>
      </c>
      <c r="AG4" s="527" t="s">
        <v>70</v>
      </c>
      <c r="AH4" s="165" t="s">
        <v>62</v>
      </c>
      <c r="AI4" s="221">
        <f>$BL$17*CX4</f>
        <v>0</v>
      </c>
      <c r="AJ4" s="221">
        <f t="shared" ref="AJ4:AJ16" si="27">$BL$17*CY4</f>
        <v>0</v>
      </c>
      <c r="AK4" s="221">
        <f t="shared" ref="AK4:AK16" si="28">$BL$17*CZ4</f>
        <v>0</v>
      </c>
      <c r="AL4" s="221">
        <f t="shared" ref="AL4:AL16" si="29">$BL$17*DA4</f>
        <v>0</v>
      </c>
      <c r="AM4" s="221">
        <f t="shared" ref="AM4:AM16" si="30">$BL$17*DB4</f>
        <v>0</v>
      </c>
      <c r="AN4" s="221">
        <f t="shared" ref="AN4:AN16" si="31">$BL$17*DC4</f>
        <v>0</v>
      </c>
      <c r="AO4" s="221">
        <f t="shared" ref="AO4:AO16" si="32">$BL$17*DD4</f>
        <v>0</v>
      </c>
      <c r="AP4" s="221">
        <f t="shared" ref="AP4:AP16" si="33">$BL$17*DE4</f>
        <v>0</v>
      </c>
      <c r="AQ4" s="221">
        <f t="shared" ref="AQ4:AQ16" si="34">$BL$17*DF4</f>
        <v>0</v>
      </c>
      <c r="AR4" s="221">
        <f t="shared" ref="AR4:AR16" si="35">$BL$17*DG4</f>
        <v>0</v>
      </c>
      <c r="AS4" s="221">
        <f t="shared" ref="AS4:AS16" si="36">$BL$17*DH4</f>
        <v>0</v>
      </c>
      <c r="AT4" s="221">
        <f t="shared" ref="AT4:AT16" si="37">$BL$17*DI4</f>
        <v>0</v>
      </c>
      <c r="AU4" s="65">
        <f t="shared" ref="AU4:AU17" si="38">SUM(AI4:AT4)</f>
        <v>0</v>
      </c>
      <c r="AW4" s="527" t="s">
        <v>70</v>
      </c>
      <c r="AX4" s="165" t="s">
        <v>62</v>
      </c>
      <c r="AY4" s="221">
        <f>$BL$17*DN4</f>
        <v>0</v>
      </c>
      <c r="AZ4" s="221">
        <f t="shared" ref="AZ4:AZ16" si="39">$BL$17*DO4</f>
        <v>0</v>
      </c>
      <c r="BA4" s="221">
        <f t="shared" ref="BA4:BA16" si="40">$BL$17*DP4</f>
        <v>0</v>
      </c>
      <c r="BB4" s="221">
        <f t="shared" ref="BB4:BB16" si="41">$BL$17*DQ4</f>
        <v>0</v>
      </c>
      <c r="BC4" s="221">
        <f t="shared" ref="BC4:BC16" si="42">$BL$17*DR4</f>
        <v>0</v>
      </c>
      <c r="BD4" s="221">
        <f t="shared" ref="BD4:BD16" si="43">$BL$17*DS4</f>
        <v>0</v>
      </c>
      <c r="BE4" s="221">
        <f t="shared" ref="BE4:BE16" si="44">$BL$17*DT4</f>
        <v>0</v>
      </c>
      <c r="BF4" s="221">
        <f t="shared" ref="BF4:BF16" si="45">$BL$17*DU4</f>
        <v>0</v>
      </c>
      <c r="BG4" s="221">
        <f t="shared" ref="BG4:BG16" si="46">$BL$17*DV4</f>
        <v>0</v>
      </c>
      <c r="BH4" s="221">
        <f t="shared" ref="BH4:BH16" si="47">$BL$17*DW4</f>
        <v>0</v>
      </c>
      <c r="BI4" s="221">
        <f t="shared" ref="BI4:BI16" si="48">$BL$17*DX4</f>
        <v>0</v>
      </c>
      <c r="BJ4" s="221">
        <f t="shared" ref="BJ4:BJ16" si="49">$BL$17*DY4</f>
        <v>0</v>
      </c>
      <c r="BK4" s="65">
        <f t="shared" ref="BK4:BK17" si="50">SUM(AY4:BJ4)</f>
        <v>0</v>
      </c>
      <c r="BL4" s="162"/>
      <c r="BP4" s="527" t="s">
        <v>70</v>
      </c>
      <c r="BQ4" s="165" t="s">
        <v>62</v>
      </c>
      <c r="BR4" s="414">
        <v>0</v>
      </c>
      <c r="BS4" s="414">
        <v>0</v>
      </c>
      <c r="BT4" s="414">
        <v>0</v>
      </c>
      <c r="BU4" s="414">
        <v>0</v>
      </c>
      <c r="BV4" s="414">
        <v>0</v>
      </c>
      <c r="BW4" s="414">
        <v>0</v>
      </c>
      <c r="BX4" s="414">
        <v>0</v>
      </c>
      <c r="BY4" s="414">
        <v>0</v>
      </c>
      <c r="BZ4" s="414">
        <v>0</v>
      </c>
      <c r="CA4" s="414">
        <v>0</v>
      </c>
      <c r="CB4" s="414">
        <v>0</v>
      </c>
      <c r="CC4" s="414">
        <v>0</v>
      </c>
      <c r="CD4" s="430">
        <f t="shared" ref="CD4:CD17" si="51">SUM(BR4:CC4)</f>
        <v>0</v>
      </c>
      <c r="CF4" s="527" t="s">
        <v>70</v>
      </c>
      <c r="CG4" s="165" t="s">
        <v>62</v>
      </c>
      <c r="CH4" s="414">
        <v>0</v>
      </c>
      <c r="CI4" s="414">
        <v>0</v>
      </c>
      <c r="CJ4" s="414">
        <v>0</v>
      </c>
      <c r="CK4" s="414">
        <v>0</v>
      </c>
      <c r="CL4" s="414">
        <v>0</v>
      </c>
      <c r="CM4" s="414">
        <v>0</v>
      </c>
      <c r="CN4" s="414">
        <v>0</v>
      </c>
      <c r="CO4" s="414">
        <v>0</v>
      </c>
      <c r="CP4" s="414">
        <v>0</v>
      </c>
      <c r="CQ4" s="414">
        <v>0</v>
      </c>
      <c r="CR4" s="414">
        <v>0</v>
      </c>
      <c r="CS4" s="414">
        <v>0</v>
      </c>
      <c r="CT4" s="410">
        <f t="shared" ref="CT4:CT17" si="52">SUM(CH4:CS4)</f>
        <v>0</v>
      </c>
      <c r="CV4" s="527" t="s">
        <v>70</v>
      </c>
      <c r="CW4" s="165" t="s">
        <v>62</v>
      </c>
      <c r="CX4" s="414">
        <v>0</v>
      </c>
      <c r="CY4" s="414">
        <v>0</v>
      </c>
      <c r="CZ4" s="414">
        <v>0</v>
      </c>
      <c r="DA4" s="414">
        <v>0</v>
      </c>
      <c r="DB4" s="414">
        <v>0</v>
      </c>
      <c r="DC4" s="414">
        <v>0</v>
      </c>
      <c r="DD4" s="414">
        <v>0</v>
      </c>
      <c r="DE4" s="414">
        <v>0</v>
      </c>
      <c r="DF4" s="414">
        <v>0</v>
      </c>
      <c r="DG4" s="414">
        <v>0</v>
      </c>
      <c r="DH4" s="414">
        <v>0</v>
      </c>
      <c r="DI4" s="414">
        <v>0</v>
      </c>
      <c r="DJ4" s="410">
        <f t="shared" ref="DJ4:DJ17" si="53">SUM(CX4:DI4)</f>
        <v>0</v>
      </c>
      <c r="DL4" s="527" t="s">
        <v>70</v>
      </c>
      <c r="DM4" s="165" t="s">
        <v>62</v>
      </c>
      <c r="DN4" s="414">
        <v>0</v>
      </c>
      <c r="DO4" s="414">
        <v>0</v>
      </c>
      <c r="DP4" s="414">
        <v>0</v>
      </c>
      <c r="DQ4" s="414">
        <v>0</v>
      </c>
      <c r="DR4" s="414">
        <v>0</v>
      </c>
      <c r="DS4" s="414">
        <v>0</v>
      </c>
      <c r="DT4" s="414">
        <v>0</v>
      </c>
      <c r="DU4" s="414">
        <v>0</v>
      </c>
      <c r="DV4" s="414">
        <v>0</v>
      </c>
      <c r="DW4" s="414">
        <v>0</v>
      </c>
      <c r="DX4" s="414">
        <v>0</v>
      </c>
      <c r="DY4" s="414">
        <v>0</v>
      </c>
      <c r="DZ4" s="410">
        <f t="shared" ref="DZ4:DZ17" si="54">SUM(DN4:DY4)</f>
        <v>0</v>
      </c>
    </row>
    <row r="5" spans="1:130" x14ac:dyDescent="0.35">
      <c r="A5" s="528"/>
      <c r="B5" s="165" t="s">
        <v>61</v>
      </c>
      <c r="C5" s="221">
        <f t="shared" ref="C5:C16" si="55">$BL$17*BR5</f>
        <v>0</v>
      </c>
      <c r="D5" s="221">
        <f t="shared" si="3"/>
        <v>0</v>
      </c>
      <c r="E5" s="221">
        <f t="shared" si="4"/>
        <v>0</v>
      </c>
      <c r="F5" s="221">
        <f t="shared" si="5"/>
        <v>0</v>
      </c>
      <c r="G5" s="221">
        <f t="shared" si="6"/>
        <v>0</v>
      </c>
      <c r="H5" s="221">
        <f t="shared" si="7"/>
        <v>0</v>
      </c>
      <c r="I5" s="221">
        <f t="shared" si="8"/>
        <v>0</v>
      </c>
      <c r="J5" s="221">
        <f t="shared" si="9"/>
        <v>0</v>
      </c>
      <c r="K5" s="221">
        <f t="shared" si="10"/>
        <v>0</v>
      </c>
      <c r="L5" s="221">
        <f t="shared" si="11"/>
        <v>0</v>
      </c>
      <c r="M5" s="221">
        <f t="shared" si="12"/>
        <v>0</v>
      </c>
      <c r="N5" s="221">
        <f t="shared" si="13"/>
        <v>0</v>
      </c>
      <c r="O5" s="65">
        <f t="shared" si="14"/>
        <v>0</v>
      </c>
      <c r="Q5" s="528"/>
      <c r="R5" s="165" t="s">
        <v>61</v>
      </c>
      <c r="S5" s="221">
        <f t="shared" ref="S5:S16" si="56">$BL$17*CH5</f>
        <v>0</v>
      </c>
      <c r="T5" s="221">
        <f t="shared" si="15"/>
        <v>0</v>
      </c>
      <c r="U5" s="221">
        <f t="shared" si="16"/>
        <v>0</v>
      </c>
      <c r="V5" s="221">
        <f t="shared" si="17"/>
        <v>0</v>
      </c>
      <c r="W5" s="221">
        <f t="shared" si="18"/>
        <v>0</v>
      </c>
      <c r="X5" s="221">
        <f t="shared" si="19"/>
        <v>0</v>
      </c>
      <c r="Y5" s="221">
        <f t="shared" si="20"/>
        <v>0</v>
      </c>
      <c r="Z5" s="221">
        <f t="shared" si="21"/>
        <v>0</v>
      </c>
      <c r="AA5" s="221">
        <f t="shared" si="22"/>
        <v>0</v>
      </c>
      <c r="AB5" s="221">
        <f t="shared" si="23"/>
        <v>0</v>
      </c>
      <c r="AC5" s="221">
        <f t="shared" si="24"/>
        <v>0</v>
      </c>
      <c r="AD5" s="221">
        <f t="shared" si="25"/>
        <v>0</v>
      </c>
      <c r="AE5" s="65">
        <f t="shared" si="26"/>
        <v>0</v>
      </c>
      <c r="AG5" s="528"/>
      <c r="AH5" s="165" t="s">
        <v>61</v>
      </c>
      <c r="AI5" s="221">
        <f t="shared" ref="AI5:AI16" si="57">$BL$17*CX5</f>
        <v>0</v>
      </c>
      <c r="AJ5" s="221">
        <f t="shared" si="27"/>
        <v>0</v>
      </c>
      <c r="AK5" s="221">
        <f t="shared" si="28"/>
        <v>0</v>
      </c>
      <c r="AL5" s="221">
        <f t="shared" si="29"/>
        <v>0</v>
      </c>
      <c r="AM5" s="221">
        <f t="shared" si="30"/>
        <v>0</v>
      </c>
      <c r="AN5" s="221">
        <f t="shared" si="31"/>
        <v>0</v>
      </c>
      <c r="AO5" s="221">
        <f t="shared" si="32"/>
        <v>0</v>
      </c>
      <c r="AP5" s="221">
        <f t="shared" si="33"/>
        <v>0</v>
      </c>
      <c r="AQ5" s="221">
        <f t="shared" si="34"/>
        <v>0</v>
      </c>
      <c r="AR5" s="221">
        <f t="shared" si="35"/>
        <v>0</v>
      </c>
      <c r="AS5" s="221">
        <f t="shared" si="36"/>
        <v>0</v>
      </c>
      <c r="AT5" s="221">
        <f t="shared" si="37"/>
        <v>0</v>
      </c>
      <c r="AU5" s="65">
        <f t="shared" si="38"/>
        <v>0</v>
      </c>
      <c r="AW5" s="528"/>
      <c r="AX5" s="165" t="s">
        <v>61</v>
      </c>
      <c r="AY5" s="221">
        <f t="shared" ref="AY5:AY16" si="58">$BL$17*DN5</f>
        <v>0</v>
      </c>
      <c r="AZ5" s="221">
        <f t="shared" si="39"/>
        <v>0</v>
      </c>
      <c r="BA5" s="221">
        <f t="shared" si="40"/>
        <v>0</v>
      </c>
      <c r="BB5" s="221">
        <f t="shared" si="41"/>
        <v>0</v>
      </c>
      <c r="BC5" s="221">
        <f t="shared" si="42"/>
        <v>0</v>
      </c>
      <c r="BD5" s="221">
        <f t="shared" si="43"/>
        <v>0</v>
      </c>
      <c r="BE5" s="221">
        <f t="shared" si="44"/>
        <v>0</v>
      </c>
      <c r="BF5" s="221">
        <f t="shared" si="45"/>
        <v>0</v>
      </c>
      <c r="BG5" s="221">
        <f t="shared" si="46"/>
        <v>0</v>
      </c>
      <c r="BH5" s="221">
        <f t="shared" si="47"/>
        <v>0</v>
      </c>
      <c r="BI5" s="221">
        <f t="shared" si="48"/>
        <v>0</v>
      </c>
      <c r="BJ5" s="221">
        <f t="shared" si="49"/>
        <v>0</v>
      </c>
      <c r="BK5" s="65">
        <f t="shared" si="50"/>
        <v>0</v>
      </c>
      <c r="BP5" s="528"/>
      <c r="BQ5" s="165" t="s">
        <v>61</v>
      </c>
      <c r="BR5" s="414">
        <v>0</v>
      </c>
      <c r="BS5" s="414">
        <v>0</v>
      </c>
      <c r="BT5" s="414">
        <v>0</v>
      </c>
      <c r="BU5" s="414">
        <v>0</v>
      </c>
      <c r="BV5" s="414">
        <v>0</v>
      </c>
      <c r="BW5" s="414">
        <v>0</v>
      </c>
      <c r="BX5" s="414">
        <v>0</v>
      </c>
      <c r="BY5" s="414">
        <v>0</v>
      </c>
      <c r="BZ5" s="414">
        <v>0</v>
      </c>
      <c r="CA5" s="414">
        <v>0</v>
      </c>
      <c r="CB5" s="414">
        <v>0</v>
      </c>
      <c r="CC5" s="414">
        <v>0</v>
      </c>
      <c r="CD5" s="410">
        <f t="shared" si="51"/>
        <v>0</v>
      </c>
      <c r="CF5" s="528"/>
      <c r="CG5" s="165" t="s">
        <v>61</v>
      </c>
      <c r="CH5" s="414">
        <v>0</v>
      </c>
      <c r="CI5" s="414">
        <v>0</v>
      </c>
      <c r="CJ5" s="414">
        <v>0</v>
      </c>
      <c r="CK5" s="414">
        <v>0</v>
      </c>
      <c r="CL5" s="414">
        <v>0</v>
      </c>
      <c r="CM5" s="414">
        <v>0</v>
      </c>
      <c r="CN5" s="414">
        <v>0</v>
      </c>
      <c r="CO5" s="414">
        <v>0</v>
      </c>
      <c r="CP5" s="414">
        <v>0</v>
      </c>
      <c r="CQ5" s="414">
        <v>0</v>
      </c>
      <c r="CR5" s="414">
        <v>0</v>
      </c>
      <c r="CS5" s="414">
        <v>0</v>
      </c>
      <c r="CT5" s="410">
        <f t="shared" si="52"/>
        <v>0</v>
      </c>
      <c r="CV5" s="528"/>
      <c r="CW5" s="165" t="s">
        <v>61</v>
      </c>
      <c r="CX5" s="414">
        <v>0</v>
      </c>
      <c r="CY5" s="414">
        <v>0</v>
      </c>
      <c r="CZ5" s="414">
        <v>0</v>
      </c>
      <c r="DA5" s="414">
        <v>0</v>
      </c>
      <c r="DB5" s="414">
        <v>0</v>
      </c>
      <c r="DC5" s="414">
        <v>0</v>
      </c>
      <c r="DD5" s="414">
        <v>0</v>
      </c>
      <c r="DE5" s="414">
        <v>0</v>
      </c>
      <c r="DF5" s="414">
        <v>0</v>
      </c>
      <c r="DG5" s="414">
        <v>0</v>
      </c>
      <c r="DH5" s="414">
        <v>0</v>
      </c>
      <c r="DI5" s="414">
        <v>0</v>
      </c>
      <c r="DJ5" s="410">
        <f t="shared" si="53"/>
        <v>0</v>
      </c>
      <c r="DL5" s="528"/>
      <c r="DM5" s="165" t="s">
        <v>61</v>
      </c>
      <c r="DN5" s="414">
        <v>0</v>
      </c>
      <c r="DO5" s="414">
        <v>0</v>
      </c>
      <c r="DP5" s="414">
        <v>0</v>
      </c>
      <c r="DQ5" s="414">
        <v>0</v>
      </c>
      <c r="DR5" s="414">
        <v>0</v>
      </c>
      <c r="DS5" s="414">
        <v>0</v>
      </c>
      <c r="DT5" s="414">
        <v>0</v>
      </c>
      <c r="DU5" s="414">
        <v>0</v>
      </c>
      <c r="DV5" s="414">
        <v>0</v>
      </c>
      <c r="DW5" s="414">
        <v>0</v>
      </c>
      <c r="DX5" s="414">
        <v>0</v>
      </c>
      <c r="DY5" s="414">
        <v>0</v>
      </c>
      <c r="DZ5" s="410">
        <f t="shared" si="54"/>
        <v>0</v>
      </c>
    </row>
    <row r="6" spans="1:130" x14ac:dyDescent="0.35">
      <c r="A6" s="528"/>
      <c r="B6" s="165" t="s">
        <v>60</v>
      </c>
      <c r="C6" s="221">
        <f t="shared" si="55"/>
        <v>0</v>
      </c>
      <c r="D6" s="221">
        <f t="shared" si="3"/>
        <v>0</v>
      </c>
      <c r="E6" s="221">
        <f t="shared" si="4"/>
        <v>0</v>
      </c>
      <c r="F6" s="221">
        <f t="shared" si="5"/>
        <v>0</v>
      </c>
      <c r="G6" s="221">
        <f t="shared" si="6"/>
        <v>0</v>
      </c>
      <c r="H6" s="221">
        <f t="shared" si="7"/>
        <v>0</v>
      </c>
      <c r="I6" s="221">
        <f t="shared" si="8"/>
        <v>0</v>
      </c>
      <c r="J6" s="221">
        <f t="shared" si="9"/>
        <v>0</v>
      </c>
      <c r="K6" s="221">
        <f t="shared" si="10"/>
        <v>0</v>
      </c>
      <c r="L6" s="221">
        <f t="shared" si="11"/>
        <v>0</v>
      </c>
      <c r="M6" s="221">
        <f t="shared" si="12"/>
        <v>0</v>
      </c>
      <c r="N6" s="221">
        <f t="shared" si="13"/>
        <v>0</v>
      </c>
      <c r="O6" s="65">
        <f t="shared" si="14"/>
        <v>0</v>
      </c>
      <c r="Q6" s="528"/>
      <c r="R6" s="165" t="s">
        <v>60</v>
      </c>
      <c r="S6" s="221">
        <f t="shared" si="56"/>
        <v>0</v>
      </c>
      <c r="T6" s="221">
        <f t="shared" si="15"/>
        <v>0</v>
      </c>
      <c r="U6" s="221">
        <f t="shared" si="16"/>
        <v>0</v>
      </c>
      <c r="V6" s="221">
        <f t="shared" si="17"/>
        <v>0</v>
      </c>
      <c r="W6" s="221">
        <f t="shared" si="18"/>
        <v>0</v>
      </c>
      <c r="X6" s="221">
        <f t="shared" si="19"/>
        <v>0</v>
      </c>
      <c r="Y6" s="221">
        <f t="shared" si="20"/>
        <v>0</v>
      </c>
      <c r="Z6" s="221">
        <f t="shared" si="21"/>
        <v>0</v>
      </c>
      <c r="AA6" s="221">
        <f t="shared" si="22"/>
        <v>0</v>
      </c>
      <c r="AB6" s="221">
        <f t="shared" si="23"/>
        <v>0</v>
      </c>
      <c r="AC6" s="221">
        <f t="shared" si="24"/>
        <v>0</v>
      </c>
      <c r="AD6" s="221">
        <f t="shared" si="25"/>
        <v>0</v>
      </c>
      <c r="AE6" s="65">
        <f t="shared" si="26"/>
        <v>0</v>
      </c>
      <c r="AG6" s="528"/>
      <c r="AH6" s="165" t="s">
        <v>60</v>
      </c>
      <c r="AI6" s="221">
        <f t="shared" si="57"/>
        <v>0</v>
      </c>
      <c r="AJ6" s="221">
        <f t="shared" si="27"/>
        <v>0</v>
      </c>
      <c r="AK6" s="221">
        <f t="shared" si="28"/>
        <v>0</v>
      </c>
      <c r="AL6" s="221">
        <f t="shared" si="29"/>
        <v>0</v>
      </c>
      <c r="AM6" s="221">
        <f t="shared" si="30"/>
        <v>0</v>
      </c>
      <c r="AN6" s="221">
        <f t="shared" si="31"/>
        <v>0</v>
      </c>
      <c r="AO6" s="221">
        <f t="shared" si="32"/>
        <v>0</v>
      </c>
      <c r="AP6" s="221">
        <f t="shared" si="33"/>
        <v>0</v>
      </c>
      <c r="AQ6" s="221">
        <f t="shared" si="34"/>
        <v>0</v>
      </c>
      <c r="AR6" s="221">
        <f t="shared" si="35"/>
        <v>0</v>
      </c>
      <c r="AS6" s="221">
        <f t="shared" si="36"/>
        <v>0</v>
      </c>
      <c r="AT6" s="221">
        <f t="shared" si="37"/>
        <v>0</v>
      </c>
      <c r="AU6" s="65">
        <f t="shared" si="38"/>
        <v>0</v>
      </c>
      <c r="AW6" s="528"/>
      <c r="AX6" s="165" t="s">
        <v>60</v>
      </c>
      <c r="AY6" s="221">
        <f t="shared" si="58"/>
        <v>0</v>
      </c>
      <c r="AZ6" s="221">
        <f t="shared" si="39"/>
        <v>0</v>
      </c>
      <c r="BA6" s="221">
        <f t="shared" si="40"/>
        <v>0</v>
      </c>
      <c r="BB6" s="221">
        <f t="shared" si="41"/>
        <v>0</v>
      </c>
      <c r="BC6" s="221">
        <f t="shared" si="42"/>
        <v>0</v>
      </c>
      <c r="BD6" s="221">
        <f t="shared" si="43"/>
        <v>0</v>
      </c>
      <c r="BE6" s="221">
        <f t="shared" si="44"/>
        <v>0</v>
      </c>
      <c r="BF6" s="221">
        <f t="shared" si="45"/>
        <v>0</v>
      </c>
      <c r="BG6" s="221">
        <f t="shared" si="46"/>
        <v>0</v>
      </c>
      <c r="BH6" s="221">
        <f t="shared" si="47"/>
        <v>0</v>
      </c>
      <c r="BI6" s="221">
        <f t="shared" si="48"/>
        <v>0</v>
      </c>
      <c r="BJ6" s="221">
        <f t="shared" si="49"/>
        <v>0</v>
      </c>
      <c r="BK6" s="65">
        <f t="shared" si="50"/>
        <v>0</v>
      </c>
      <c r="BP6" s="528"/>
      <c r="BQ6" s="165" t="s">
        <v>60</v>
      </c>
      <c r="BR6" s="414">
        <v>0</v>
      </c>
      <c r="BS6" s="414">
        <v>0</v>
      </c>
      <c r="BT6" s="414">
        <v>0</v>
      </c>
      <c r="BU6" s="414">
        <v>0</v>
      </c>
      <c r="BV6" s="414">
        <v>0</v>
      </c>
      <c r="BW6" s="414">
        <v>0</v>
      </c>
      <c r="BX6" s="414">
        <v>0</v>
      </c>
      <c r="BY6" s="414">
        <v>0</v>
      </c>
      <c r="BZ6" s="414">
        <v>0</v>
      </c>
      <c r="CA6" s="414">
        <v>0</v>
      </c>
      <c r="CB6" s="414">
        <v>0</v>
      </c>
      <c r="CC6" s="414">
        <v>0</v>
      </c>
      <c r="CD6" s="410">
        <f t="shared" si="51"/>
        <v>0</v>
      </c>
      <c r="CF6" s="528"/>
      <c r="CG6" s="165" t="s">
        <v>60</v>
      </c>
      <c r="CH6" s="414">
        <v>0</v>
      </c>
      <c r="CI6" s="414">
        <v>0</v>
      </c>
      <c r="CJ6" s="414">
        <v>0</v>
      </c>
      <c r="CK6" s="414">
        <v>0</v>
      </c>
      <c r="CL6" s="414">
        <v>0</v>
      </c>
      <c r="CM6" s="414">
        <v>0</v>
      </c>
      <c r="CN6" s="414">
        <v>0</v>
      </c>
      <c r="CO6" s="414">
        <v>0</v>
      </c>
      <c r="CP6" s="414">
        <v>0</v>
      </c>
      <c r="CQ6" s="414">
        <v>0</v>
      </c>
      <c r="CR6" s="414">
        <v>0</v>
      </c>
      <c r="CS6" s="414">
        <v>0</v>
      </c>
      <c r="CT6" s="410">
        <f t="shared" si="52"/>
        <v>0</v>
      </c>
      <c r="CV6" s="528"/>
      <c r="CW6" s="165" t="s">
        <v>60</v>
      </c>
      <c r="CX6" s="414">
        <v>0</v>
      </c>
      <c r="CY6" s="414">
        <v>0</v>
      </c>
      <c r="CZ6" s="414">
        <v>0</v>
      </c>
      <c r="DA6" s="414">
        <v>0</v>
      </c>
      <c r="DB6" s="414">
        <v>0</v>
      </c>
      <c r="DC6" s="414">
        <v>0</v>
      </c>
      <c r="DD6" s="414">
        <v>0</v>
      </c>
      <c r="DE6" s="414">
        <v>0</v>
      </c>
      <c r="DF6" s="414">
        <v>0</v>
      </c>
      <c r="DG6" s="414">
        <v>0</v>
      </c>
      <c r="DH6" s="414">
        <v>0</v>
      </c>
      <c r="DI6" s="414">
        <v>0</v>
      </c>
      <c r="DJ6" s="410">
        <f t="shared" si="53"/>
        <v>0</v>
      </c>
      <c r="DL6" s="528"/>
      <c r="DM6" s="165" t="s">
        <v>60</v>
      </c>
      <c r="DN6" s="414">
        <v>0</v>
      </c>
      <c r="DO6" s="414">
        <v>0</v>
      </c>
      <c r="DP6" s="414">
        <v>0</v>
      </c>
      <c r="DQ6" s="414">
        <v>0</v>
      </c>
      <c r="DR6" s="414">
        <v>0</v>
      </c>
      <c r="DS6" s="414">
        <v>0</v>
      </c>
      <c r="DT6" s="414">
        <v>0</v>
      </c>
      <c r="DU6" s="414">
        <v>0</v>
      </c>
      <c r="DV6" s="414">
        <v>0</v>
      </c>
      <c r="DW6" s="414">
        <v>0</v>
      </c>
      <c r="DX6" s="414">
        <v>0</v>
      </c>
      <c r="DY6" s="414">
        <v>0</v>
      </c>
      <c r="DZ6" s="410">
        <f t="shared" si="54"/>
        <v>0</v>
      </c>
    </row>
    <row r="7" spans="1:130" x14ac:dyDescent="0.35">
      <c r="A7" s="528"/>
      <c r="B7" s="165" t="s">
        <v>59</v>
      </c>
      <c r="C7" s="221">
        <f t="shared" si="55"/>
        <v>0</v>
      </c>
      <c r="D7" s="221">
        <f t="shared" si="3"/>
        <v>0</v>
      </c>
      <c r="E7" s="221">
        <f t="shared" si="4"/>
        <v>0</v>
      </c>
      <c r="F7" s="221">
        <f t="shared" si="5"/>
        <v>2072.7324771852814</v>
      </c>
      <c r="G7" s="221">
        <f t="shared" si="6"/>
        <v>0</v>
      </c>
      <c r="H7" s="221">
        <f t="shared" si="7"/>
        <v>0</v>
      </c>
      <c r="I7" s="221">
        <f t="shared" si="8"/>
        <v>0</v>
      </c>
      <c r="J7" s="221">
        <f t="shared" si="9"/>
        <v>0</v>
      </c>
      <c r="K7" s="221">
        <f t="shared" si="10"/>
        <v>0</v>
      </c>
      <c r="L7" s="221">
        <f t="shared" si="11"/>
        <v>0</v>
      </c>
      <c r="M7" s="221">
        <f t="shared" si="12"/>
        <v>0</v>
      </c>
      <c r="N7" s="221">
        <f t="shared" si="13"/>
        <v>0</v>
      </c>
      <c r="O7" s="65">
        <f t="shared" si="14"/>
        <v>2072.7324771852814</v>
      </c>
      <c r="Q7" s="528"/>
      <c r="R7" s="165" t="s">
        <v>59</v>
      </c>
      <c r="S7" s="221">
        <f t="shared" si="56"/>
        <v>0</v>
      </c>
      <c r="T7" s="221">
        <f t="shared" si="15"/>
        <v>0</v>
      </c>
      <c r="U7" s="221">
        <f t="shared" si="16"/>
        <v>0</v>
      </c>
      <c r="V7" s="221">
        <f t="shared" si="17"/>
        <v>0</v>
      </c>
      <c r="W7" s="221">
        <f t="shared" si="18"/>
        <v>0</v>
      </c>
      <c r="X7" s="221">
        <f t="shared" si="19"/>
        <v>0</v>
      </c>
      <c r="Y7" s="221">
        <f t="shared" si="20"/>
        <v>0</v>
      </c>
      <c r="Z7" s="221">
        <f t="shared" si="21"/>
        <v>0</v>
      </c>
      <c r="AA7" s="221">
        <f t="shared" si="22"/>
        <v>0</v>
      </c>
      <c r="AB7" s="221">
        <f t="shared" si="23"/>
        <v>0</v>
      </c>
      <c r="AC7" s="221">
        <f t="shared" si="24"/>
        <v>0</v>
      </c>
      <c r="AD7" s="221">
        <f t="shared" si="25"/>
        <v>0</v>
      </c>
      <c r="AE7" s="65">
        <f t="shared" si="26"/>
        <v>0</v>
      </c>
      <c r="AG7" s="528"/>
      <c r="AH7" s="165" t="s">
        <v>59</v>
      </c>
      <c r="AI7" s="221">
        <f t="shared" si="57"/>
        <v>0</v>
      </c>
      <c r="AJ7" s="221">
        <f t="shared" si="27"/>
        <v>0</v>
      </c>
      <c r="AK7" s="221">
        <f t="shared" si="28"/>
        <v>0</v>
      </c>
      <c r="AL7" s="221">
        <f t="shared" si="29"/>
        <v>0</v>
      </c>
      <c r="AM7" s="221">
        <f t="shared" si="30"/>
        <v>0</v>
      </c>
      <c r="AN7" s="221">
        <f t="shared" si="31"/>
        <v>0</v>
      </c>
      <c r="AO7" s="221">
        <f t="shared" si="32"/>
        <v>0</v>
      </c>
      <c r="AP7" s="221">
        <f t="shared" si="33"/>
        <v>0</v>
      </c>
      <c r="AQ7" s="221">
        <f t="shared" si="34"/>
        <v>0</v>
      </c>
      <c r="AR7" s="221">
        <f t="shared" si="35"/>
        <v>0</v>
      </c>
      <c r="AS7" s="221">
        <f t="shared" si="36"/>
        <v>0</v>
      </c>
      <c r="AT7" s="221">
        <f t="shared" si="37"/>
        <v>0</v>
      </c>
      <c r="AU7" s="65">
        <f t="shared" si="38"/>
        <v>0</v>
      </c>
      <c r="AW7" s="528"/>
      <c r="AX7" s="165" t="s">
        <v>59</v>
      </c>
      <c r="AY7" s="221">
        <f t="shared" si="58"/>
        <v>0</v>
      </c>
      <c r="AZ7" s="221">
        <f t="shared" si="39"/>
        <v>0</v>
      </c>
      <c r="BA7" s="221">
        <f t="shared" si="40"/>
        <v>0</v>
      </c>
      <c r="BB7" s="221">
        <f t="shared" si="41"/>
        <v>0</v>
      </c>
      <c r="BC7" s="221">
        <f t="shared" si="42"/>
        <v>0</v>
      </c>
      <c r="BD7" s="221">
        <f t="shared" si="43"/>
        <v>0</v>
      </c>
      <c r="BE7" s="221">
        <f t="shared" si="44"/>
        <v>0</v>
      </c>
      <c r="BF7" s="221">
        <f t="shared" si="45"/>
        <v>0</v>
      </c>
      <c r="BG7" s="221">
        <f t="shared" si="46"/>
        <v>0</v>
      </c>
      <c r="BH7" s="221">
        <f t="shared" si="47"/>
        <v>0</v>
      </c>
      <c r="BI7" s="221">
        <f t="shared" si="48"/>
        <v>0</v>
      </c>
      <c r="BJ7" s="221">
        <f t="shared" si="49"/>
        <v>0</v>
      </c>
      <c r="BK7" s="65">
        <f t="shared" si="50"/>
        <v>0</v>
      </c>
      <c r="BP7" s="528"/>
      <c r="BQ7" s="165" t="s">
        <v>59</v>
      </c>
      <c r="BR7" s="414">
        <v>0</v>
      </c>
      <c r="BS7" s="414">
        <v>0</v>
      </c>
      <c r="BT7" s="414">
        <v>0</v>
      </c>
      <c r="BU7" s="414">
        <v>4.6661039178341643E-4</v>
      </c>
      <c r="BV7" s="414">
        <v>0</v>
      </c>
      <c r="BW7" s="414">
        <v>0</v>
      </c>
      <c r="BX7" s="414">
        <v>0</v>
      </c>
      <c r="BY7" s="414">
        <v>0</v>
      </c>
      <c r="BZ7" s="414">
        <v>0</v>
      </c>
      <c r="CA7" s="414">
        <v>0</v>
      </c>
      <c r="CB7" s="414">
        <v>0</v>
      </c>
      <c r="CC7" s="414">
        <v>0</v>
      </c>
      <c r="CD7" s="410">
        <f t="shared" si="51"/>
        <v>4.6661039178341643E-4</v>
      </c>
      <c r="CF7" s="528"/>
      <c r="CG7" s="165" t="s">
        <v>59</v>
      </c>
      <c r="CH7" s="414">
        <v>0</v>
      </c>
      <c r="CI7" s="414">
        <v>0</v>
      </c>
      <c r="CJ7" s="414">
        <v>0</v>
      </c>
      <c r="CK7" s="414">
        <v>0</v>
      </c>
      <c r="CL7" s="414">
        <v>0</v>
      </c>
      <c r="CM7" s="414">
        <v>0</v>
      </c>
      <c r="CN7" s="414">
        <v>0</v>
      </c>
      <c r="CO7" s="414">
        <v>0</v>
      </c>
      <c r="CP7" s="414">
        <v>0</v>
      </c>
      <c r="CQ7" s="414">
        <v>0</v>
      </c>
      <c r="CR7" s="414">
        <v>0</v>
      </c>
      <c r="CS7" s="414">
        <v>0</v>
      </c>
      <c r="CT7" s="410">
        <f t="shared" si="52"/>
        <v>0</v>
      </c>
      <c r="CV7" s="528"/>
      <c r="CW7" s="165" t="s">
        <v>59</v>
      </c>
      <c r="CX7" s="414">
        <v>0</v>
      </c>
      <c r="CY7" s="414">
        <v>0</v>
      </c>
      <c r="CZ7" s="414">
        <v>0</v>
      </c>
      <c r="DA7" s="414">
        <v>0</v>
      </c>
      <c r="DB7" s="414">
        <v>0</v>
      </c>
      <c r="DC7" s="414">
        <v>0</v>
      </c>
      <c r="DD7" s="414">
        <v>0</v>
      </c>
      <c r="DE7" s="414">
        <v>0</v>
      </c>
      <c r="DF7" s="414">
        <v>0</v>
      </c>
      <c r="DG7" s="414">
        <v>0</v>
      </c>
      <c r="DH7" s="414">
        <v>0</v>
      </c>
      <c r="DI7" s="414">
        <v>0</v>
      </c>
      <c r="DJ7" s="410">
        <f t="shared" si="53"/>
        <v>0</v>
      </c>
      <c r="DL7" s="528"/>
      <c r="DM7" s="165" t="s">
        <v>59</v>
      </c>
      <c r="DN7" s="414">
        <v>0</v>
      </c>
      <c r="DO7" s="414">
        <v>0</v>
      </c>
      <c r="DP7" s="414">
        <v>0</v>
      </c>
      <c r="DQ7" s="414">
        <v>0</v>
      </c>
      <c r="DR7" s="414">
        <v>0</v>
      </c>
      <c r="DS7" s="414">
        <v>0</v>
      </c>
      <c r="DT7" s="414">
        <v>0</v>
      </c>
      <c r="DU7" s="414">
        <v>0</v>
      </c>
      <c r="DV7" s="414">
        <v>0</v>
      </c>
      <c r="DW7" s="414">
        <v>0</v>
      </c>
      <c r="DX7" s="414">
        <v>0</v>
      </c>
      <c r="DY7" s="414">
        <v>0</v>
      </c>
      <c r="DZ7" s="410">
        <f t="shared" si="54"/>
        <v>0</v>
      </c>
    </row>
    <row r="8" spans="1:130" x14ac:dyDescent="0.35">
      <c r="A8" s="528"/>
      <c r="B8" s="165" t="s">
        <v>58</v>
      </c>
      <c r="C8" s="221">
        <f t="shared" si="55"/>
        <v>0</v>
      </c>
      <c r="D8" s="221">
        <f t="shared" si="3"/>
        <v>0</v>
      </c>
      <c r="E8" s="221">
        <f t="shared" si="4"/>
        <v>0</v>
      </c>
      <c r="F8" s="221">
        <f t="shared" si="5"/>
        <v>0</v>
      </c>
      <c r="G8" s="221">
        <f t="shared" si="6"/>
        <v>0</v>
      </c>
      <c r="H8" s="221">
        <f t="shared" si="7"/>
        <v>0</v>
      </c>
      <c r="I8" s="221">
        <f t="shared" si="8"/>
        <v>0</v>
      </c>
      <c r="J8" s="221">
        <f t="shared" si="9"/>
        <v>0</v>
      </c>
      <c r="K8" s="221">
        <f t="shared" si="10"/>
        <v>0</v>
      </c>
      <c r="L8" s="221">
        <f t="shared" si="11"/>
        <v>0</v>
      </c>
      <c r="M8" s="221">
        <f t="shared" si="12"/>
        <v>0</v>
      </c>
      <c r="N8" s="221">
        <f t="shared" si="13"/>
        <v>0</v>
      </c>
      <c r="O8" s="65">
        <f t="shared" si="14"/>
        <v>0</v>
      </c>
      <c r="Q8" s="528"/>
      <c r="R8" s="165" t="s">
        <v>58</v>
      </c>
      <c r="S8" s="221">
        <f t="shared" si="56"/>
        <v>0</v>
      </c>
      <c r="T8" s="221">
        <f t="shared" si="15"/>
        <v>0</v>
      </c>
      <c r="U8" s="221">
        <f t="shared" si="16"/>
        <v>0</v>
      </c>
      <c r="V8" s="221">
        <f t="shared" si="17"/>
        <v>0</v>
      </c>
      <c r="W8" s="221">
        <f t="shared" si="18"/>
        <v>0</v>
      </c>
      <c r="X8" s="221">
        <f t="shared" si="19"/>
        <v>0</v>
      </c>
      <c r="Y8" s="221">
        <f t="shared" si="20"/>
        <v>0</v>
      </c>
      <c r="Z8" s="221">
        <f t="shared" si="21"/>
        <v>0</v>
      </c>
      <c r="AA8" s="221">
        <f t="shared" si="22"/>
        <v>0</v>
      </c>
      <c r="AB8" s="221">
        <f t="shared" si="23"/>
        <v>0</v>
      </c>
      <c r="AC8" s="221">
        <f t="shared" si="24"/>
        <v>0</v>
      </c>
      <c r="AD8" s="221">
        <f t="shared" si="25"/>
        <v>0</v>
      </c>
      <c r="AE8" s="65">
        <f t="shared" si="26"/>
        <v>0</v>
      </c>
      <c r="AG8" s="528"/>
      <c r="AH8" s="165" t="s">
        <v>58</v>
      </c>
      <c r="AI8" s="221">
        <f t="shared" si="57"/>
        <v>0</v>
      </c>
      <c r="AJ8" s="221">
        <f t="shared" si="27"/>
        <v>0</v>
      </c>
      <c r="AK8" s="221">
        <f t="shared" si="28"/>
        <v>0</v>
      </c>
      <c r="AL8" s="221">
        <f t="shared" si="29"/>
        <v>0</v>
      </c>
      <c r="AM8" s="221">
        <f t="shared" si="30"/>
        <v>0</v>
      </c>
      <c r="AN8" s="221">
        <f t="shared" si="31"/>
        <v>0</v>
      </c>
      <c r="AO8" s="221">
        <f t="shared" si="32"/>
        <v>0</v>
      </c>
      <c r="AP8" s="221">
        <f t="shared" si="33"/>
        <v>0</v>
      </c>
      <c r="AQ8" s="221">
        <f t="shared" si="34"/>
        <v>0</v>
      </c>
      <c r="AR8" s="221">
        <f t="shared" si="35"/>
        <v>0</v>
      </c>
      <c r="AS8" s="221">
        <f t="shared" si="36"/>
        <v>0</v>
      </c>
      <c r="AT8" s="221">
        <f t="shared" si="37"/>
        <v>0</v>
      </c>
      <c r="AU8" s="65">
        <f t="shared" si="38"/>
        <v>0</v>
      </c>
      <c r="AW8" s="528"/>
      <c r="AX8" s="165" t="s">
        <v>58</v>
      </c>
      <c r="AY8" s="221">
        <f t="shared" si="58"/>
        <v>0</v>
      </c>
      <c r="AZ8" s="221">
        <f t="shared" si="39"/>
        <v>0</v>
      </c>
      <c r="BA8" s="221">
        <f t="shared" si="40"/>
        <v>0</v>
      </c>
      <c r="BB8" s="221">
        <f t="shared" si="41"/>
        <v>0</v>
      </c>
      <c r="BC8" s="221">
        <f t="shared" si="42"/>
        <v>0</v>
      </c>
      <c r="BD8" s="221">
        <f t="shared" si="43"/>
        <v>0</v>
      </c>
      <c r="BE8" s="221">
        <f t="shared" si="44"/>
        <v>0</v>
      </c>
      <c r="BF8" s="221">
        <f t="shared" si="45"/>
        <v>0</v>
      </c>
      <c r="BG8" s="221">
        <f t="shared" si="46"/>
        <v>0</v>
      </c>
      <c r="BH8" s="221">
        <f t="shared" si="47"/>
        <v>0</v>
      </c>
      <c r="BI8" s="221">
        <f t="shared" si="48"/>
        <v>0</v>
      </c>
      <c r="BJ8" s="221">
        <f t="shared" si="49"/>
        <v>0</v>
      </c>
      <c r="BK8" s="65">
        <f t="shared" si="50"/>
        <v>0</v>
      </c>
      <c r="BP8" s="528"/>
      <c r="BQ8" s="165" t="s">
        <v>58</v>
      </c>
      <c r="BR8" s="414">
        <v>0</v>
      </c>
      <c r="BS8" s="414">
        <v>0</v>
      </c>
      <c r="BT8" s="414">
        <v>0</v>
      </c>
      <c r="BU8" s="414">
        <v>0</v>
      </c>
      <c r="BV8" s="414">
        <v>0</v>
      </c>
      <c r="BW8" s="414">
        <v>0</v>
      </c>
      <c r="BX8" s="414">
        <v>0</v>
      </c>
      <c r="BY8" s="414">
        <v>0</v>
      </c>
      <c r="BZ8" s="414">
        <v>0</v>
      </c>
      <c r="CA8" s="414">
        <v>0</v>
      </c>
      <c r="CB8" s="414">
        <v>0</v>
      </c>
      <c r="CC8" s="414">
        <v>0</v>
      </c>
      <c r="CD8" s="410">
        <f t="shared" si="51"/>
        <v>0</v>
      </c>
      <c r="CF8" s="528"/>
      <c r="CG8" s="165" t="s">
        <v>58</v>
      </c>
      <c r="CH8" s="414">
        <v>0</v>
      </c>
      <c r="CI8" s="414">
        <v>0</v>
      </c>
      <c r="CJ8" s="414">
        <v>0</v>
      </c>
      <c r="CK8" s="414">
        <v>0</v>
      </c>
      <c r="CL8" s="414">
        <v>0</v>
      </c>
      <c r="CM8" s="414">
        <v>0</v>
      </c>
      <c r="CN8" s="414">
        <v>0</v>
      </c>
      <c r="CO8" s="414">
        <v>0</v>
      </c>
      <c r="CP8" s="414">
        <v>0</v>
      </c>
      <c r="CQ8" s="414">
        <v>0</v>
      </c>
      <c r="CR8" s="414">
        <v>0</v>
      </c>
      <c r="CS8" s="414">
        <v>0</v>
      </c>
      <c r="CT8" s="410">
        <f t="shared" si="52"/>
        <v>0</v>
      </c>
      <c r="CV8" s="528"/>
      <c r="CW8" s="165" t="s">
        <v>58</v>
      </c>
      <c r="CX8" s="414">
        <v>0</v>
      </c>
      <c r="CY8" s="414">
        <v>0</v>
      </c>
      <c r="CZ8" s="414">
        <v>0</v>
      </c>
      <c r="DA8" s="414">
        <v>0</v>
      </c>
      <c r="DB8" s="414">
        <v>0</v>
      </c>
      <c r="DC8" s="414">
        <v>0</v>
      </c>
      <c r="DD8" s="414">
        <v>0</v>
      </c>
      <c r="DE8" s="414">
        <v>0</v>
      </c>
      <c r="DF8" s="414">
        <v>0</v>
      </c>
      <c r="DG8" s="414">
        <v>0</v>
      </c>
      <c r="DH8" s="414">
        <v>0</v>
      </c>
      <c r="DI8" s="414">
        <v>0</v>
      </c>
      <c r="DJ8" s="410">
        <f t="shared" si="53"/>
        <v>0</v>
      </c>
      <c r="DL8" s="528"/>
      <c r="DM8" s="165" t="s">
        <v>58</v>
      </c>
      <c r="DN8" s="414">
        <v>0</v>
      </c>
      <c r="DO8" s="414">
        <v>0</v>
      </c>
      <c r="DP8" s="414">
        <v>0</v>
      </c>
      <c r="DQ8" s="414">
        <v>0</v>
      </c>
      <c r="DR8" s="414">
        <v>0</v>
      </c>
      <c r="DS8" s="414">
        <v>0</v>
      </c>
      <c r="DT8" s="414">
        <v>0</v>
      </c>
      <c r="DU8" s="414">
        <v>0</v>
      </c>
      <c r="DV8" s="414">
        <v>0</v>
      </c>
      <c r="DW8" s="414">
        <v>0</v>
      </c>
      <c r="DX8" s="414">
        <v>0</v>
      </c>
      <c r="DY8" s="414">
        <v>0</v>
      </c>
      <c r="DZ8" s="410">
        <f t="shared" si="54"/>
        <v>0</v>
      </c>
    </row>
    <row r="9" spans="1:130" x14ac:dyDescent="0.35">
      <c r="A9" s="528"/>
      <c r="B9" s="165" t="s">
        <v>57</v>
      </c>
      <c r="C9" s="221">
        <f t="shared" si="55"/>
        <v>0</v>
      </c>
      <c r="D9" s="221">
        <f t="shared" si="3"/>
        <v>0</v>
      </c>
      <c r="E9" s="221">
        <f t="shared" si="4"/>
        <v>0</v>
      </c>
      <c r="F9" s="221">
        <f t="shared" si="5"/>
        <v>0</v>
      </c>
      <c r="G9" s="221">
        <f t="shared" si="6"/>
        <v>0</v>
      </c>
      <c r="H9" s="221">
        <f t="shared" si="7"/>
        <v>0</v>
      </c>
      <c r="I9" s="221">
        <f t="shared" si="8"/>
        <v>0</v>
      </c>
      <c r="J9" s="221">
        <f t="shared" si="9"/>
        <v>0</v>
      </c>
      <c r="K9" s="221">
        <f t="shared" si="10"/>
        <v>0</v>
      </c>
      <c r="L9" s="221">
        <f t="shared" si="11"/>
        <v>0</v>
      </c>
      <c r="M9" s="221">
        <f t="shared" si="12"/>
        <v>0</v>
      </c>
      <c r="N9" s="221">
        <f t="shared" si="13"/>
        <v>0</v>
      </c>
      <c r="O9" s="65">
        <f t="shared" si="14"/>
        <v>0</v>
      </c>
      <c r="Q9" s="528"/>
      <c r="R9" s="165" t="s">
        <v>57</v>
      </c>
      <c r="S9" s="221">
        <f t="shared" si="56"/>
        <v>0</v>
      </c>
      <c r="T9" s="221">
        <f t="shared" si="15"/>
        <v>0</v>
      </c>
      <c r="U9" s="221">
        <f t="shared" si="16"/>
        <v>0</v>
      </c>
      <c r="V9" s="221">
        <f t="shared" si="17"/>
        <v>0</v>
      </c>
      <c r="W9" s="221">
        <f t="shared" si="18"/>
        <v>0</v>
      </c>
      <c r="X9" s="221">
        <f t="shared" si="19"/>
        <v>0</v>
      </c>
      <c r="Y9" s="221">
        <f t="shared" si="20"/>
        <v>0</v>
      </c>
      <c r="Z9" s="221">
        <f t="shared" si="21"/>
        <v>0</v>
      </c>
      <c r="AA9" s="221">
        <f t="shared" si="22"/>
        <v>0</v>
      </c>
      <c r="AB9" s="221">
        <f t="shared" si="23"/>
        <v>0</v>
      </c>
      <c r="AC9" s="221">
        <f t="shared" si="24"/>
        <v>0</v>
      </c>
      <c r="AD9" s="221">
        <f t="shared" si="25"/>
        <v>0</v>
      </c>
      <c r="AE9" s="65">
        <f t="shared" si="26"/>
        <v>0</v>
      </c>
      <c r="AG9" s="528"/>
      <c r="AH9" s="165" t="s">
        <v>57</v>
      </c>
      <c r="AI9" s="221">
        <f t="shared" si="57"/>
        <v>0</v>
      </c>
      <c r="AJ9" s="221">
        <f t="shared" si="27"/>
        <v>0</v>
      </c>
      <c r="AK9" s="221">
        <f t="shared" si="28"/>
        <v>0</v>
      </c>
      <c r="AL9" s="221">
        <f t="shared" si="29"/>
        <v>0</v>
      </c>
      <c r="AM9" s="221">
        <f t="shared" si="30"/>
        <v>0</v>
      </c>
      <c r="AN9" s="221">
        <f t="shared" si="31"/>
        <v>0</v>
      </c>
      <c r="AO9" s="221">
        <f t="shared" si="32"/>
        <v>0</v>
      </c>
      <c r="AP9" s="221">
        <f t="shared" si="33"/>
        <v>0</v>
      </c>
      <c r="AQ9" s="221">
        <f t="shared" si="34"/>
        <v>0</v>
      </c>
      <c r="AR9" s="221">
        <f t="shared" si="35"/>
        <v>0</v>
      </c>
      <c r="AS9" s="221">
        <f t="shared" si="36"/>
        <v>0</v>
      </c>
      <c r="AT9" s="221">
        <f t="shared" si="37"/>
        <v>0</v>
      </c>
      <c r="AU9" s="65">
        <f t="shared" si="38"/>
        <v>0</v>
      </c>
      <c r="AW9" s="528"/>
      <c r="AX9" s="165" t="s">
        <v>57</v>
      </c>
      <c r="AY9" s="221">
        <f t="shared" si="58"/>
        <v>0</v>
      </c>
      <c r="AZ9" s="221">
        <f t="shared" si="39"/>
        <v>0</v>
      </c>
      <c r="BA9" s="221">
        <f t="shared" si="40"/>
        <v>0</v>
      </c>
      <c r="BB9" s="221">
        <f t="shared" si="41"/>
        <v>0</v>
      </c>
      <c r="BC9" s="221">
        <f t="shared" si="42"/>
        <v>0</v>
      </c>
      <c r="BD9" s="221">
        <f t="shared" si="43"/>
        <v>0</v>
      </c>
      <c r="BE9" s="221">
        <f t="shared" si="44"/>
        <v>0</v>
      </c>
      <c r="BF9" s="221">
        <f t="shared" si="45"/>
        <v>0</v>
      </c>
      <c r="BG9" s="221">
        <f t="shared" si="46"/>
        <v>0</v>
      </c>
      <c r="BH9" s="221">
        <f t="shared" si="47"/>
        <v>0</v>
      </c>
      <c r="BI9" s="221">
        <f t="shared" si="48"/>
        <v>0</v>
      </c>
      <c r="BJ9" s="221">
        <f t="shared" si="49"/>
        <v>0</v>
      </c>
      <c r="BK9" s="65">
        <f t="shared" si="50"/>
        <v>0</v>
      </c>
      <c r="BP9" s="528"/>
      <c r="BQ9" s="165" t="s">
        <v>57</v>
      </c>
      <c r="BR9" s="414">
        <v>0</v>
      </c>
      <c r="BS9" s="414">
        <v>0</v>
      </c>
      <c r="BT9" s="414">
        <v>0</v>
      </c>
      <c r="BU9" s="414">
        <v>0</v>
      </c>
      <c r="BV9" s="414">
        <v>0</v>
      </c>
      <c r="BW9" s="414">
        <v>0</v>
      </c>
      <c r="BX9" s="414">
        <v>0</v>
      </c>
      <c r="BY9" s="414">
        <v>0</v>
      </c>
      <c r="BZ9" s="414">
        <v>0</v>
      </c>
      <c r="CA9" s="414">
        <v>0</v>
      </c>
      <c r="CB9" s="414">
        <v>0</v>
      </c>
      <c r="CC9" s="414">
        <v>0</v>
      </c>
      <c r="CD9" s="410">
        <f t="shared" si="51"/>
        <v>0</v>
      </c>
      <c r="CF9" s="528"/>
      <c r="CG9" s="165" t="s">
        <v>57</v>
      </c>
      <c r="CH9" s="414">
        <v>0</v>
      </c>
      <c r="CI9" s="414">
        <v>0</v>
      </c>
      <c r="CJ9" s="414">
        <v>0</v>
      </c>
      <c r="CK9" s="414">
        <v>0</v>
      </c>
      <c r="CL9" s="414">
        <v>0</v>
      </c>
      <c r="CM9" s="414">
        <v>0</v>
      </c>
      <c r="CN9" s="414">
        <v>0</v>
      </c>
      <c r="CO9" s="414">
        <v>0</v>
      </c>
      <c r="CP9" s="414">
        <v>0</v>
      </c>
      <c r="CQ9" s="414">
        <v>0</v>
      </c>
      <c r="CR9" s="414">
        <v>0</v>
      </c>
      <c r="CS9" s="414">
        <v>0</v>
      </c>
      <c r="CT9" s="410">
        <f t="shared" si="52"/>
        <v>0</v>
      </c>
      <c r="CV9" s="528"/>
      <c r="CW9" s="165" t="s">
        <v>57</v>
      </c>
      <c r="CX9" s="414">
        <v>0</v>
      </c>
      <c r="CY9" s="414">
        <v>0</v>
      </c>
      <c r="CZ9" s="414">
        <v>0</v>
      </c>
      <c r="DA9" s="414">
        <v>0</v>
      </c>
      <c r="DB9" s="414">
        <v>0</v>
      </c>
      <c r="DC9" s="414">
        <v>0</v>
      </c>
      <c r="DD9" s="414">
        <v>0</v>
      </c>
      <c r="DE9" s="414">
        <v>0</v>
      </c>
      <c r="DF9" s="414">
        <v>0</v>
      </c>
      <c r="DG9" s="414">
        <v>0</v>
      </c>
      <c r="DH9" s="414">
        <v>0</v>
      </c>
      <c r="DI9" s="414">
        <v>0</v>
      </c>
      <c r="DJ9" s="410">
        <f t="shared" si="53"/>
        <v>0</v>
      </c>
      <c r="DL9" s="528"/>
      <c r="DM9" s="165" t="s">
        <v>57</v>
      </c>
      <c r="DN9" s="414">
        <v>0</v>
      </c>
      <c r="DO9" s="414">
        <v>0</v>
      </c>
      <c r="DP9" s="414">
        <v>0</v>
      </c>
      <c r="DQ9" s="414">
        <v>0</v>
      </c>
      <c r="DR9" s="414">
        <v>0</v>
      </c>
      <c r="DS9" s="414">
        <v>0</v>
      </c>
      <c r="DT9" s="414">
        <v>0</v>
      </c>
      <c r="DU9" s="414">
        <v>0</v>
      </c>
      <c r="DV9" s="414">
        <v>0</v>
      </c>
      <c r="DW9" s="414">
        <v>0</v>
      </c>
      <c r="DX9" s="414">
        <v>0</v>
      </c>
      <c r="DY9" s="414">
        <v>0</v>
      </c>
      <c r="DZ9" s="410">
        <f t="shared" si="54"/>
        <v>0</v>
      </c>
    </row>
    <row r="10" spans="1:130" x14ac:dyDescent="0.35">
      <c r="A10" s="528"/>
      <c r="B10" s="165" t="s">
        <v>56</v>
      </c>
      <c r="C10" s="221">
        <f t="shared" si="55"/>
        <v>0</v>
      </c>
      <c r="D10" s="221">
        <f t="shared" si="3"/>
        <v>0</v>
      </c>
      <c r="E10" s="221">
        <f t="shared" si="4"/>
        <v>0</v>
      </c>
      <c r="F10" s="221">
        <f t="shared" si="5"/>
        <v>0</v>
      </c>
      <c r="G10" s="221">
        <f t="shared" si="6"/>
        <v>0</v>
      </c>
      <c r="H10" s="221">
        <f t="shared" si="7"/>
        <v>0</v>
      </c>
      <c r="I10" s="221">
        <f t="shared" si="8"/>
        <v>0</v>
      </c>
      <c r="J10" s="221">
        <f t="shared" si="9"/>
        <v>0</v>
      </c>
      <c r="K10" s="221">
        <f t="shared" si="10"/>
        <v>0</v>
      </c>
      <c r="L10" s="221">
        <f t="shared" si="11"/>
        <v>0</v>
      </c>
      <c r="M10" s="221">
        <f t="shared" si="12"/>
        <v>0</v>
      </c>
      <c r="N10" s="221">
        <f t="shared" si="13"/>
        <v>0</v>
      </c>
      <c r="O10" s="65">
        <f t="shared" si="14"/>
        <v>0</v>
      </c>
      <c r="Q10" s="528"/>
      <c r="R10" s="165" t="s">
        <v>56</v>
      </c>
      <c r="S10" s="221">
        <f t="shared" si="56"/>
        <v>0</v>
      </c>
      <c r="T10" s="221">
        <f t="shared" si="15"/>
        <v>0</v>
      </c>
      <c r="U10" s="221">
        <f t="shared" si="16"/>
        <v>0</v>
      </c>
      <c r="V10" s="221">
        <f t="shared" si="17"/>
        <v>0</v>
      </c>
      <c r="W10" s="221">
        <f t="shared" si="18"/>
        <v>0</v>
      </c>
      <c r="X10" s="221">
        <f t="shared" si="19"/>
        <v>0</v>
      </c>
      <c r="Y10" s="221">
        <f t="shared" si="20"/>
        <v>0</v>
      </c>
      <c r="Z10" s="221">
        <f t="shared" si="21"/>
        <v>0</v>
      </c>
      <c r="AA10" s="221">
        <f t="shared" si="22"/>
        <v>0</v>
      </c>
      <c r="AB10" s="221">
        <f t="shared" si="23"/>
        <v>0</v>
      </c>
      <c r="AC10" s="221">
        <f t="shared" si="24"/>
        <v>0</v>
      </c>
      <c r="AD10" s="221">
        <f t="shared" si="25"/>
        <v>0</v>
      </c>
      <c r="AE10" s="65">
        <f t="shared" si="26"/>
        <v>0</v>
      </c>
      <c r="AG10" s="528"/>
      <c r="AH10" s="165" t="s">
        <v>56</v>
      </c>
      <c r="AI10" s="221">
        <f t="shared" si="57"/>
        <v>0</v>
      </c>
      <c r="AJ10" s="221">
        <f t="shared" si="27"/>
        <v>0</v>
      </c>
      <c r="AK10" s="221">
        <f t="shared" si="28"/>
        <v>0</v>
      </c>
      <c r="AL10" s="221">
        <f t="shared" si="29"/>
        <v>0</v>
      </c>
      <c r="AM10" s="221">
        <f t="shared" si="30"/>
        <v>0</v>
      </c>
      <c r="AN10" s="221">
        <f t="shared" si="31"/>
        <v>0</v>
      </c>
      <c r="AO10" s="221">
        <f t="shared" si="32"/>
        <v>0</v>
      </c>
      <c r="AP10" s="221">
        <f t="shared" si="33"/>
        <v>0</v>
      </c>
      <c r="AQ10" s="221">
        <f t="shared" si="34"/>
        <v>0</v>
      </c>
      <c r="AR10" s="221">
        <f t="shared" si="35"/>
        <v>0</v>
      </c>
      <c r="AS10" s="221">
        <f t="shared" si="36"/>
        <v>0</v>
      </c>
      <c r="AT10" s="221">
        <f t="shared" si="37"/>
        <v>0</v>
      </c>
      <c r="AU10" s="65">
        <f t="shared" si="38"/>
        <v>0</v>
      </c>
      <c r="AW10" s="528"/>
      <c r="AX10" s="165" t="s">
        <v>56</v>
      </c>
      <c r="AY10" s="221">
        <f t="shared" si="58"/>
        <v>0</v>
      </c>
      <c r="AZ10" s="221">
        <f t="shared" si="39"/>
        <v>0</v>
      </c>
      <c r="BA10" s="221">
        <f t="shared" si="40"/>
        <v>0</v>
      </c>
      <c r="BB10" s="221">
        <f t="shared" si="41"/>
        <v>0</v>
      </c>
      <c r="BC10" s="221">
        <f t="shared" si="42"/>
        <v>0</v>
      </c>
      <c r="BD10" s="221">
        <f t="shared" si="43"/>
        <v>0</v>
      </c>
      <c r="BE10" s="221">
        <f t="shared" si="44"/>
        <v>0</v>
      </c>
      <c r="BF10" s="221">
        <f t="shared" si="45"/>
        <v>0</v>
      </c>
      <c r="BG10" s="221">
        <f t="shared" si="46"/>
        <v>0</v>
      </c>
      <c r="BH10" s="221">
        <f t="shared" si="47"/>
        <v>0</v>
      </c>
      <c r="BI10" s="221">
        <f t="shared" si="48"/>
        <v>0</v>
      </c>
      <c r="BJ10" s="221">
        <f t="shared" si="49"/>
        <v>0</v>
      </c>
      <c r="BK10" s="65">
        <f t="shared" si="50"/>
        <v>0</v>
      </c>
      <c r="BP10" s="528"/>
      <c r="BQ10" s="165" t="s">
        <v>56</v>
      </c>
      <c r="BR10" s="414">
        <v>0</v>
      </c>
      <c r="BS10" s="414">
        <v>0</v>
      </c>
      <c r="BT10" s="414">
        <v>0</v>
      </c>
      <c r="BU10" s="414">
        <v>0</v>
      </c>
      <c r="BV10" s="414">
        <v>0</v>
      </c>
      <c r="BW10" s="414">
        <v>0</v>
      </c>
      <c r="BX10" s="414">
        <v>0</v>
      </c>
      <c r="BY10" s="414">
        <v>0</v>
      </c>
      <c r="BZ10" s="414">
        <v>0</v>
      </c>
      <c r="CA10" s="414">
        <v>0</v>
      </c>
      <c r="CB10" s="414">
        <v>0</v>
      </c>
      <c r="CC10" s="414">
        <v>0</v>
      </c>
      <c r="CD10" s="410">
        <f t="shared" si="51"/>
        <v>0</v>
      </c>
      <c r="CF10" s="528"/>
      <c r="CG10" s="165" t="s">
        <v>56</v>
      </c>
      <c r="CH10" s="414">
        <v>0</v>
      </c>
      <c r="CI10" s="414">
        <v>0</v>
      </c>
      <c r="CJ10" s="414">
        <v>0</v>
      </c>
      <c r="CK10" s="414">
        <v>0</v>
      </c>
      <c r="CL10" s="414">
        <v>0</v>
      </c>
      <c r="CM10" s="414">
        <v>0</v>
      </c>
      <c r="CN10" s="414">
        <v>0</v>
      </c>
      <c r="CO10" s="414">
        <v>0</v>
      </c>
      <c r="CP10" s="414">
        <v>0</v>
      </c>
      <c r="CQ10" s="414">
        <v>0</v>
      </c>
      <c r="CR10" s="414">
        <v>0</v>
      </c>
      <c r="CS10" s="414">
        <v>0</v>
      </c>
      <c r="CT10" s="410">
        <f t="shared" si="52"/>
        <v>0</v>
      </c>
      <c r="CV10" s="528"/>
      <c r="CW10" s="165" t="s">
        <v>56</v>
      </c>
      <c r="CX10" s="414">
        <v>0</v>
      </c>
      <c r="CY10" s="414">
        <v>0</v>
      </c>
      <c r="CZ10" s="414">
        <v>0</v>
      </c>
      <c r="DA10" s="414">
        <v>0</v>
      </c>
      <c r="DB10" s="414">
        <v>0</v>
      </c>
      <c r="DC10" s="414">
        <v>0</v>
      </c>
      <c r="DD10" s="414">
        <v>0</v>
      </c>
      <c r="DE10" s="414">
        <v>0</v>
      </c>
      <c r="DF10" s="414">
        <v>0</v>
      </c>
      <c r="DG10" s="414">
        <v>0</v>
      </c>
      <c r="DH10" s="414">
        <v>0</v>
      </c>
      <c r="DI10" s="414">
        <v>0</v>
      </c>
      <c r="DJ10" s="410">
        <f t="shared" si="53"/>
        <v>0</v>
      </c>
      <c r="DL10" s="528"/>
      <c r="DM10" s="165" t="s">
        <v>56</v>
      </c>
      <c r="DN10" s="414">
        <v>0</v>
      </c>
      <c r="DO10" s="414">
        <v>0</v>
      </c>
      <c r="DP10" s="414">
        <v>0</v>
      </c>
      <c r="DQ10" s="414">
        <v>0</v>
      </c>
      <c r="DR10" s="414">
        <v>0</v>
      </c>
      <c r="DS10" s="414">
        <v>0</v>
      </c>
      <c r="DT10" s="414">
        <v>0</v>
      </c>
      <c r="DU10" s="414">
        <v>0</v>
      </c>
      <c r="DV10" s="414">
        <v>0</v>
      </c>
      <c r="DW10" s="414">
        <v>0</v>
      </c>
      <c r="DX10" s="414">
        <v>0</v>
      </c>
      <c r="DY10" s="414">
        <v>0</v>
      </c>
      <c r="DZ10" s="410">
        <f t="shared" si="54"/>
        <v>0</v>
      </c>
    </row>
    <row r="11" spans="1:130" x14ac:dyDescent="0.35">
      <c r="A11" s="528"/>
      <c r="B11" s="165" t="s">
        <v>55</v>
      </c>
      <c r="C11" s="221">
        <f t="shared" si="55"/>
        <v>0</v>
      </c>
      <c r="D11" s="221">
        <f t="shared" si="3"/>
        <v>0</v>
      </c>
      <c r="E11" s="221">
        <f t="shared" si="4"/>
        <v>0</v>
      </c>
      <c r="F11" s="221">
        <f t="shared" si="5"/>
        <v>214818.96844361984</v>
      </c>
      <c r="G11" s="221">
        <f t="shared" si="6"/>
        <v>581284.51236032054</v>
      </c>
      <c r="H11" s="221">
        <f t="shared" si="7"/>
        <v>448737.62789491052</v>
      </c>
      <c r="I11" s="221">
        <f t="shared" si="8"/>
        <v>133051.57194848443</v>
      </c>
      <c r="J11" s="221">
        <f t="shared" si="9"/>
        <v>187283.1724289644</v>
      </c>
      <c r="K11" s="221">
        <f t="shared" si="10"/>
        <v>201389.27542576133</v>
      </c>
      <c r="L11" s="221">
        <f t="shared" si="11"/>
        <v>154899.82417916169</v>
      </c>
      <c r="M11" s="221">
        <f t="shared" si="12"/>
        <v>43853.199078547499</v>
      </c>
      <c r="N11" s="221">
        <f t="shared" si="13"/>
        <v>314227.80549644696</v>
      </c>
      <c r="O11" s="65">
        <f t="shared" si="14"/>
        <v>2279545.9572562175</v>
      </c>
      <c r="Q11" s="528"/>
      <c r="R11" s="165" t="s">
        <v>55</v>
      </c>
      <c r="S11" s="221">
        <f t="shared" si="56"/>
        <v>0</v>
      </c>
      <c r="T11" s="221">
        <f t="shared" si="15"/>
        <v>0</v>
      </c>
      <c r="U11" s="221">
        <f t="shared" si="16"/>
        <v>0</v>
      </c>
      <c r="V11" s="221">
        <f t="shared" si="17"/>
        <v>0</v>
      </c>
      <c r="W11" s="221">
        <f t="shared" si="18"/>
        <v>0</v>
      </c>
      <c r="X11" s="221">
        <f t="shared" si="19"/>
        <v>112643.17157512704</v>
      </c>
      <c r="Y11" s="221">
        <f t="shared" si="20"/>
        <v>266898.77185370232</v>
      </c>
      <c r="Z11" s="221">
        <f t="shared" si="21"/>
        <v>127490.25774808956</v>
      </c>
      <c r="AA11" s="221">
        <f t="shared" si="22"/>
        <v>246651.79974296695</v>
      </c>
      <c r="AB11" s="221">
        <f t="shared" si="23"/>
        <v>205196.95684802681</v>
      </c>
      <c r="AC11" s="221">
        <f t="shared" si="24"/>
        <v>225265.25140276094</v>
      </c>
      <c r="AD11" s="221">
        <f t="shared" si="25"/>
        <v>810451.05512357305</v>
      </c>
      <c r="AE11" s="65">
        <f t="shared" si="26"/>
        <v>1994597.2642942467</v>
      </c>
      <c r="AG11" s="528"/>
      <c r="AH11" s="165" t="s">
        <v>55</v>
      </c>
      <c r="AI11" s="221">
        <f t="shared" si="57"/>
        <v>0</v>
      </c>
      <c r="AJ11" s="221">
        <f t="shared" si="27"/>
        <v>0</v>
      </c>
      <c r="AK11" s="221">
        <f t="shared" si="28"/>
        <v>0</v>
      </c>
      <c r="AL11" s="221">
        <f t="shared" si="29"/>
        <v>0</v>
      </c>
      <c r="AM11" s="221">
        <f t="shared" si="30"/>
        <v>0</v>
      </c>
      <c r="AN11" s="221">
        <f t="shared" si="31"/>
        <v>0</v>
      </c>
      <c r="AO11" s="221">
        <f t="shared" si="32"/>
        <v>0</v>
      </c>
      <c r="AP11" s="221">
        <f t="shared" si="33"/>
        <v>0</v>
      </c>
      <c r="AQ11" s="221">
        <f t="shared" si="34"/>
        <v>0</v>
      </c>
      <c r="AR11" s="221">
        <f t="shared" si="35"/>
        <v>0</v>
      </c>
      <c r="AS11" s="221">
        <f t="shared" si="36"/>
        <v>0</v>
      </c>
      <c r="AT11" s="221">
        <f t="shared" si="37"/>
        <v>0</v>
      </c>
      <c r="AU11" s="65">
        <f t="shared" si="38"/>
        <v>0</v>
      </c>
      <c r="AW11" s="528"/>
      <c r="AX11" s="165" t="s">
        <v>55</v>
      </c>
      <c r="AY11" s="221">
        <f t="shared" si="58"/>
        <v>0</v>
      </c>
      <c r="AZ11" s="221">
        <f t="shared" si="39"/>
        <v>0</v>
      </c>
      <c r="BA11" s="221">
        <f t="shared" si="40"/>
        <v>0</v>
      </c>
      <c r="BB11" s="221">
        <f t="shared" si="41"/>
        <v>0</v>
      </c>
      <c r="BC11" s="221">
        <f t="shared" si="42"/>
        <v>0</v>
      </c>
      <c r="BD11" s="221">
        <f t="shared" si="43"/>
        <v>0</v>
      </c>
      <c r="BE11" s="221">
        <f t="shared" si="44"/>
        <v>0</v>
      </c>
      <c r="BF11" s="221">
        <f t="shared" si="45"/>
        <v>0</v>
      </c>
      <c r="BG11" s="221">
        <f t="shared" si="46"/>
        <v>0</v>
      </c>
      <c r="BH11" s="221">
        <f t="shared" si="47"/>
        <v>0</v>
      </c>
      <c r="BI11" s="221">
        <f t="shared" si="48"/>
        <v>0</v>
      </c>
      <c r="BJ11" s="221">
        <f t="shared" si="49"/>
        <v>0</v>
      </c>
      <c r="BK11" s="65">
        <f t="shared" si="50"/>
        <v>0</v>
      </c>
      <c r="BP11" s="528"/>
      <c r="BQ11" s="165" t="s">
        <v>55</v>
      </c>
      <c r="BR11" s="414">
        <v>0</v>
      </c>
      <c r="BS11" s="414">
        <v>0</v>
      </c>
      <c r="BT11" s="414">
        <v>0</v>
      </c>
      <c r="BU11" s="414">
        <v>4.8359720384227214E-2</v>
      </c>
      <c r="BV11" s="414">
        <v>0.13085788785362665</v>
      </c>
      <c r="BW11" s="414">
        <v>0.10101913424174526</v>
      </c>
      <c r="BX11" s="414">
        <v>2.9952368092668297E-2</v>
      </c>
      <c r="BY11" s="414">
        <v>4.2160903745856917E-2</v>
      </c>
      <c r="BZ11" s="414">
        <v>4.5336448259353852E-2</v>
      </c>
      <c r="CA11" s="414">
        <v>3.4870813500048246E-2</v>
      </c>
      <c r="CB11" s="414">
        <v>9.8721656693412617E-3</v>
      </c>
      <c r="CC11" s="414">
        <v>7.0738487019342322E-2</v>
      </c>
      <c r="CD11" s="410">
        <f t="shared" si="51"/>
        <v>0.51316792876620987</v>
      </c>
      <c r="CF11" s="528"/>
      <c r="CG11" s="165" t="s">
        <v>55</v>
      </c>
      <c r="CH11" s="414">
        <v>0</v>
      </c>
      <c r="CI11" s="414">
        <v>0</v>
      </c>
      <c r="CJ11" s="414">
        <v>0</v>
      </c>
      <c r="CK11" s="414">
        <v>0</v>
      </c>
      <c r="CL11" s="414">
        <v>0</v>
      </c>
      <c r="CM11" s="414">
        <v>2.5358059951746607E-2</v>
      </c>
      <c r="CN11" s="414">
        <v>6.0083846744316875E-2</v>
      </c>
      <c r="CO11" s="414">
        <v>2.8700413474095989E-2</v>
      </c>
      <c r="CP11" s="414">
        <v>5.552587908905654E-2</v>
      </c>
      <c r="CQ11" s="414">
        <v>4.6193627726451532E-2</v>
      </c>
      <c r="CR11" s="414">
        <v>5.0711371761285047E-2</v>
      </c>
      <c r="CS11" s="414">
        <v>0.18244751240933516</v>
      </c>
      <c r="CT11" s="410">
        <f t="shared" si="52"/>
        <v>0.44902071115628772</v>
      </c>
      <c r="CV11" s="528"/>
      <c r="CW11" s="165" t="s">
        <v>55</v>
      </c>
      <c r="CX11" s="414">
        <v>0</v>
      </c>
      <c r="CY11" s="414">
        <v>0</v>
      </c>
      <c r="CZ11" s="414">
        <v>0</v>
      </c>
      <c r="DA11" s="414">
        <v>0</v>
      </c>
      <c r="DB11" s="414">
        <v>0</v>
      </c>
      <c r="DC11" s="414">
        <v>0</v>
      </c>
      <c r="DD11" s="414">
        <v>0</v>
      </c>
      <c r="DE11" s="414">
        <v>0</v>
      </c>
      <c r="DF11" s="414">
        <v>0</v>
      </c>
      <c r="DG11" s="414">
        <v>0</v>
      </c>
      <c r="DH11" s="414">
        <v>0</v>
      </c>
      <c r="DI11" s="414">
        <v>0</v>
      </c>
      <c r="DJ11" s="410">
        <f t="shared" si="53"/>
        <v>0</v>
      </c>
      <c r="DL11" s="528"/>
      <c r="DM11" s="165" t="s">
        <v>55</v>
      </c>
      <c r="DN11" s="414">
        <v>0</v>
      </c>
      <c r="DO11" s="414">
        <v>0</v>
      </c>
      <c r="DP11" s="414">
        <v>0</v>
      </c>
      <c r="DQ11" s="414">
        <v>0</v>
      </c>
      <c r="DR11" s="414">
        <v>0</v>
      </c>
      <c r="DS11" s="414">
        <v>0</v>
      </c>
      <c r="DT11" s="414">
        <v>0</v>
      </c>
      <c r="DU11" s="414">
        <v>0</v>
      </c>
      <c r="DV11" s="414">
        <v>0</v>
      </c>
      <c r="DW11" s="414">
        <v>0</v>
      </c>
      <c r="DX11" s="414">
        <v>0</v>
      </c>
      <c r="DY11" s="414">
        <v>0</v>
      </c>
      <c r="DZ11" s="410">
        <f t="shared" si="54"/>
        <v>0</v>
      </c>
    </row>
    <row r="12" spans="1:130" x14ac:dyDescent="0.35">
      <c r="A12" s="528"/>
      <c r="B12" s="165" t="s">
        <v>54</v>
      </c>
      <c r="C12" s="221">
        <f t="shared" si="55"/>
        <v>0</v>
      </c>
      <c r="D12" s="221">
        <f t="shared" si="3"/>
        <v>0</v>
      </c>
      <c r="E12" s="221">
        <f t="shared" si="4"/>
        <v>0</v>
      </c>
      <c r="F12" s="221">
        <f t="shared" si="5"/>
        <v>13458.618493823529</v>
      </c>
      <c r="G12" s="221">
        <f t="shared" si="6"/>
        <v>34051.550957752588</v>
      </c>
      <c r="H12" s="221">
        <f t="shared" si="7"/>
        <v>24237.49382658063</v>
      </c>
      <c r="I12" s="221">
        <f t="shared" si="8"/>
        <v>2251.7637119653268</v>
      </c>
      <c r="J12" s="221">
        <f t="shared" si="9"/>
        <v>0</v>
      </c>
      <c r="K12" s="221">
        <f t="shared" si="10"/>
        <v>32602.459214267205</v>
      </c>
      <c r="L12" s="221">
        <f t="shared" si="11"/>
        <v>3231.1365828425533</v>
      </c>
      <c r="M12" s="221">
        <f t="shared" si="12"/>
        <v>0</v>
      </c>
      <c r="N12" s="221">
        <f t="shared" si="13"/>
        <v>8324.6694024564313</v>
      </c>
      <c r="O12" s="65">
        <f t="shared" si="14"/>
        <v>118157.69218968826</v>
      </c>
      <c r="Q12" s="528"/>
      <c r="R12" s="165" t="s">
        <v>54</v>
      </c>
      <c r="S12" s="221">
        <f t="shared" si="56"/>
        <v>0</v>
      </c>
      <c r="T12" s="221">
        <f t="shared" si="15"/>
        <v>0</v>
      </c>
      <c r="U12" s="221">
        <f t="shared" si="16"/>
        <v>0</v>
      </c>
      <c r="V12" s="221">
        <f t="shared" si="17"/>
        <v>0</v>
      </c>
      <c r="W12" s="221">
        <f t="shared" si="18"/>
        <v>0</v>
      </c>
      <c r="X12" s="221">
        <f t="shared" si="19"/>
        <v>16449.422603562089</v>
      </c>
      <c r="Y12" s="221">
        <f t="shared" si="20"/>
        <v>0</v>
      </c>
      <c r="Z12" s="221">
        <f t="shared" si="21"/>
        <v>0</v>
      </c>
      <c r="AA12" s="221">
        <f t="shared" si="22"/>
        <v>0</v>
      </c>
      <c r="AB12" s="221">
        <f t="shared" si="23"/>
        <v>0</v>
      </c>
      <c r="AC12" s="221">
        <f t="shared" si="24"/>
        <v>0</v>
      </c>
      <c r="AD12" s="221">
        <f t="shared" si="25"/>
        <v>31282.194336995228</v>
      </c>
      <c r="AE12" s="65">
        <f t="shared" si="26"/>
        <v>47731.616940557316</v>
      </c>
      <c r="AG12" s="528"/>
      <c r="AH12" s="165" t="s">
        <v>54</v>
      </c>
      <c r="AI12" s="221">
        <f t="shared" si="57"/>
        <v>0</v>
      </c>
      <c r="AJ12" s="221">
        <f t="shared" si="27"/>
        <v>0</v>
      </c>
      <c r="AK12" s="221">
        <f t="shared" si="28"/>
        <v>0</v>
      </c>
      <c r="AL12" s="221">
        <f t="shared" si="29"/>
        <v>0</v>
      </c>
      <c r="AM12" s="221">
        <f t="shared" si="30"/>
        <v>0</v>
      </c>
      <c r="AN12" s="221">
        <f t="shared" si="31"/>
        <v>0</v>
      </c>
      <c r="AO12" s="221">
        <f t="shared" si="32"/>
        <v>0</v>
      </c>
      <c r="AP12" s="221">
        <f t="shared" si="33"/>
        <v>0</v>
      </c>
      <c r="AQ12" s="221">
        <f t="shared" si="34"/>
        <v>0</v>
      </c>
      <c r="AR12" s="221">
        <f t="shared" si="35"/>
        <v>0</v>
      </c>
      <c r="AS12" s="221">
        <f t="shared" si="36"/>
        <v>0</v>
      </c>
      <c r="AT12" s="221">
        <f t="shared" si="37"/>
        <v>0</v>
      </c>
      <c r="AU12" s="65">
        <f t="shared" si="38"/>
        <v>0</v>
      </c>
      <c r="AW12" s="528"/>
      <c r="AX12" s="165" t="s">
        <v>54</v>
      </c>
      <c r="AY12" s="221">
        <f t="shared" si="58"/>
        <v>0</v>
      </c>
      <c r="AZ12" s="221">
        <f t="shared" si="39"/>
        <v>0</v>
      </c>
      <c r="BA12" s="221">
        <f t="shared" si="40"/>
        <v>0</v>
      </c>
      <c r="BB12" s="221">
        <f t="shared" si="41"/>
        <v>0</v>
      </c>
      <c r="BC12" s="221">
        <f t="shared" si="42"/>
        <v>0</v>
      </c>
      <c r="BD12" s="221">
        <f t="shared" si="43"/>
        <v>0</v>
      </c>
      <c r="BE12" s="221">
        <f t="shared" si="44"/>
        <v>0</v>
      </c>
      <c r="BF12" s="221">
        <f t="shared" si="45"/>
        <v>0</v>
      </c>
      <c r="BG12" s="221">
        <f t="shared" si="46"/>
        <v>0</v>
      </c>
      <c r="BH12" s="221">
        <f t="shared" si="47"/>
        <v>0</v>
      </c>
      <c r="BI12" s="221">
        <f t="shared" si="48"/>
        <v>0</v>
      </c>
      <c r="BJ12" s="221">
        <f t="shared" si="49"/>
        <v>0</v>
      </c>
      <c r="BK12" s="65">
        <f t="shared" si="50"/>
        <v>0</v>
      </c>
      <c r="BP12" s="528"/>
      <c r="BQ12" s="165" t="s">
        <v>54</v>
      </c>
      <c r="BR12" s="414">
        <v>0</v>
      </c>
      <c r="BS12" s="414">
        <v>0</v>
      </c>
      <c r="BT12" s="414">
        <v>0</v>
      </c>
      <c r="BU12" s="414">
        <v>3.0297837841545858E-3</v>
      </c>
      <c r="BV12" s="414">
        <v>7.6656335094466722E-3</v>
      </c>
      <c r="BW12" s="414">
        <v>5.4563078519553549E-3</v>
      </c>
      <c r="BX12" s="414">
        <v>5.0691363184053562E-4</v>
      </c>
      <c r="BY12" s="414">
        <v>0</v>
      </c>
      <c r="BZ12" s="414">
        <v>7.3394161738279248E-3</v>
      </c>
      <c r="CA12" s="414">
        <v>7.2738856722758894E-4</v>
      </c>
      <c r="CB12" s="414">
        <v>0</v>
      </c>
      <c r="CC12" s="414">
        <v>1.8740369507899547E-3</v>
      </c>
      <c r="CD12" s="410">
        <f t="shared" si="51"/>
        <v>2.6599480469242622E-2</v>
      </c>
      <c r="CF12" s="528"/>
      <c r="CG12" s="165" t="s">
        <v>54</v>
      </c>
      <c r="CH12" s="414">
        <v>0</v>
      </c>
      <c r="CI12" s="414">
        <v>0</v>
      </c>
      <c r="CJ12" s="414">
        <v>0</v>
      </c>
      <c r="CK12" s="414">
        <v>0</v>
      </c>
      <c r="CL12" s="414">
        <v>0</v>
      </c>
      <c r="CM12" s="414">
        <v>3.7030690695222714E-3</v>
      </c>
      <c r="CN12" s="414">
        <v>0</v>
      </c>
      <c r="CO12" s="414">
        <v>0</v>
      </c>
      <c r="CP12" s="414">
        <v>0</v>
      </c>
      <c r="CQ12" s="414">
        <v>0</v>
      </c>
      <c r="CR12" s="414">
        <v>0</v>
      </c>
      <c r="CS12" s="414">
        <v>7.0422001469539015E-3</v>
      </c>
      <c r="CT12" s="410">
        <f t="shared" si="52"/>
        <v>1.0745269216476172E-2</v>
      </c>
      <c r="CV12" s="528"/>
      <c r="CW12" s="165" t="s">
        <v>54</v>
      </c>
      <c r="CX12" s="414">
        <v>0</v>
      </c>
      <c r="CY12" s="414">
        <v>0</v>
      </c>
      <c r="CZ12" s="414">
        <v>0</v>
      </c>
      <c r="DA12" s="414">
        <v>0</v>
      </c>
      <c r="DB12" s="414">
        <v>0</v>
      </c>
      <c r="DC12" s="414">
        <v>0</v>
      </c>
      <c r="DD12" s="414">
        <v>0</v>
      </c>
      <c r="DE12" s="414">
        <v>0</v>
      </c>
      <c r="DF12" s="414">
        <v>0</v>
      </c>
      <c r="DG12" s="414">
        <v>0</v>
      </c>
      <c r="DH12" s="414">
        <v>0</v>
      </c>
      <c r="DI12" s="414">
        <v>0</v>
      </c>
      <c r="DJ12" s="410">
        <f t="shared" si="53"/>
        <v>0</v>
      </c>
      <c r="DL12" s="528"/>
      <c r="DM12" s="165" t="s">
        <v>54</v>
      </c>
      <c r="DN12" s="414">
        <v>0</v>
      </c>
      <c r="DO12" s="414">
        <v>0</v>
      </c>
      <c r="DP12" s="414">
        <v>0</v>
      </c>
      <c r="DQ12" s="414">
        <v>0</v>
      </c>
      <c r="DR12" s="414">
        <v>0</v>
      </c>
      <c r="DS12" s="414">
        <v>0</v>
      </c>
      <c r="DT12" s="414">
        <v>0</v>
      </c>
      <c r="DU12" s="414">
        <v>0</v>
      </c>
      <c r="DV12" s="414">
        <v>0</v>
      </c>
      <c r="DW12" s="414">
        <v>0</v>
      </c>
      <c r="DX12" s="414">
        <v>0</v>
      </c>
      <c r="DY12" s="414">
        <v>0</v>
      </c>
      <c r="DZ12" s="410">
        <f t="shared" si="54"/>
        <v>0</v>
      </c>
    </row>
    <row r="13" spans="1:130" x14ac:dyDescent="0.35">
      <c r="A13" s="528"/>
      <c r="B13" s="165" t="s">
        <v>53</v>
      </c>
      <c r="C13" s="221">
        <f t="shared" si="55"/>
        <v>0</v>
      </c>
      <c r="D13" s="221">
        <f t="shared" si="3"/>
        <v>0</v>
      </c>
      <c r="E13" s="221">
        <f t="shared" si="4"/>
        <v>0</v>
      </c>
      <c r="F13" s="221">
        <f t="shared" si="5"/>
        <v>0</v>
      </c>
      <c r="G13" s="221">
        <f t="shared" si="6"/>
        <v>0</v>
      </c>
      <c r="H13" s="221">
        <f t="shared" si="7"/>
        <v>0</v>
      </c>
      <c r="I13" s="221">
        <f t="shared" si="8"/>
        <v>0</v>
      </c>
      <c r="J13" s="221">
        <f t="shared" si="9"/>
        <v>0</v>
      </c>
      <c r="K13" s="221">
        <f t="shared" si="10"/>
        <v>0</v>
      </c>
      <c r="L13" s="221">
        <f t="shared" si="11"/>
        <v>0</v>
      </c>
      <c r="M13" s="221">
        <f t="shared" si="12"/>
        <v>0</v>
      </c>
      <c r="N13" s="221">
        <f t="shared" si="13"/>
        <v>0</v>
      </c>
      <c r="O13" s="65">
        <f t="shared" si="14"/>
        <v>0</v>
      </c>
      <c r="Q13" s="528"/>
      <c r="R13" s="165" t="s">
        <v>53</v>
      </c>
      <c r="S13" s="221">
        <f t="shared" si="56"/>
        <v>0</v>
      </c>
      <c r="T13" s="221">
        <f t="shared" si="15"/>
        <v>0</v>
      </c>
      <c r="U13" s="221">
        <f t="shared" si="16"/>
        <v>0</v>
      </c>
      <c r="V13" s="221">
        <f t="shared" si="17"/>
        <v>0</v>
      </c>
      <c r="W13" s="221">
        <f t="shared" si="18"/>
        <v>0</v>
      </c>
      <c r="X13" s="221">
        <f t="shared" si="19"/>
        <v>0</v>
      </c>
      <c r="Y13" s="221">
        <f t="shared" si="20"/>
        <v>0</v>
      </c>
      <c r="Z13" s="221">
        <f t="shared" si="21"/>
        <v>0</v>
      </c>
      <c r="AA13" s="221">
        <f t="shared" si="22"/>
        <v>0</v>
      </c>
      <c r="AB13" s="221">
        <f t="shared" si="23"/>
        <v>0</v>
      </c>
      <c r="AC13" s="221">
        <f t="shared" si="24"/>
        <v>0</v>
      </c>
      <c r="AD13" s="221">
        <f t="shared" si="25"/>
        <v>0</v>
      </c>
      <c r="AE13" s="65">
        <f t="shared" si="26"/>
        <v>0</v>
      </c>
      <c r="AG13" s="528"/>
      <c r="AH13" s="165" t="s">
        <v>53</v>
      </c>
      <c r="AI13" s="221">
        <f t="shared" si="57"/>
        <v>0</v>
      </c>
      <c r="AJ13" s="221">
        <f t="shared" si="27"/>
        <v>0</v>
      </c>
      <c r="AK13" s="221">
        <f t="shared" si="28"/>
        <v>0</v>
      </c>
      <c r="AL13" s="221">
        <f t="shared" si="29"/>
        <v>0</v>
      </c>
      <c r="AM13" s="221">
        <f t="shared" si="30"/>
        <v>0</v>
      </c>
      <c r="AN13" s="221">
        <f t="shared" si="31"/>
        <v>0</v>
      </c>
      <c r="AO13" s="221">
        <f t="shared" si="32"/>
        <v>0</v>
      </c>
      <c r="AP13" s="221">
        <f t="shared" si="33"/>
        <v>0</v>
      </c>
      <c r="AQ13" s="221">
        <f t="shared" si="34"/>
        <v>0</v>
      </c>
      <c r="AR13" s="221">
        <f t="shared" si="35"/>
        <v>0</v>
      </c>
      <c r="AS13" s="221">
        <f t="shared" si="36"/>
        <v>0</v>
      </c>
      <c r="AT13" s="221">
        <f t="shared" si="37"/>
        <v>0</v>
      </c>
      <c r="AU13" s="65">
        <f t="shared" si="38"/>
        <v>0</v>
      </c>
      <c r="AW13" s="528"/>
      <c r="AX13" s="165" t="s">
        <v>53</v>
      </c>
      <c r="AY13" s="221">
        <f t="shared" si="58"/>
        <v>0</v>
      </c>
      <c r="AZ13" s="221">
        <f t="shared" si="39"/>
        <v>0</v>
      </c>
      <c r="BA13" s="221">
        <f t="shared" si="40"/>
        <v>0</v>
      </c>
      <c r="BB13" s="221">
        <f t="shared" si="41"/>
        <v>0</v>
      </c>
      <c r="BC13" s="221">
        <f t="shared" si="42"/>
        <v>0</v>
      </c>
      <c r="BD13" s="221">
        <f t="shared" si="43"/>
        <v>0</v>
      </c>
      <c r="BE13" s="221">
        <f t="shared" si="44"/>
        <v>0</v>
      </c>
      <c r="BF13" s="221">
        <f t="shared" si="45"/>
        <v>0</v>
      </c>
      <c r="BG13" s="221">
        <f t="shared" si="46"/>
        <v>0</v>
      </c>
      <c r="BH13" s="221">
        <f t="shared" si="47"/>
        <v>0</v>
      </c>
      <c r="BI13" s="221">
        <f t="shared" si="48"/>
        <v>0</v>
      </c>
      <c r="BJ13" s="221">
        <f t="shared" si="49"/>
        <v>0</v>
      </c>
      <c r="BK13" s="65">
        <f t="shared" si="50"/>
        <v>0</v>
      </c>
      <c r="BP13" s="528"/>
      <c r="BQ13" s="165" t="s">
        <v>53</v>
      </c>
      <c r="BR13" s="414">
        <v>0</v>
      </c>
      <c r="BS13" s="414">
        <v>0</v>
      </c>
      <c r="BT13" s="414">
        <v>0</v>
      </c>
      <c r="BU13" s="414">
        <v>0</v>
      </c>
      <c r="BV13" s="414">
        <v>0</v>
      </c>
      <c r="BW13" s="414">
        <v>0</v>
      </c>
      <c r="BX13" s="414">
        <v>0</v>
      </c>
      <c r="BY13" s="414">
        <v>0</v>
      </c>
      <c r="BZ13" s="414">
        <v>0</v>
      </c>
      <c r="CA13" s="414">
        <v>0</v>
      </c>
      <c r="CB13" s="414">
        <v>0</v>
      </c>
      <c r="CC13" s="414">
        <v>0</v>
      </c>
      <c r="CD13" s="410">
        <f t="shared" si="51"/>
        <v>0</v>
      </c>
      <c r="CF13" s="528"/>
      <c r="CG13" s="165" t="s">
        <v>53</v>
      </c>
      <c r="CH13" s="414">
        <v>0</v>
      </c>
      <c r="CI13" s="414">
        <v>0</v>
      </c>
      <c r="CJ13" s="414">
        <v>0</v>
      </c>
      <c r="CK13" s="414">
        <v>0</v>
      </c>
      <c r="CL13" s="414">
        <v>0</v>
      </c>
      <c r="CM13" s="414">
        <v>0</v>
      </c>
      <c r="CN13" s="414">
        <v>0</v>
      </c>
      <c r="CO13" s="414">
        <v>0</v>
      </c>
      <c r="CP13" s="414">
        <v>0</v>
      </c>
      <c r="CQ13" s="414">
        <v>0</v>
      </c>
      <c r="CR13" s="414">
        <v>0</v>
      </c>
      <c r="CS13" s="414">
        <v>0</v>
      </c>
      <c r="CT13" s="410">
        <f t="shared" si="52"/>
        <v>0</v>
      </c>
      <c r="CV13" s="528"/>
      <c r="CW13" s="165" t="s">
        <v>53</v>
      </c>
      <c r="CX13" s="414">
        <v>0</v>
      </c>
      <c r="CY13" s="414">
        <v>0</v>
      </c>
      <c r="CZ13" s="414">
        <v>0</v>
      </c>
      <c r="DA13" s="414">
        <v>0</v>
      </c>
      <c r="DB13" s="414">
        <v>0</v>
      </c>
      <c r="DC13" s="414">
        <v>0</v>
      </c>
      <c r="DD13" s="414">
        <v>0</v>
      </c>
      <c r="DE13" s="414">
        <v>0</v>
      </c>
      <c r="DF13" s="414">
        <v>0</v>
      </c>
      <c r="DG13" s="414">
        <v>0</v>
      </c>
      <c r="DH13" s="414">
        <v>0</v>
      </c>
      <c r="DI13" s="414">
        <v>0</v>
      </c>
      <c r="DJ13" s="410">
        <f t="shared" si="53"/>
        <v>0</v>
      </c>
      <c r="DL13" s="528"/>
      <c r="DM13" s="165" t="s">
        <v>53</v>
      </c>
      <c r="DN13" s="414">
        <v>0</v>
      </c>
      <c r="DO13" s="414">
        <v>0</v>
      </c>
      <c r="DP13" s="414">
        <v>0</v>
      </c>
      <c r="DQ13" s="414">
        <v>0</v>
      </c>
      <c r="DR13" s="414">
        <v>0</v>
      </c>
      <c r="DS13" s="414">
        <v>0</v>
      </c>
      <c r="DT13" s="414">
        <v>0</v>
      </c>
      <c r="DU13" s="414">
        <v>0</v>
      </c>
      <c r="DV13" s="414">
        <v>0</v>
      </c>
      <c r="DW13" s="414">
        <v>0</v>
      </c>
      <c r="DX13" s="414">
        <v>0</v>
      </c>
      <c r="DY13" s="414">
        <v>0</v>
      </c>
      <c r="DZ13" s="410">
        <f t="shared" si="54"/>
        <v>0</v>
      </c>
    </row>
    <row r="14" spans="1:130" x14ac:dyDescent="0.35">
      <c r="A14" s="528"/>
      <c r="B14" s="165" t="s">
        <v>52</v>
      </c>
      <c r="C14" s="221">
        <f t="shared" si="55"/>
        <v>0</v>
      </c>
      <c r="D14" s="221">
        <f t="shared" si="3"/>
        <v>0</v>
      </c>
      <c r="E14" s="221">
        <f t="shared" si="4"/>
        <v>0</v>
      </c>
      <c r="F14" s="221">
        <f t="shared" si="5"/>
        <v>0</v>
      </c>
      <c r="G14" s="221">
        <f t="shared" si="6"/>
        <v>0</v>
      </c>
      <c r="H14" s="221">
        <f t="shared" si="7"/>
        <v>0</v>
      </c>
      <c r="I14" s="221">
        <f t="shared" si="8"/>
        <v>0</v>
      </c>
      <c r="J14" s="221">
        <f t="shared" si="9"/>
        <v>0</v>
      </c>
      <c r="K14" s="221">
        <f t="shared" si="10"/>
        <v>0</v>
      </c>
      <c r="L14" s="221">
        <f t="shared" si="11"/>
        <v>0</v>
      </c>
      <c r="M14" s="221">
        <f t="shared" si="12"/>
        <v>0</v>
      </c>
      <c r="N14" s="221">
        <f t="shared" si="13"/>
        <v>0</v>
      </c>
      <c r="O14" s="65">
        <f t="shared" si="14"/>
        <v>0</v>
      </c>
      <c r="Q14" s="528"/>
      <c r="R14" s="165" t="s">
        <v>52</v>
      </c>
      <c r="S14" s="221">
        <f t="shared" si="56"/>
        <v>0</v>
      </c>
      <c r="T14" s="221">
        <f t="shared" si="15"/>
        <v>0</v>
      </c>
      <c r="U14" s="221">
        <f t="shared" si="16"/>
        <v>0</v>
      </c>
      <c r="V14" s="221">
        <f t="shared" si="17"/>
        <v>0</v>
      </c>
      <c r="W14" s="221">
        <f t="shared" si="18"/>
        <v>0</v>
      </c>
      <c r="X14" s="221">
        <f t="shared" si="19"/>
        <v>0</v>
      </c>
      <c r="Y14" s="221">
        <f t="shared" si="20"/>
        <v>0</v>
      </c>
      <c r="Z14" s="221">
        <f t="shared" si="21"/>
        <v>0</v>
      </c>
      <c r="AA14" s="221">
        <f t="shared" si="22"/>
        <v>0</v>
      </c>
      <c r="AB14" s="221">
        <f t="shared" si="23"/>
        <v>0</v>
      </c>
      <c r="AC14" s="221">
        <f t="shared" si="24"/>
        <v>0</v>
      </c>
      <c r="AD14" s="221">
        <f t="shared" si="25"/>
        <v>0</v>
      </c>
      <c r="AE14" s="65">
        <f t="shared" si="26"/>
        <v>0</v>
      </c>
      <c r="AG14" s="528"/>
      <c r="AH14" s="165" t="s">
        <v>52</v>
      </c>
      <c r="AI14" s="221">
        <f t="shared" si="57"/>
        <v>0</v>
      </c>
      <c r="AJ14" s="221">
        <f t="shared" si="27"/>
        <v>0</v>
      </c>
      <c r="AK14" s="221">
        <f t="shared" si="28"/>
        <v>0</v>
      </c>
      <c r="AL14" s="221">
        <f t="shared" si="29"/>
        <v>0</v>
      </c>
      <c r="AM14" s="221">
        <f t="shared" si="30"/>
        <v>0</v>
      </c>
      <c r="AN14" s="221">
        <f t="shared" si="31"/>
        <v>0</v>
      </c>
      <c r="AO14" s="221">
        <f t="shared" si="32"/>
        <v>0</v>
      </c>
      <c r="AP14" s="221">
        <f t="shared" si="33"/>
        <v>0</v>
      </c>
      <c r="AQ14" s="221">
        <f t="shared" si="34"/>
        <v>0</v>
      </c>
      <c r="AR14" s="221">
        <f t="shared" si="35"/>
        <v>0</v>
      </c>
      <c r="AS14" s="221">
        <f t="shared" si="36"/>
        <v>0</v>
      </c>
      <c r="AT14" s="221">
        <f t="shared" si="37"/>
        <v>0</v>
      </c>
      <c r="AU14" s="65">
        <f t="shared" si="38"/>
        <v>0</v>
      </c>
      <c r="AW14" s="528"/>
      <c r="AX14" s="165" t="s">
        <v>52</v>
      </c>
      <c r="AY14" s="221">
        <f t="shared" si="58"/>
        <v>0</v>
      </c>
      <c r="AZ14" s="221">
        <f t="shared" si="39"/>
        <v>0</v>
      </c>
      <c r="BA14" s="221">
        <f t="shared" si="40"/>
        <v>0</v>
      </c>
      <c r="BB14" s="221">
        <f t="shared" si="41"/>
        <v>0</v>
      </c>
      <c r="BC14" s="221">
        <f t="shared" si="42"/>
        <v>0</v>
      </c>
      <c r="BD14" s="221">
        <f t="shared" si="43"/>
        <v>0</v>
      </c>
      <c r="BE14" s="221">
        <f t="shared" si="44"/>
        <v>0</v>
      </c>
      <c r="BF14" s="221">
        <f t="shared" si="45"/>
        <v>0</v>
      </c>
      <c r="BG14" s="221">
        <f t="shared" si="46"/>
        <v>0</v>
      </c>
      <c r="BH14" s="221">
        <f t="shared" si="47"/>
        <v>0</v>
      </c>
      <c r="BI14" s="221">
        <f t="shared" si="48"/>
        <v>0</v>
      </c>
      <c r="BJ14" s="221">
        <f t="shared" si="49"/>
        <v>0</v>
      </c>
      <c r="BK14" s="65">
        <f t="shared" si="50"/>
        <v>0</v>
      </c>
      <c r="BP14" s="528"/>
      <c r="BQ14" s="165" t="s">
        <v>52</v>
      </c>
      <c r="BR14" s="414">
        <v>0</v>
      </c>
      <c r="BS14" s="414">
        <v>0</v>
      </c>
      <c r="BT14" s="414">
        <v>0</v>
      </c>
      <c r="BU14" s="414">
        <v>0</v>
      </c>
      <c r="BV14" s="414">
        <v>0</v>
      </c>
      <c r="BW14" s="414">
        <v>0</v>
      </c>
      <c r="BX14" s="414">
        <v>0</v>
      </c>
      <c r="BY14" s="414">
        <v>0</v>
      </c>
      <c r="BZ14" s="414">
        <v>0</v>
      </c>
      <c r="CA14" s="414">
        <v>0</v>
      </c>
      <c r="CB14" s="414">
        <v>0</v>
      </c>
      <c r="CC14" s="414">
        <v>0</v>
      </c>
      <c r="CD14" s="410">
        <f t="shared" si="51"/>
        <v>0</v>
      </c>
      <c r="CF14" s="528"/>
      <c r="CG14" s="165" t="s">
        <v>52</v>
      </c>
      <c r="CH14" s="414">
        <v>0</v>
      </c>
      <c r="CI14" s="414">
        <v>0</v>
      </c>
      <c r="CJ14" s="414">
        <v>0</v>
      </c>
      <c r="CK14" s="414">
        <v>0</v>
      </c>
      <c r="CL14" s="414">
        <v>0</v>
      </c>
      <c r="CM14" s="414">
        <v>0</v>
      </c>
      <c r="CN14" s="414">
        <v>0</v>
      </c>
      <c r="CO14" s="414">
        <v>0</v>
      </c>
      <c r="CP14" s="414">
        <v>0</v>
      </c>
      <c r="CQ14" s="414">
        <v>0</v>
      </c>
      <c r="CR14" s="414">
        <v>0</v>
      </c>
      <c r="CS14" s="414">
        <v>0</v>
      </c>
      <c r="CT14" s="410">
        <f t="shared" si="52"/>
        <v>0</v>
      </c>
      <c r="CV14" s="528"/>
      <c r="CW14" s="165" t="s">
        <v>52</v>
      </c>
      <c r="CX14" s="414">
        <v>0</v>
      </c>
      <c r="CY14" s="414">
        <v>0</v>
      </c>
      <c r="CZ14" s="414">
        <v>0</v>
      </c>
      <c r="DA14" s="414">
        <v>0</v>
      </c>
      <c r="DB14" s="414">
        <v>0</v>
      </c>
      <c r="DC14" s="414">
        <v>0</v>
      </c>
      <c r="DD14" s="414">
        <v>0</v>
      </c>
      <c r="DE14" s="414">
        <v>0</v>
      </c>
      <c r="DF14" s="414">
        <v>0</v>
      </c>
      <c r="DG14" s="414">
        <v>0</v>
      </c>
      <c r="DH14" s="414">
        <v>0</v>
      </c>
      <c r="DI14" s="414">
        <v>0</v>
      </c>
      <c r="DJ14" s="410">
        <f t="shared" si="53"/>
        <v>0</v>
      </c>
      <c r="DL14" s="528"/>
      <c r="DM14" s="165" t="s">
        <v>52</v>
      </c>
      <c r="DN14" s="414">
        <v>0</v>
      </c>
      <c r="DO14" s="414">
        <v>0</v>
      </c>
      <c r="DP14" s="414">
        <v>0</v>
      </c>
      <c r="DQ14" s="414">
        <v>0</v>
      </c>
      <c r="DR14" s="414">
        <v>0</v>
      </c>
      <c r="DS14" s="414">
        <v>0</v>
      </c>
      <c r="DT14" s="414">
        <v>0</v>
      </c>
      <c r="DU14" s="414">
        <v>0</v>
      </c>
      <c r="DV14" s="414">
        <v>0</v>
      </c>
      <c r="DW14" s="414">
        <v>0</v>
      </c>
      <c r="DX14" s="414">
        <v>0</v>
      </c>
      <c r="DY14" s="414">
        <v>0</v>
      </c>
      <c r="DZ14" s="410">
        <f t="shared" si="54"/>
        <v>0</v>
      </c>
    </row>
    <row r="15" spans="1:130" x14ac:dyDescent="0.35">
      <c r="A15" s="528"/>
      <c r="B15" s="165" t="s">
        <v>51</v>
      </c>
      <c r="C15" s="221">
        <f t="shared" si="55"/>
        <v>0</v>
      </c>
      <c r="D15" s="221">
        <f t="shared" si="3"/>
        <v>0</v>
      </c>
      <c r="E15" s="221">
        <f t="shared" si="4"/>
        <v>0</v>
      </c>
      <c r="F15" s="221">
        <f t="shared" si="5"/>
        <v>0</v>
      </c>
      <c r="G15" s="221">
        <f t="shared" si="6"/>
        <v>0</v>
      </c>
      <c r="H15" s="221">
        <f t="shared" si="7"/>
        <v>0</v>
      </c>
      <c r="I15" s="221">
        <f t="shared" si="8"/>
        <v>0</v>
      </c>
      <c r="J15" s="221">
        <f t="shared" si="9"/>
        <v>0</v>
      </c>
      <c r="K15" s="221">
        <f t="shared" si="10"/>
        <v>0</v>
      </c>
      <c r="L15" s="221">
        <f t="shared" si="11"/>
        <v>0</v>
      </c>
      <c r="M15" s="221">
        <f t="shared" si="12"/>
        <v>0</v>
      </c>
      <c r="N15" s="221">
        <f t="shared" si="13"/>
        <v>0</v>
      </c>
      <c r="O15" s="65">
        <f t="shared" si="14"/>
        <v>0</v>
      </c>
      <c r="Q15" s="528"/>
      <c r="R15" s="165" t="s">
        <v>51</v>
      </c>
      <c r="S15" s="221">
        <f t="shared" si="56"/>
        <v>0</v>
      </c>
      <c r="T15" s="221">
        <f t="shared" si="15"/>
        <v>0</v>
      </c>
      <c r="U15" s="221">
        <f t="shared" si="16"/>
        <v>0</v>
      </c>
      <c r="V15" s="221">
        <f t="shared" si="17"/>
        <v>0</v>
      </c>
      <c r="W15" s="221">
        <f t="shared" si="18"/>
        <v>0</v>
      </c>
      <c r="X15" s="221">
        <f t="shared" si="19"/>
        <v>0</v>
      </c>
      <c r="Y15" s="221">
        <f t="shared" si="20"/>
        <v>0</v>
      </c>
      <c r="Z15" s="221">
        <f t="shared" si="21"/>
        <v>0</v>
      </c>
      <c r="AA15" s="221">
        <f t="shared" si="22"/>
        <v>0</v>
      </c>
      <c r="AB15" s="221">
        <f t="shared" si="23"/>
        <v>0</v>
      </c>
      <c r="AC15" s="221">
        <f t="shared" si="24"/>
        <v>0</v>
      </c>
      <c r="AD15" s="221">
        <f t="shared" si="25"/>
        <v>0</v>
      </c>
      <c r="AE15" s="65">
        <f t="shared" si="26"/>
        <v>0</v>
      </c>
      <c r="AG15" s="528"/>
      <c r="AH15" s="165" t="s">
        <v>51</v>
      </c>
      <c r="AI15" s="221">
        <f t="shared" si="57"/>
        <v>0</v>
      </c>
      <c r="AJ15" s="221">
        <f t="shared" si="27"/>
        <v>0</v>
      </c>
      <c r="AK15" s="221">
        <f t="shared" si="28"/>
        <v>0</v>
      </c>
      <c r="AL15" s="221">
        <f t="shared" si="29"/>
        <v>0</v>
      </c>
      <c r="AM15" s="221">
        <f t="shared" si="30"/>
        <v>0</v>
      </c>
      <c r="AN15" s="221">
        <f t="shared" si="31"/>
        <v>0</v>
      </c>
      <c r="AO15" s="221">
        <f t="shared" si="32"/>
        <v>0</v>
      </c>
      <c r="AP15" s="221">
        <f t="shared" si="33"/>
        <v>0</v>
      </c>
      <c r="AQ15" s="221">
        <f t="shared" si="34"/>
        <v>0</v>
      </c>
      <c r="AR15" s="221">
        <f t="shared" si="35"/>
        <v>0</v>
      </c>
      <c r="AS15" s="221">
        <f t="shared" si="36"/>
        <v>0</v>
      </c>
      <c r="AT15" s="221">
        <f t="shared" si="37"/>
        <v>0</v>
      </c>
      <c r="AU15" s="65">
        <f t="shared" si="38"/>
        <v>0</v>
      </c>
      <c r="AW15" s="528"/>
      <c r="AX15" s="165" t="s">
        <v>51</v>
      </c>
      <c r="AY15" s="221">
        <f t="shared" si="58"/>
        <v>0</v>
      </c>
      <c r="AZ15" s="221">
        <f t="shared" si="39"/>
        <v>0</v>
      </c>
      <c r="BA15" s="221">
        <f t="shared" si="40"/>
        <v>0</v>
      </c>
      <c r="BB15" s="221">
        <f t="shared" si="41"/>
        <v>0</v>
      </c>
      <c r="BC15" s="221">
        <f t="shared" si="42"/>
        <v>0</v>
      </c>
      <c r="BD15" s="221">
        <f t="shared" si="43"/>
        <v>0</v>
      </c>
      <c r="BE15" s="221">
        <f t="shared" si="44"/>
        <v>0</v>
      </c>
      <c r="BF15" s="221">
        <f t="shared" si="45"/>
        <v>0</v>
      </c>
      <c r="BG15" s="221">
        <f t="shared" si="46"/>
        <v>0</v>
      </c>
      <c r="BH15" s="221">
        <f t="shared" si="47"/>
        <v>0</v>
      </c>
      <c r="BI15" s="221">
        <f t="shared" si="48"/>
        <v>0</v>
      </c>
      <c r="BJ15" s="221">
        <f t="shared" si="49"/>
        <v>0</v>
      </c>
      <c r="BK15" s="65">
        <f t="shared" si="50"/>
        <v>0</v>
      </c>
      <c r="BP15" s="528"/>
      <c r="BQ15" s="165" t="s">
        <v>51</v>
      </c>
      <c r="BR15" s="414">
        <v>0</v>
      </c>
      <c r="BS15" s="414">
        <v>0</v>
      </c>
      <c r="BT15" s="414">
        <v>0</v>
      </c>
      <c r="BU15" s="414">
        <v>0</v>
      </c>
      <c r="BV15" s="414">
        <v>0</v>
      </c>
      <c r="BW15" s="414">
        <v>0</v>
      </c>
      <c r="BX15" s="414">
        <v>0</v>
      </c>
      <c r="BY15" s="414">
        <v>0</v>
      </c>
      <c r="BZ15" s="414">
        <v>0</v>
      </c>
      <c r="CA15" s="414">
        <v>0</v>
      </c>
      <c r="CB15" s="414">
        <v>0</v>
      </c>
      <c r="CC15" s="414">
        <v>0</v>
      </c>
      <c r="CD15" s="410">
        <f t="shared" si="51"/>
        <v>0</v>
      </c>
      <c r="CF15" s="528"/>
      <c r="CG15" s="165" t="s">
        <v>51</v>
      </c>
      <c r="CH15" s="414">
        <v>0</v>
      </c>
      <c r="CI15" s="414">
        <v>0</v>
      </c>
      <c r="CJ15" s="414">
        <v>0</v>
      </c>
      <c r="CK15" s="414">
        <v>0</v>
      </c>
      <c r="CL15" s="414">
        <v>0</v>
      </c>
      <c r="CM15" s="414">
        <v>0</v>
      </c>
      <c r="CN15" s="414">
        <v>0</v>
      </c>
      <c r="CO15" s="414">
        <v>0</v>
      </c>
      <c r="CP15" s="414">
        <v>0</v>
      </c>
      <c r="CQ15" s="414">
        <v>0</v>
      </c>
      <c r="CR15" s="414">
        <v>0</v>
      </c>
      <c r="CS15" s="414">
        <v>0</v>
      </c>
      <c r="CT15" s="410">
        <f t="shared" si="52"/>
        <v>0</v>
      </c>
      <c r="CV15" s="528"/>
      <c r="CW15" s="165" t="s">
        <v>51</v>
      </c>
      <c r="CX15" s="414">
        <v>0</v>
      </c>
      <c r="CY15" s="414">
        <v>0</v>
      </c>
      <c r="CZ15" s="414">
        <v>0</v>
      </c>
      <c r="DA15" s="414">
        <v>0</v>
      </c>
      <c r="DB15" s="414">
        <v>0</v>
      </c>
      <c r="DC15" s="414">
        <v>0</v>
      </c>
      <c r="DD15" s="414">
        <v>0</v>
      </c>
      <c r="DE15" s="414">
        <v>0</v>
      </c>
      <c r="DF15" s="414">
        <v>0</v>
      </c>
      <c r="DG15" s="414">
        <v>0</v>
      </c>
      <c r="DH15" s="414">
        <v>0</v>
      </c>
      <c r="DI15" s="414">
        <v>0</v>
      </c>
      <c r="DJ15" s="410">
        <f t="shared" si="53"/>
        <v>0</v>
      </c>
      <c r="DL15" s="528"/>
      <c r="DM15" s="165" t="s">
        <v>51</v>
      </c>
      <c r="DN15" s="414">
        <v>0</v>
      </c>
      <c r="DO15" s="414">
        <v>0</v>
      </c>
      <c r="DP15" s="414">
        <v>0</v>
      </c>
      <c r="DQ15" s="414">
        <v>0</v>
      </c>
      <c r="DR15" s="414">
        <v>0</v>
      </c>
      <c r="DS15" s="414">
        <v>0</v>
      </c>
      <c r="DT15" s="414">
        <v>0</v>
      </c>
      <c r="DU15" s="414">
        <v>0</v>
      </c>
      <c r="DV15" s="414">
        <v>0</v>
      </c>
      <c r="DW15" s="414">
        <v>0</v>
      </c>
      <c r="DX15" s="414">
        <v>0</v>
      </c>
      <c r="DY15" s="414">
        <v>0</v>
      </c>
      <c r="DZ15" s="410">
        <f t="shared" si="54"/>
        <v>0</v>
      </c>
    </row>
    <row r="16" spans="1:130" ht="16.5" customHeight="1" thickBot="1" x14ac:dyDescent="0.4">
      <c r="A16" s="529"/>
      <c r="B16" s="165" t="s">
        <v>50</v>
      </c>
      <c r="C16" s="221">
        <f t="shared" si="55"/>
        <v>0</v>
      </c>
      <c r="D16" s="221">
        <f t="shared" si="3"/>
        <v>0</v>
      </c>
      <c r="E16" s="221">
        <f t="shared" si="4"/>
        <v>0</v>
      </c>
      <c r="F16" s="221">
        <f t="shared" si="5"/>
        <v>0</v>
      </c>
      <c r="G16" s="221">
        <f t="shared" si="6"/>
        <v>0</v>
      </c>
      <c r="H16" s="221">
        <f t="shared" si="7"/>
        <v>0</v>
      </c>
      <c r="I16" s="221">
        <f t="shared" si="8"/>
        <v>0</v>
      </c>
      <c r="J16" s="221">
        <f t="shared" si="9"/>
        <v>0</v>
      </c>
      <c r="K16" s="221">
        <f t="shared" si="10"/>
        <v>0</v>
      </c>
      <c r="L16" s="221">
        <f t="shared" si="11"/>
        <v>0</v>
      </c>
      <c r="M16" s="221">
        <f t="shared" si="12"/>
        <v>0</v>
      </c>
      <c r="N16" s="221">
        <f t="shared" si="13"/>
        <v>0</v>
      </c>
      <c r="O16" s="65">
        <f t="shared" si="14"/>
        <v>0</v>
      </c>
      <c r="Q16" s="529"/>
      <c r="R16" s="165" t="s">
        <v>50</v>
      </c>
      <c r="S16" s="221">
        <f t="shared" si="56"/>
        <v>0</v>
      </c>
      <c r="T16" s="221">
        <f t="shared" si="15"/>
        <v>0</v>
      </c>
      <c r="U16" s="221">
        <f t="shared" si="16"/>
        <v>0</v>
      </c>
      <c r="V16" s="221">
        <f t="shared" si="17"/>
        <v>0</v>
      </c>
      <c r="W16" s="221">
        <f t="shared" si="18"/>
        <v>0</v>
      </c>
      <c r="X16" s="221">
        <f t="shared" si="19"/>
        <v>0</v>
      </c>
      <c r="Y16" s="221">
        <f t="shared" si="20"/>
        <v>0</v>
      </c>
      <c r="Z16" s="221">
        <f t="shared" si="21"/>
        <v>0</v>
      </c>
      <c r="AA16" s="221">
        <f t="shared" si="22"/>
        <v>0</v>
      </c>
      <c r="AB16" s="221">
        <f t="shared" si="23"/>
        <v>0</v>
      </c>
      <c r="AC16" s="221">
        <f t="shared" si="24"/>
        <v>0</v>
      </c>
      <c r="AD16" s="221">
        <f t="shared" si="25"/>
        <v>0</v>
      </c>
      <c r="AE16" s="65">
        <f t="shared" si="26"/>
        <v>0</v>
      </c>
      <c r="AG16" s="529"/>
      <c r="AH16" s="165" t="s">
        <v>50</v>
      </c>
      <c r="AI16" s="221">
        <f t="shared" si="57"/>
        <v>0</v>
      </c>
      <c r="AJ16" s="221">
        <f t="shared" si="27"/>
        <v>0</v>
      </c>
      <c r="AK16" s="221">
        <f t="shared" si="28"/>
        <v>0</v>
      </c>
      <c r="AL16" s="221">
        <f t="shared" si="29"/>
        <v>0</v>
      </c>
      <c r="AM16" s="221">
        <f t="shared" si="30"/>
        <v>0</v>
      </c>
      <c r="AN16" s="221">
        <f t="shared" si="31"/>
        <v>0</v>
      </c>
      <c r="AO16" s="221">
        <f t="shared" si="32"/>
        <v>0</v>
      </c>
      <c r="AP16" s="221">
        <f t="shared" si="33"/>
        <v>0</v>
      </c>
      <c r="AQ16" s="221">
        <f t="shared" si="34"/>
        <v>0</v>
      </c>
      <c r="AR16" s="221">
        <f t="shared" si="35"/>
        <v>0</v>
      </c>
      <c r="AS16" s="221">
        <f t="shared" si="36"/>
        <v>0</v>
      </c>
      <c r="AT16" s="221">
        <f t="shared" si="37"/>
        <v>0</v>
      </c>
      <c r="AU16" s="65">
        <f t="shared" si="38"/>
        <v>0</v>
      </c>
      <c r="AW16" s="529"/>
      <c r="AX16" s="165" t="s">
        <v>50</v>
      </c>
      <c r="AY16" s="221">
        <f t="shared" si="58"/>
        <v>0</v>
      </c>
      <c r="AZ16" s="221">
        <f t="shared" si="39"/>
        <v>0</v>
      </c>
      <c r="BA16" s="221">
        <f t="shared" si="40"/>
        <v>0</v>
      </c>
      <c r="BB16" s="221">
        <f t="shared" si="41"/>
        <v>0</v>
      </c>
      <c r="BC16" s="221">
        <f t="shared" si="42"/>
        <v>0</v>
      </c>
      <c r="BD16" s="221">
        <f t="shared" si="43"/>
        <v>0</v>
      </c>
      <c r="BE16" s="221">
        <f t="shared" si="44"/>
        <v>0</v>
      </c>
      <c r="BF16" s="221">
        <f t="shared" si="45"/>
        <v>0</v>
      </c>
      <c r="BG16" s="221">
        <f t="shared" si="46"/>
        <v>0</v>
      </c>
      <c r="BH16" s="221">
        <f t="shared" si="47"/>
        <v>0</v>
      </c>
      <c r="BI16" s="221">
        <f t="shared" si="48"/>
        <v>0</v>
      </c>
      <c r="BJ16" s="221">
        <f t="shared" si="49"/>
        <v>0</v>
      </c>
      <c r="BK16" s="65">
        <f t="shared" si="50"/>
        <v>0</v>
      </c>
      <c r="BL16" s="407" t="s">
        <v>264</v>
      </c>
      <c r="BP16" s="529"/>
      <c r="BQ16" s="165" t="s">
        <v>50</v>
      </c>
      <c r="BR16" s="414">
        <v>0</v>
      </c>
      <c r="BS16" s="414">
        <v>0</v>
      </c>
      <c r="BT16" s="414">
        <v>0</v>
      </c>
      <c r="BU16" s="414">
        <v>0</v>
      </c>
      <c r="BV16" s="414">
        <v>0</v>
      </c>
      <c r="BW16" s="414">
        <v>0</v>
      </c>
      <c r="BX16" s="414">
        <v>0</v>
      </c>
      <c r="BY16" s="414">
        <v>0</v>
      </c>
      <c r="BZ16" s="414">
        <v>0</v>
      </c>
      <c r="CA16" s="414">
        <v>0</v>
      </c>
      <c r="CB16" s="414">
        <v>0</v>
      </c>
      <c r="CC16" s="414">
        <v>0</v>
      </c>
      <c r="CD16" s="410">
        <f t="shared" si="51"/>
        <v>0</v>
      </c>
      <c r="CF16" s="529"/>
      <c r="CG16" s="165" t="s">
        <v>50</v>
      </c>
      <c r="CH16" s="414">
        <v>0</v>
      </c>
      <c r="CI16" s="414">
        <v>0</v>
      </c>
      <c r="CJ16" s="414">
        <v>0</v>
      </c>
      <c r="CK16" s="414">
        <v>0</v>
      </c>
      <c r="CL16" s="414">
        <v>0</v>
      </c>
      <c r="CM16" s="414">
        <v>0</v>
      </c>
      <c r="CN16" s="414">
        <v>0</v>
      </c>
      <c r="CO16" s="414">
        <v>0</v>
      </c>
      <c r="CP16" s="414">
        <v>0</v>
      </c>
      <c r="CQ16" s="414">
        <v>0</v>
      </c>
      <c r="CR16" s="414">
        <v>0</v>
      </c>
      <c r="CS16" s="414">
        <v>0</v>
      </c>
      <c r="CT16" s="410">
        <f t="shared" si="52"/>
        <v>0</v>
      </c>
      <c r="CV16" s="529"/>
      <c r="CW16" s="165" t="s">
        <v>50</v>
      </c>
      <c r="CX16" s="414">
        <v>0</v>
      </c>
      <c r="CY16" s="414">
        <v>0</v>
      </c>
      <c r="CZ16" s="414">
        <v>0</v>
      </c>
      <c r="DA16" s="414">
        <v>0</v>
      </c>
      <c r="DB16" s="414">
        <v>0</v>
      </c>
      <c r="DC16" s="414">
        <v>0</v>
      </c>
      <c r="DD16" s="414">
        <v>0</v>
      </c>
      <c r="DE16" s="414">
        <v>0</v>
      </c>
      <c r="DF16" s="414">
        <v>0</v>
      </c>
      <c r="DG16" s="414">
        <v>0</v>
      </c>
      <c r="DH16" s="414">
        <v>0</v>
      </c>
      <c r="DI16" s="414">
        <v>0</v>
      </c>
      <c r="DJ16" s="410">
        <f t="shared" si="53"/>
        <v>0</v>
      </c>
      <c r="DL16" s="529"/>
      <c r="DM16" s="165" t="s">
        <v>50</v>
      </c>
      <c r="DN16" s="414">
        <v>0</v>
      </c>
      <c r="DO16" s="414">
        <v>0</v>
      </c>
      <c r="DP16" s="414">
        <v>0</v>
      </c>
      <c r="DQ16" s="414">
        <v>0</v>
      </c>
      <c r="DR16" s="414">
        <v>0</v>
      </c>
      <c r="DS16" s="414">
        <v>0</v>
      </c>
      <c r="DT16" s="414">
        <v>0</v>
      </c>
      <c r="DU16" s="414">
        <v>0</v>
      </c>
      <c r="DV16" s="414">
        <v>0</v>
      </c>
      <c r="DW16" s="414">
        <v>0</v>
      </c>
      <c r="DX16" s="414">
        <v>0</v>
      </c>
      <c r="DY16" s="414">
        <v>0</v>
      </c>
      <c r="DZ16" s="410">
        <f t="shared" si="54"/>
        <v>0</v>
      </c>
    </row>
    <row r="17" spans="1:131" ht="15" thickBot="1" x14ac:dyDescent="0.4">
      <c r="B17" s="166" t="s">
        <v>43</v>
      </c>
      <c r="C17" s="158">
        <f>SUM(C4:C16)</f>
        <v>0</v>
      </c>
      <c r="D17" s="158">
        <f t="shared" ref="D17:N17" si="59">SUM(D4:D16)</f>
        <v>0</v>
      </c>
      <c r="E17" s="158">
        <f t="shared" si="59"/>
        <v>0</v>
      </c>
      <c r="F17" s="158">
        <f t="shared" si="59"/>
        <v>230350.31941462867</v>
      </c>
      <c r="G17" s="158">
        <f t="shared" si="59"/>
        <v>615336.06331807317</v>
      </c>
      <c r="H17" s="158">
        <f t="shared" si="59"/>
        <v>472975.12172149116</v>
      </c>
      <c r="I17" s="158">
        <f t="shared" si="59"/>
        <v>135303.33566044975</v>
      </c>
      <c r="J17" s="158">
        <f t="shared" si="59"/>
        <v>187283.1724289644</v>
      </c>
      <c r="K17" s="158">
        <f t="shared" si="59"/>
        <v>233991.73464002853</v>
      </c>
      <c r="L17" s="158">
        <f t="shared" si="59"/>
        <v>158130.96076200425</v>
      </c>
      <c r="M17" s="462">
        <f t="shared" si="59"/>
        <v>43853.199078547499</v>
      </c>
      <c r="N17" s="462">
        <f t="shared" si="59"/>
        <v>322552.4748989034</v>
      </c>
      <c r="O17" s="68">
        <f t="shared" si="14"/>
        <v>2399776.3819230907</v>
      </c>
      <c r="Q17" s="69"/>
      <c r="R17" s="166" t="s">
        <v>43</v>
      </c>
      <c r="S17" s="158">
        <f>SUM(S4:S16)</f>
        <v>0</v>
      </c>
      <c r="T17" s="158">
        <f t="shared" ref="T17" si="60">SUM(T4:T16)</f>
        <v>0</v>
      </c>
      <c r="U17" s="158">
        <f t="shared" ref="U17" si="61">SUM(U4:U16)</f>
        <v>0</v>
      </c>
      <c r="V17" s="158">
        <f t="shared" ref="V17" si="62">SUM(V4:V16)</f>
        <v>0</v>
      </c>
      <c r="W17" s="158">
        <f t="shared" ref="W17" si="63">SUM(W4:W16)</f>
        <v>0</v>
      </c>
      <c r="X17" s="158">
        <f t="shared" ref="X17" si="64">SUM(X4:X16)</f>
        <v>129092.59417868912</v>
      </c>
      <c r="Y17" s="158">
        <f t="shared" ref="Y17" si="65">SUM(Y4:Y16)</f>
        <v>266898.77185370232</v>
      </c>
      <c r="Z17" s="158">
        <f t="shared" ref="Z17" si="66">SUM(Z4:Z16)</f>
        <v>127490.25774808956</v>
      </c>
      <c r="AA17" s="158">
        <f t="shared" ref="AA17" si="67">SUM(AA4:AA16)</f>
        <v>246651.79974296695</v>
      </c>
      <c r="AB17" s="158">
        <f t="shared" ref="AB17" si="68">SUM(AB4:AB16)</f>
        <v>205196.95684802681</v>
      </c>
      <c r="AC17" s="462">
        <f t="shared" ref="AC17" si="69">SUM(AC4:AC16)</f>
        <v>225265.25140276094</v>
      </c>
      <c r="AD17" s="462">
        <f t="shared" ref="AD17" si="70">SUM(AD4:AD16)</f>
        <v>841733.2494605683</v>
      </c>
      <c r="AE17" s="68">
        <f t="shared" si="26"/>
        <v>2042328.8812348042</v>
      </c>
      <c r="AG17" s="69"/>
      <c r="AH17" s="166" t="s">
        <v>43</v>
      </c>
      <c r="AI17" s="158">
        <f>SUM(AI4:AI16)</f>
        <v>0</v>
      </c>
      <c r="AJ17" s="158">
        <f t="shared" ref="AJ17" si="71">SUM(AJ4:AJ16)</f>
        <v>0</v>
      </c>
      <c r="AK17" s="158">
        <f t="shared" ref="AK17" si="72">SUM(AK4:AK16)</f>
        <v>0</v>
      </c>
      <c r="AL17" s="158">
        <f t="shared" ref="AL17" si="73">SUM(AL4:AL16)</f>
        <v>0</v>
      </c>
      <c r="AM17" s="158">
        <f t="shared" ref="AM17" si="74">SUM(AM4:AM16)</f>
        <v>0</v>
      </c>
      <c r="AN17" s="158">
        <f t="shared" ref="AN17" si="75">SUM(AN4:AN16)</f>
        <v>0</v>
      </c>
      <c r="AO17" s="158">
        <f t="shared" ref="AO17" si="76">SUM(AO4:AO16)</f>
        <v>0</v>
      </c>
      <c r="AP17" s="158">
        <f t="shared" ref="AP17" si="77">SUM(AP4:AP16)</f>
        <v>0</v>
      </c>
      <c r="AQ17" s="158">
        <f t="shared" ref="AQ17" si="78">SUM(AQ4:AQ16)</f>
        <v>0</v>
      </c>
      <c r="AR17" s="158">
        <f t="shared" ref="AR17" si="79">SUM(AR4:AR16)</f>
        <v>0</v>
      </c>
      <c r="AS17" s="462">
        <f t="shared" ref="AS17" si="80">SUM(AS4:AS16)</f>
        <v>0</v>
      </c>
      <c r="AT17" s="462">
        <f t="shared" ref="AT17" si="81">SUM(AT4:AT16)</f>
        <v>0</v>
      </c>
      <c r="AU17" s="68">
        <f t="shared" si="38"/>
        <v>0</v>
      </c>
      <c r="AW17" s="69"/>
      <c r="AX17" s="166" t="s">
        <v>43</v>
      </c>
      <c r="AY17" s="158">
        <f>SUM(AY4:AY16)</f>
        <v>0</v>
      </c>
      <c r="AZ17" s="158">
        <f t="shared" ref="AZ17" si="82">SUM(AZ4:AZ16)</f>
        <v>0</v>
      </c>
      <c r="BA17" s="158">
        <f t="shared" ref="BA17" si="83">SUM(BA4:BA16)</f>
        <v>0</v>
      </c>
      <c r="BB17" s="158">
        <f t="shared" ref="BB17" si="84">SUM(BB4:BB16)</f>
        <v>0</v>
      </c>
      <c r="BC17" s="158">
        <f t="shared" ref="BC17" si="85">SUM(BC4:BC16)</f>
        <v>0</v>
      </c>
      <c r="BD17" s="158">
        <f t="shared" ref="BD17" si="86">SUM(BD4:BD16)</f>
        <v>0</v>
      </c>
      <c r="BE17" s="158">
        <f t="shared" ref="BE17" si="87">SUM(BE4:BE16)</f>
        <v>0</v>
      </c>
      <c r="BF17" s="158">
        <f t="shared" ref="BF17" si="88">SUM(BF4:BF16)</f>
        <v>0</v>
      </c>
      <c r="BG17" s="158">
        <f t="shared" ref="BG17" si="89">SUM(BG4:BG16)</f>
        <v>0</v>
      </c>
      <c r="BH17" s="158">
        <f t="shared" ref="BH17" si="90">SUM(BH4:BH16)</f>
        <v>0</v>
      </c>
      <c r="BI17" s="462">
        <f t="shared" ref="BI17" si="91">SUM(BI4:BI16)</f>
        <v>0</v>
      </c>
      <c r="BJ17" s="462">
        <f t="shared" ref="BJ17" si="92">SUM(BJ4:BJ16)</f>
        <v>0</v>
      </c>
      <c r="BK17" s="68">
        <f t="shared" si="50"/>
        <v>0</v>
      </c>
      <c r="BL17" s="406">
        <f>'FORECAST OVERVIEW'!O18</f>
        <v>4442105.2631578948</v>
      </c>
      <c r="BQ17" s="166" t="s">
        <v>43</v>
      </c>
      <c r="BR17" s="411">
        <f>SUM(BR4:BR16)</f>
        <v>0</v>
      </c>
      <c r="BS17" s="411">
        <f t="shared" ref="BS17:CC17" si="93">SUM(BS4:BS16)</f>
        <v>0</v>
      </c>
      <c r="BT17" s="411">
        <f t="shared" si="93"/>
        <v>0</v>
      </c>
      <c r="BU17" s="411">
        <f t="shared" si="93"/>
        <v>5.1856114560165215E-2</v>
      </c>
      <c r="BV17" s="411">
        <f t="shared" si="93"/>
        <v>0.13852352136307333</v>
      </c>
      <c r="BW17" s="411">
        <f t="shared" si="93"/>
        <v>0.10647544209370062</v>
      </c>
      <c r="BX17" s="411">
        <f t="shared" si="93"/>
        <v>3.0459281724508833E-2</v>
      </c>
      <c r="BY17" s="411">
        <f t="shared" si="93"/>
        <v>4.2160903745856917E-2</v>
      </c>
      <c r="BZ17" s="411">
        <f t="shared" si="93"/>
        <v>5.2675864433181778E-2</v>
      </c>
      <c r="CA17" s="411">
        <f t="shared" si="93"/>
        <v>3.5598202067275833E-2</v>
      </c>
      <c r="CB17" s="411">
        <f t="shared" si="93"/>
        <v>9.8721656693412617E-3</v>
      </c>
      <c r="CC17" s="412">
        <f t="shared" si="93"/>
        <v>7.2612523970132278E-2</v>
      </c>
      <c r="CD17" s="413">
        <f t="shared" si="51"/>
        <v>0.54023401962723605</v>
      </c>
      <c r="CF17" s="69"/>
      <c r="CG17" s="166" t="s">
        <v>43</v>
      </c>
      <c r="CH17" s="411">
        <f>SUM(CH4:CH16)</f>
        <v>0</v>
      </c>
      <c r="CI17" s="411">
        <f t="shared" ref="CI17:CS17" si="94">SUM(CI4:CI16)</f>
        <v>0</v>
      </c>
      <c r="CJ17" s="411">
        <f t="shared" si="94"/>
        <v>0</v>
      </c>
      <c r="CK17" s="411">
        <f t="shared" si="94"/>
        <v>0</v>
      </c>
      <c r="CL17" s="411">
        <f t="shared" si="94"/>
        <v>0</v>
      </c>
      <c r="CM17" s="411">
        <f t="shared" si="94"/>
        <v>2.9061129021268881E-2</v>
      </c>
      <c r="CN17" s="411">
        <f t="shared" si="94"/>
        <v>6.0083846744316875E-2</v>
      </c>
      <c r="CO17" s="411">
        <f t="shared" si="94"/>
        <v>2.8700413474095989E-2</v>
      </c>
      <c r="CP17" s="411">
        <f t="shared" si="94"/>
        <v>5.552587908905654E-2</v>
      </c>
      <c r="CQ17" s="411">
        <f t="shared" si="94"/>
        <v>4.6193627726451532E-2</v>
      </c>
      <c r="CR17" s="411">
        <f t="shared" si="94"/>
        <v>5.0711371761285047E-2</v>
      </c>
      <c r="CS17" s="412">
        <f t="shared" si="94"/>
        <v>0.18948971255628905</v>
      </c>
      <c r="CT17" s="413">
        <f t="shared" si="52"/>
        <v>0.45976598037276389</v>
      </c>
      <c r="CV17" s="69"/>
      <c r="CW17" s="166" t="s">
        <v>43</v>
      </c>
      <c r="CX17" s="411">
        <f>SUM(CX4:CX16)</f>
        <v>0</v>
      </c>
      <c r="CY17" s="411">
        <f t="shared" ref="CY17:DI17" si="95">SUM(CY4:CY16)</f>
        <v>0</v>
      </c>
      <c r="CZ17" s="411">
        <f t="shared" si="95"/>
        <v>0</v>
      </c>
      <c r="DA17" s="411">
        <f t="shared" si="95"/>
        <v>0</v>
      </c>
      <c r="DB17" s="411">
        <f t="shared" si="95"/>
        <v>0</v>
      </c>
      <c r="DC17" s="411">
        <f t="shared" si="95"/>
        <v>0</v>
      </c>
      <c r="DD17" s="411">
        <f t="shared" si="95"/>
        <v>0</v>
      </c>
      <c r="DE17" s="411">
        <f t="shared" si="95"/>
        <v>0</v>
      </c>
      <c r="DF17" s="411">
        <f t="shared" si="95"/>
        <v>0</v>
      </c>
      <c r="DG17" s="411">
        <f t="shared" si="95"/>
        <v>0</v>
      </c>
      <c r="DH17" s="411">
        <f t="shared" si="95"/>
        <v>0</v>
      </c>
      <c r="DI17" s="412">
        <f t="shared" si="95"/>
        <v>0</v>
      </c>
      <c r="DJ17" s="413">
        <f t="shared" si="53"/>
        <v>0</v>
      </c>
      <c r="DL17" s="69"/>
      <c r="DM17" s="166" t="s">
        <v>43</v>
      </c>
      <c r="DN17" s="411">
        <f>SUM(DN4:DN16)</f>
        <v>0</v>
      </c>
      <c r="DO17" s="411">
        <f t="shared" ref="DO17:DY17" si="96">SUM(DO4:DO16)</f>
        <v>0</v>
      </c>
      <c r="DP17" s="411">
        <f t="shared" si="96"/>
        <v>0</v>
      </c>
      <c r="DQ17" s="411">
        <f t="shared" si="96"/>
        <v>0</v>
      </c>
      <c r="DR17" s="411">
        <f t="shared" si="96"/>
        <v>0</v>
      </c>
      <c r="DS17" s="411">
        <f t="shared" si="96"/>
        <v>0</v>
      </c>
      <c r="DT17" s="411">
        <f t="shared" si="96"/>
        <v>0</v>
      </c>
      <c r="DU17" s="411">
        <f t="shared" si="96"/>
        <v>0</v>
      </c>
      <c r="DV17" s="411">
        <f t="shared" si="96"/>
        <v>0</v>
      </c>
      <c r="DW17" s="411">
        <f t="shared" si="96"/>
        <v>0</v>
      </c>
      <c r="DX17" s="411">
        <f t="shared" si="96"/>
        <v>0</v>
      </c>
      <c r="DY17" s="412">
        <f t="shared" si="96"/>
        <v>0</v>
      </c>
      <c r="DZ17" s="413">
        <f t="shared" si="54"/>
        <v>0</v>
      </c>
      <c r="EA17" s="433">
        <f>CD17+CT17+DJ17+DZ17</f>
        <v>1</v>
      </c>
    </row>
    <row r="18" spans="1:131" ht="21.5" thickBot="1" x14ac:dyDescent="0.55000000000000004">
      <c r="A18" s="71"/>
      <c r="Q18" s="71"/>
      <c r="AG18" s="71"/>
      <c r="AW18" s="71"/>
      <c r="BK18" s="463" t="s">
        <v>266</v>
      </c>
      <c r="BL18" s="400">
        <f>O17+AE17+AU17+BK17-BL17</f>
        <v>0</v>
      </c>
      <c r="BP18" s="71"/>
      <c r="CF18" s="71"/>
      <c r="CV18" s="71"/>
      <c r="DL18" s="71"/>
    </row>
    <row r="19" spans="1:131" ht="21.5" thickBot="1" x14ac:dyDescent="0.55000000000000004">
      <c r="A19" s="71"/>
      <c r="B19" s="153" t="s">
        <v>36</v>
      </c>
      <c r="C19" s="154">
        <f>C$3</f>
        <v>45658</v>
      </c>
      <c r="D19" s="154">
        <f t="shared" ref="D19:N19" si="97">D$3</f>
        <v>45689</v>
      </c>
      <c r="E19" s="154">
        <f t="shared" si="97"/>
        <v>45717</v>
      </c>
      <c r="F19" s="154">
        <f t="shared" si="97"/>
        <v>45748</v>
      </c>
      <c r="G19" s="154">
        <f t="shared" si="97"/>
        <v>45778</v>
      </c>
      <c r="H19" s="154">
        <f t="shared" si="97"/>
        <v>45809</v>
      </c>
      <c r="I19" s="154">
        <f t="shared" si="97"/>
        <v>45839</v>
      </c>
      <c r="J19" s="154">
        <f t="shared" si="97"/>
        <v>45870</v>
      </c>
      <c r="K19" s="154">
        <f t="shared" si="97"/>
        <v>45901</v>
      </c>
      <c r="L19" s="154">
        <f t="shared" si="97"/>
        <v>45931</v>
      </c>
      <c r="M19" s="154">
        <f t="shared" si="97"/>
        <v>45962</v>
      </c>
      <c r="N19" s="154" t="str">
        <f t="shared" si="97"/>
        <v>Dec-25 +</v>
      </c>
      <c r="O19" s="155" t="s">
        <v>34</v>
      </c>
      <c r="Q19" s="71"/>
      <c r="R19" s="153" t="s">
        <v>36</v>
      </c>
      <c r="S19" s="154">
        <f t="shared" ref="S19:AD19" si="98">S$3</f>
        <v>45658</v>
      </c>
      <c r="T19" s="154">
        <f t="shared" si="98"/>
        <v>45689</v>
      </c>
      <c r="U19" s="154">
        <f t="shared" si="98"/>
        <v>45717</v>
      </c>
      <c r="V19" s="154">
        <f t="shared" si="98"/>
        <v>45748</v>
      </c>
      <c r="W19" s="154">
        <f t="shared" si="98"/>
        <v>45778</v>
      </c>
      <c r="X19" s="154">
        <f t="shared" si="98"/>
        <v>45809</v>
      </c>
      <c r="Y19" s="154">
        <f t="shared" si="98"/>
        <v>45839</v>
      </c>
      <c r="Z19" s="154">
        <f t="shared" si="98"/>
        <v>45870</v>
      </c>
      <c r="AA19" s="154">
        <f t="shared" si="98"/>
        <v>45901</v>
      </c>
      <c r="AB19" s="154">
        <f t="shared" si="98"/>
        <v>45931</v>
      </c>
      <c r="AC19" s="154">
        <f t="shared" si="98"/>
        <v>45962</v>
      </c>
      <c r="AD19" s="154" t="str">
        <f t="shared" si="98"/>
        <v>Dec-25 +</v>
      </c>
      <c r="AE19" s="155" t="s">
        <v>34</v>
      </c>
      <c r="AG19" s="71"/>
      <c r="AH19" s="167" t="s">
        <v>36</v>
      </c>
      <c r="AI19" s="154">
        <f t="shared" ref="AI19:AT19" si="99">AI$3</f>
        <v>45658</v>
      </c>
      <c r="AJ19" s="154">
        <f t="shared" si="99"/>
        <v>45689</v>
      </c>
      <c r="AK19" s="154">
        <f t="shared" si="99"/>
        <v>45717</v>
      </c>
      <c r="AL19" s="154">
        <f t="shared" si="99"/>
        <v>45748</v>
      </c>
      <c r="AM19" s="154">
        <f t="shared" si="99"/>
        <v>45778</v>
      </c>
      <c r="AN19" s="154">
        <f t="shared" si="99"/>
        <v>45809</v>
      </c>
      <c r="AO19" s="154">
        <f t="shared" si="99"/>
        <v>45839</v>
      </c>
      <c r="AP19" s="154">
        <f t="shared" si="99"/>
        <v>45870</v>
      </c>
      <c r="AQ19" s="154">
        <f t="shared" si="99"/>
        <v>45901</v>
      </c>
      <c r="AR19" s="154">
        <f t="shared" si="99"/>
        <v>45931</v>
      </c>
      <c r="AS19" s="154">
        <f t="shared" si="99"/>
        <v>45962</v>
      </c>
      <c r="AT19" s="154" t="str">
        <f t="shared" si="99"/>
        <v>Dec-25 +</v>
      </c>
      <c r="AU19" s="155" t="s">
        <v>34</v>
      </c>
      <c r="AW19" s="71"/>
      <c r="AX19" s="153" t="s">
        <v>36</v>
      </c>
      <c r="AY19" s="154">
        <f t="shared" ref="AY19:BJ19" si="100">AY$3</f>
        <v>45658</v>
      </c>
      <c r="AZ19" s="154">
        <f t="shared" si="100"/>
        <v>45689</v>
      </c>
      <c r="BA19" s="154">
        <f t="shared" si="100"/>
        <v>45717</v>
      </c>
      <c r="BB19" s="154">
        <f t="shared" si="100"/>
        <v>45748</v>
      </c>
      <c r="BC19" s="154">
        <f t="shared" si="100"/>
        <v>45778</v>
      </c>
      <c r="BD19" s="154">
        <f t="shared" si="100"/>
        <v>45809</v>
      </c>
      <c r="BE19" s="154">
        <f t="shared" si="100"/>
        <v>45839</v>
      </c>
      <c r="BF19" s="154">
        <f t="shared" si="100"/>
        <v>45870</v>
      </c>
      <c r="BG19" s="154">
        <f t="shared" si="100"/>
        <v>45901</v>
      </c>
      <c r="BH19" s="154">
        <f t="shared" si="100"/>
        <v>45931</v>
      </c>
      <c r="BI19" s="154">
        <f t="shared" si="100"/>
        <v>45962</v>
      </c>
      <c r="BJ19" s="154" t="str">
        <f t="shared" si="100"/>
        <v>Dec-25 +</v>
      </c>
      <c r="BK19" s="155" t="s">
        <v>34</v>
      </c>
      <c r="BP19" s="71"/>
      <c r="BQ19" s="153" t="s">
        <v>36</v>
      </c>
      <c r="BR19" s="401" t="s">
        <v>188</v>
      </c>
      <c r="BS19" s="401" t="s">
        <v>189</v>
      </c>
      <c r="BT19" s="401" t="s">
        <v>190</v>
      </c>
      <c r="BU19" s="401" t="s">
        <v>191</v>
      </c>
      <c r="BV19" s="401" t="s">
        <v>44</v>
      </c>
      <c r="BW19" s="401" t="s">
        <v>192</v>
      </c>
      <c r="BX19" s="401" t="s">
        <v>193</v>
      </c>
      <c r="BY19" s="401" t="s">
        <v>194</v>
      </c>
      <c r="BZ19" s="401" t="s">
        <v>195</v>
      </c>
      <c r="CA19" s="401" t="s">
        <v>196</v>
      </c>
      <c r="CB19" s="431" t="s">
        <v>197</v>
      </c>
      <c r="CC19" s="431" t="s">
        <v>198</v>
      </c>
      <c r="CD19" s="432" t="s">
        <v>34</v>
      </c>
      <c r="CF19" s="71"/>
      <c r="CG19" s="153" t="s">
        <v>36</v>
      </c>
      <c r="CH19" s="401" t="s">
        <v>188</v>
      </c>
      <c r="CI19" s="401" t="s">
        <v>189</v>
      </c>
      <c r="CJ19" s="401" t="s">
        <v>190</v>
      </c>
      <c r="CK19" s="401" t="s">
        <v>191</v>
      </c>
      <c r="CL19" s="401" t="s">
        <v>44</v>
      </c>
      <c r="CM19" s="401" t="s">
        <v>192</v>
      </c>
      <c r="CN19" s="401" t="s">
        <v>193</v>
      </c>
      <c r="CO19" s="401" t="s">
        <v>194</v>
      </c>
      <c r="CP19" s="401" t="s">
        <v>195</v>
      </c>
      <c r="CQ19" s="401" t="s">
        <v>196</v>
      </c>
      <c r="CR19" s="431" t="s">
        <v>197</v>
      </c>
      <c r="CS19" s="431" t="s">
        <v>198</v>
      </c>
      <c r="CT19" s="432" t="s">
        <v>34</v>
      </c>
      <c r="CV19" s="71"/>
      <c r="CW19" s="167" t="s">
        <v>36</v>
      </c>
      <c r="CX19" s="401" t="s">
        <v>188</v>
      </c>
      <c r="CY19" s="401" t="s">
        <v>189</v>
      </c>
      <c r="CZ19" s="401" t="s">
        <v>190</v>
      </c>
      <c r="DA19" s="401" t="s">
        <v>191</v>
      </c>
      <c r="DB19" s="401" t="s">
        <v>44</v>
      </c>
      <c r="DC19" s="401" t="s">
        <v>192</v>
      </c>
      <c r="DD19" s="401" t="s">
        <v>193</v>
      </c>
      <c r="DE19" s="401" t="s">
        <v>194</v>
      </c>
      <c r="DF19" s="401" t="s">
        <v>195</v>
      </c>
      <c r="DG19" s="401" t="s">
        <v>196</v>
      </c>
      <c r="DH19" s="431" t="s">
        <v>197</v>
      </c>
      <c r="DI19" s="431" t="s">
        <v>198</v>
      </c>
      <c r="DJ19" s="432" t="s">
        <v>34</v>
      </c>
      <c r="DL19" s="71"/>
      <c r="DM19" s="153" t="s">
        <v>36</v>
      </c>
      <c r="DN19" s="401" t="s">
        <v>188</v>
      </c>
      <c r="DO19" s="401" t="s">
        <v>189</v>
      </c>
      <c r="DP19" s="401" t="s">
        <v>190</v>
      </c>
      <c r="DQ19" s="401" t="s">
        <v>191</v>
      </c>
      <c r="DR19" s="401" t="s">
        <v>44</v>
      </c>
      <c r="DS19" s="401" t="s">
        <v>192</v>
      </c>
      <c r="DT19" s="401" t="s">
        <v>193</v>
      </c>
      <c r="DU19" s="401" t="s">
        <v>194</v>
      </c>
      <c r="DV19" s="401" t="s">
        <v>195</v>
      </c>
      <c r="DW19" s="401" t="s">
        <v>196</v>
      </c>
      <c r="DX19" s="431" t="s">
        <v>197</v>
      </c>
      <c r="DY19" s="431" t="s">
        <v>198</v>
      </c>
      <c r="DZ19" s="432" t="s">
        <v>34</v>
      </c>
    </row>
    <row r="20" spans="1:131" ht="15" customHeight="1" x14ac:dyDescent="0.35">
      <c r="A20" s="524" t="s">
        <v>69</v>
      </c>
      <c r="B20" s="165" t="s">
        <v>62</v>
      </c>
      <c r="C20" s="221">
        <f>$BL$33*BR20</f>
        <v>0</v>
      </c>
      <c r="D20" s="221">
        <f t="shared" ref="D20:D32" si="101">$BL$33*BS20</f>
        <v>0</v>
      </c>
      <c r="E20" s="221">
        <f t="shared" ref="E20:E32" si="102">$BL$33*BT20</f>
        <v>0</v>
      </c>
      <c r="F20" s="221">
        <f t="shared" ref="F20:F32" si="103">$BL$33*BU20</f>
        <v>0</v>
      </c>
      <c r="G20" s="221">
        <f t="shared" ref="G20:G32" si="104">$BL$33*BV20</f>
        <v>0</v>
      </c>
      <c r="H20" s="221">
        <f t="shared" ref="H20:H32" si="105">$BL$33*BW20</f>
        <v>0</v>
      </c>
      <c r="I20" s="221">
        <f t="shared" ref="I20:I32" si="106">$BL$33*BX20</f>
        <v>0</v>
      </c>
      <c r="J20" s="221">
        <f t="shared" ref="J20:J32" si="107">$BL$33*BY20</f>
        <v>0</v>
      </c>
      <c r="K20" s="221">
        <f t="shared" ref="K20:K32" si="108">$BL$33*BZ20</f>
        <v>0</v>
      </c>
      <c r="L20" s="221">
        <f t="shared" ref="L20:L32" si="109">$BL$33*CA20</f>
        <v>0</v>
      </c>
      <c r="M20" s="221">
        <f t="shared" ref="M20:M32" si="110">$BL$33*CB20</f>
        <v>0</v>
      </c>
      <c r="N20" s="221">
        <f t="shared" ref="N20:N32" si="111">$BL$33*CC20</f>
        <v>0</v>
      </c>
      <c r="O20" s="65">
        <f t="shared" ref="O20:O33" si="112">SUM(C20:N20)</f>
        <v>0</v>
      </c>
      <c r="Q20" s="524" t="s">
        <v>69</v>
      </c>
      <c r="R20" s="165" t="s">
        <v>62</v>
      </c>
      <c r="S20" s="221">
        <f>$BL$33*CH20</f>
        <v>0</v>
      </c>
      <c r="T20" s="221">
        <f t="shared" ref="T20:T32" si="113">$BL$33*CI20</f>
        <v>323332.47087431676</v>
      </c>
      <c r="U20" s="221">
        <f t="shared" ref="U20:U32" si="114">$BL$33*CJ20</f>
        <v>139103.83802692831</v>
      </c>
      <c r="V20" s="221">
        <f t="shared" ref="V20:V32" si="115">$BL$33*CK20</f>
        <v>738895.24858189025</v>
      </c>
      <c r="W20" s="221">
        <f t="shared" ref="W20:W32" si="116">$BL$33*CL20</f>
        <v>357549.42822442524</v>
      </c>
      <c r="X20" s="221">
        <f t="shared" ref="X20:X32" si="117">$BL$33*CM20</f>
        <v>24914.193743563668</v>
      </c>
      <c r="Y20" s="221">
        <f t="shared" ref="Y20:Y32" si="118">$BL$33*CN20</f>
        <v>74664.227242933688</v>
      </c>
      <c r="Z20" s="221">
        <f t="shared" ref="Z20:Z32" si="119">$BL$33*CO20</f>
        <v>22830.687574161449</v>
      </c>
      <c r="AA20" s="221">
        <f t="shared" ref="AA20:AA32" si="120">$BL$33*CP20</f>
        <v>0</v>
      </c>
      <c r="AB20" s="221">
        <f t="shared" ref="AB20:AB32" si="121">$BL$33*CQ20</f>
        <v>122521.29271201856</v>
      </c>
      <c r="AC20" s="221">
        <f t="shared" ref="AC20:AC32" si="122">$BL$33*CR20</f>
        <v>280165.9614518226</v>
      </c>
      <c r="AD20" s="221">
        <f t="shared" ref="AD20:AD32" si="123">$BL$33*CS20</f>
        <v>787509.80972822744</v>
      </c>
      <c r="AE20" s="65">
        <f t="shared" ref="AE20:AE33" si="124">SUM(S20:AD20)</f>
        <v>2871487.1581602879</v>
      </c>
      <c r="AG20" s="524" t="s">
        <v>69</v>
      </c>
      <c r="AH20" s="165" t="s">
        <v>62</v>
      </c>
      <c r="AI20" s="221">
        <f>$BL$33*CX20</f>
        <v>0</v>
      </c>
      <c r="AJ20" s="221">
        <f t="shared" ref="AJ20:AJ32" si="125">$BL$33*CY20</f>
        <v>0</v>
      </c>
      <c r="AK20" s="221">
        <f t="shared" ref="AK20:AK32" si="126">$BL$33*CZ20</f>
        <v>0</v>
      </c>
      <c r="AL20" s="221">
        <f t="shared" ref="AL20:AL32" si="127">$BL$33*DA20</f>
        <v>0</v>
      </c>
      <c r="AM20" s="221">
        <f t="shared" ref="AM20:AM32" si="128">$BL$33*DB20</f>
        <v>0</v>
      </c>
      <c r="AN20" s="221">
        <f t="shared" ref="AN20:AN32" si="129">$BL$33*DC20</f>
        <v>142030.83966823886</v>
      </c>
      <c r="AO20" s="221">
        <f t="shared" ref="AO20:AO32" si="130">$BL$33*DD20</f>
        <v>132704.35008335512</v>
      </c>
      <c r="AP20" s="221">
        <f t="shared" ref="AP20:AP32" si="131">$BL$33*DE20</f>
        <v>0</v>
      </c>
      <c r="AQ20" s="221">
        <f t="shared" ref="AQ20:AQ32" si="132">$BL$33*DF20</f>
        <v>0</v>
      </c>
      <c r="AR20" s="221">
        <f t="shared" ref="AR20:AR32" si="133">$BL$33*DG20</f>
        <v>0</v>
      </c>
      <c r="AS20" s="221">
        <f t="shared" ref="AS20:AS32" si="134">$BL$33*DH20</f>
        <v>0</v>
      </c>
      <c r="AT20" s="221">
        <f t="shared" ref="AT20:AT32" si="135">$BL$33*DI20</f>
        <v>413517.32552499202</v>
      </c>
      <c r="AU20" s="65">
        <f t="shared" ref="AU20:AU33" si="136">SUM(AI20:AT20)</f>
        <v>688252.51527658594</v>
      </c>
      <c r="AW20" s="524" t="s">
        <v>69</v>
      </c>
      <c r="AX20" s="165" t="s">
        <v>62</v>
      </c>
      <c r="AY20" s="221">
        <f>$BL$33*DN20</f>
        <v>0</v>
      </c>
      <c r="AZ20" s="221">
        <f t="shared" ref="AZ20:AZ32" si="137">$BL$33*DO20</f>
        <v>0</v>
      </c>
      <c r="BA20" s="221">
        <f t="shared" ref="BA20:BA32" si="138">$BL$33*DP20</f>
        <v>163140.70201289092</v>
      </c>
      <c r="BB20" s="221">
        <f t="shared" ref="BB20:BB32" si="139">$BL$33*DQ20</f>
        <v>0</v>
      </c>
      <c r="BC20" s="221">
        <f t="shared" ref="BC20:BC32" si="140">$BL$33*DR20</f>
        <v>0</v>
      </c>
      <c r="BD20" s="221">
        <f t="shared" ref="BD20:BD32" si="141">$BL$33*DS20</f>
        <v>0</v>
      </c>
      <c r="BE20" s="221">
        <f t="shared" ref="BE20:BE32" si="142">$BL$33*DT20</f>
        <v>0</v>
      </c>
      <c r="BF20" s="221">
        <f t="shared" ref="BF20:BF32" si="143">$BL$33*DU20</f>
        <v>0</v>
      </c>
      <c r="BG20" s="221">
        <f t="shared" ref="BG20:BG32" si="144">$BL$33*DV20</f>
        <v>0</v>
      </c>
      <c r="BH20" s="221">
        <f t="shared" ref="BH20:BH32" si="145">$BL$33*DW20</f>
        <v>282345.00360811548</v>
      </c>
      <c r="BI20" s="221">
        <f t="shared" ref="BI20:BI32" si="146">$BL$33*DX20</f>
        <v>0</v>
      </c>
      <c r="BJ20" s="221">
        <f t="shared" ref="BJ20:BJ32" si="147">$BL$33*DY20</f>
        <v>0</v>
      </c>
      <c r="BK20" s="65">
        <f t="shared" ref="BK20:BK33" si="148">SUM(AY20:BJ20)</f>
        <v>445485.70562100643</v>
      </c>
      <c r="BL20" s="162"/>
      <c r="BP20" s="524" t="s">
        <v>69</v>
      </c>
      <c r="BQ20" s="165" t="s">
        <v>62</v>
      </c>
      <c r="BR20" s="414">
        <v>0</v>
      </c>
      <c r="BS20" s="414">
        <v>0</v>
      </c>
      <c r="BT20" s="414">
        <v>0</v>
      </c>
      <c r="BU20" s="414">
        <v>0</v>
      </c>
      <c r="BV20" s="414">
        <v>0</v>
      </c>
      <c r="BW20" s="414">
        <v>0</v>
      </c>
      <c r="BX20" s="414">
        <v>0</v>
      </c>
      <c r="BY20" s="414">
        <v>0</v>
      </c>
      <c r="BZ20" s="414">
        <v>0</v>
      </c>
      <c r="CA20" s="414">
        <v>0</v>
      </c>
      <c r="CB20" s="429">
        <v>0</v>
      </c>
      <c r="CC20" s="429">
        <v>0</v>
      </c>
      <c r="CD20" s="430">
        <f t="shared" ref="CD20:CD33" si="149">SUM(BR20:CC20)</f>
        <v>0</v>
      </c>
      <c r="CF20" s="524" t="s">
        <v>69</v>
      </c>
      <c r="CG20" s="165" t="s">
        <v>62</v>
      </c>
      <c r="CH20" s="414">
        <v>0</v>
      </c>
      <c r="CI20" s="414">
        <v>6.2676700168068245E-3</v>
      </c>
      <c r="CJ20" s="414">
        <v>2.6964720013012019E-3</v>
      </c>
      <c r="CK20" s="414">
        <v>1.4323187468845104E-2</v>
      </c>
      <c r="CL20" s="414">
        <v>6.9309519849608866E-3</v>
      </c>
      <c r="CM20" s="414">
        <v>4.8295163395497355E-4</v>
      </c>
      <c r="CN20" s="414">
        <v>1.44733604129878E-3</v>
      </c>
      <c r="CO20" s="414">
        <v>4.4256370411766867E-4</v>
      </c>
      <c r="CP20" s="414">
        <v>0</v>
      </c>
      <c r="CQ20" s="414">
        <v>2.3750260240643513E-3</v>
      </c>
      <c r="CR20" s="414">
        <v>5.4309045781053607E-3</v>
      </c>
      <c r="CS20" s="414">
        <v>1.5265561200914718E-2</v>
      </c>
      <c r="CT20" s="410">
        <f t="shared" ref="CT20:CT33" si="150">SUM(CH20:CS20)</f>
        <v>5.5662624654369872E-2</v>
      </c>
      <c r="CV20" s="524" t="s">
        <v>69</v>
      </c>
      <c r="CW20" s="165" t="s">
        <v>62</v>
      </c>
      <c r="CX20" s="414">
        <v>0</v>
      </c>
      <c r="CY20" s="414">
        <v>0</v>
      </c>
      <c r="CZ20" s="414">
        <v>0</v>
      </c>
      <c r="DA20" s="414">
        <v>0</v>
      </c>
      <c r="DB20" s="414">
        <v>0</v>
      </c>
      <c r="DC20" s="414">
        <v>2.7532107519029551E-3</v>
      </c>
      <c r="DD20" s="414">
        <v>2.5724204991480464E-3</v>
      </c>
      <c r="DE20" s="414">
        <v>0</v>
      </c>
      <c r="DF20" s="414">
        <v>0</v>
      </c>
      <c r="DG20" s="414">
        <v>0</v>
      </c>
      <c r="DH20" s="414">
        <v>0</v>
      </c>
      <c r="DI20" s="414">
        <v>8.0158671834435081E-3</v>
      </c>
      <c r="DJ20" s="410">
        <f t="shared" ref="DJ20:DJ33" si="151">SUM(CX20:DI20)</f>
        <v>1.334149843449451E-2</v>
      </c>
      <c r="DL20" s="524" t="s">
        <v>69</v>
      </c>
      <c r="DM20" s="165" t="s">
        <v>62</v>
      </c>
      <c r="DN20" s="414">
        <v>0</v>
      </c>
      <c r="DO20" s="414">
        <v>0</v>
      </c>
      <c r="DP20" s="414">
        <v>3.1624169504598748E-3</v>
      </c>
      <c r="DQ20" s="414">
        <v>0</v>
      </c>
      <c r="DR20" s="414">
        <v>0</v>
      </c>
      <c r="DS20" s="414">
        <v>0</v>
      </c>
      <c r="DT20" s="414">
        <v>0</v>
      </c>
      <c r="DU20" s="414">
        <v>0</v>
      </c>
      <c r="DV20" s="414">
        <v>0</v>
      </c>
      <c r="DW20" s="414">
        <v>5.473144434657423E-3</v>
      </c>
      <c r="DX20" s="414">
        <v>0</v>
      </c>
      <c r="DY20" s="414">
        <v>0</v>
      </c>
      <c r="DZ20" s="410">
        <f t="shared" ref="DZ20:DZ33" si="152">SUM(DN20:DY20)</f>
        <v>8.6355613851172974E-3</v>
      </c>
    </row>
    <row r="21" spans="1:131" x14ac:dyDescent="0.35">
      <c r="A21" s="525"/>
      <c r="B21" s="165" t="s">
        <v>61</v>
      </c>
      <c r="C21" s="221">
        <f t="shared" ref="C21:C32" si="153">$BL$33*BR21</f>
        <v>0</v>
      </c>
      <c r="D21" s="221">
        <f t="shared" si="101"/>
        <v>0</v>
      </c>
      <c r="E21" s="221">
        <f t="shared" si="102"/>
        <v>0</v>
      </c>
      <c r="F21" s="221">
        <f t="shared" si="103"/>
        <v>0</v>
      </c>
      <c r="G21" s="221">
        <f t="shared" si="104"/>
        <v>0</v>
      </c>
      <c r="H21" s="221">
        <f t="shared" si="105"/>
        <v>0</v>
      </c>
      <c r="I21" s="221">
        <f t="shared" si="106"/>
        <v>0</v>
      </c>
      <c r="J21" s="221">
        <f t="shared" si="107"/>
        <v>0</v>
      </c>
      <c r="K21" s="221">
        <f t="shared" si="108"/>
        <v>0</v>
      </c>
      <c r="L21" s="221">
        <f t="shared" si="109"/>
        <v>0</v>
      </c>
      <c r="M21" s="221">
        <f t="shared" si="110"/>
        <v>0</v>
      </c>
      <c r="N21" s="221">
        <f t="shared" si="111"/>
        <v>4745.7646472009983</v>
      </c>
      <c r="O21" s="65">
        <f t="shared" si="112"/>
        <v>4745.7646472009983</v>
      </c>
      <c r="Q21" s="525"/>
      <c r="R21" s="165" t="s">
        <v>61</v>
      </c>
      <c r="S21" s="221">
        <f t="shared" ref="S21:S32" si="154">$BL$33*CH21</f>
        <v>0</v>
      </c>
      <c r="T21" s="221">
        <f t="shared" si="113"/>
        <v>0</v>
      </c>
      <c r="U21" s="221">
        <f t="shared" si="114"/>
        <v>0</v>
      </c>
      <c r="V21" s="221">
        <f t="shared" si="115"/>
        <v>0</v>
      </c>
      <c r="W21" s="221">
        <f t="shared" si="116"/>
        <v>73077.230278234871</v>
      </c>
      <c r="X21" s="221">
        <f t="shared" si="117"/>
        <v>0</v>
      </c>
      <c r="Y21" s="221">
        <f t="shared" si="118"/>
        <v>0</v>
      </c>
      <c r="Z21" s="221">
        <f t="shared" si="119"/>
        <v>0</v>
      </c>
      <c r="AA21" s="221">
        <f t="shared" si="120"/>
        <v>0</v>
      </c>
      <c r="AB21" s="221">
        <f t="shared" si="121"/>
        <v>0</v>
      </c>
      <c r="AC21" s="221">
        <f t="shared" si="122"/>
        <v>0</v>
      </c>
      <c r="AD21" s="221">
        <f t="shared" si="123"/>
        <v>75674.806859740027</v>
      </c>
      <c r="AE21" s="65">
        <f t="shared" si="124"/>
        <v>148752.0371379749</v>
      </c>
      <c r="AG21" s="525"/>
      <c r="AH21" s="165" t="s">
        <v>61</v>
      </c>
      <c r="AI21" s="221">
        <f t="shared" ref="AI21:AI32" si="155">$BL$33*CX21</f>
        <v>0</v>
      </c>
      <c r="AJ21" s="221">
        <f t="shared" si="125"/>
        <v>0</v>
      </c>
      <c r="AK21" s="221">
        <f t="shared" si="126"/>
        <v>0</v>
      </c>
      <c r="AL21" s="221">
        <f t="shared" si="127"/>
        <v>0</v>
      </c>
      <c r="AM21" s="221">
        <f t="shared" si="128"/>
        <v>0</v>
      </c>
      <c r="AN21" s="221">
        <f t="shared" si="129"/>
        <v>0</v>
      </c>
      <c r="AO21" s="221">
        <f t="shared" si="130"/>
        <v>0</v>
      </c>
      <c r="AP21" s="221">
        <f t="shared" si="131"/>
        <v>0</v>
      </c>
      <c r="AQ21" s="221">
        <f t="shared" si="132"/>
        <v>0</v>
      </c>
      <c r="AR21" s="221">
        <f t="shared" si="133"/>
        <v>0</v>
      </c>
      <c r="AS21" s="221">
        <f t="shared" si="134"/>
        <v>0</v>
      </c>
      <c r="AT21" s="221">
        <f t="shared" si="135"/>
        <v>12688.940934041442</v>
      </c>
      <c r="AU21" s="65">
        <f t="shared" si="136"/>
        <v>12688.940934041442</v>
      </c>
      <c r="AW21" s="525"/>
      <c r="AX21" s="165" t="s">
        <v>61</v>
      </c>
      <c r="AY21" s="221">
        <f t="shared" ref="AY21:AY32" si="156">$BL$33*DN21</f>
        <v>0</v>
      </c>
      <c r="AZ21" s="221">
        <f t="shared" si="137"/>
        <v>0</v>
      </c>
      <c r="BA21" s="221">
        <f t="shared" si="138"/>
        <v>0</v>
      </c>
      <c r="BB21" s="221">
        <f t="shared" si="139"/>
        <v>0</v>
      </c>
      <c r="BC21" s="221">
        <f t="shared" si="140"/>
        <v>0</v>
      </c>
      <c r="BD21" s="221">
        <f t="shared" si="141"/>
        <v>0</v>
      </c>
      <c r="BE21" s="221">
        <f t="shared" si="142"/>
        <v>0</v>
      </c>
      <c r="BF21" s="221">
        <f t="shared" si="143"/>
        <v>0</v>
      </c>
      <c r="BG21" s="221">
        <f t="shared" si="144"/>
        <v>0</v>
      </c>
      <c r="BH21" s="221">
        <f t="shared" si="145"/>
        <v>0</v>
      </c>
      <c r="BI21" s="221">
        <f t="shared" si="146"/>
        <v>0</v>
      </c>
      <c r="BJ21" s="221">
        <f t="shared" si="147"/>
        <v>0</v>
      </c>
      <c r="BK21" s="65">
        <f t="shared" si="148"/>
        <v>0</v>
      </c>
      <c r="BP21" s="525"/>
      <c r="BQ21" s="165" t="s">
        <v>61</v>
      </c>
      <c r="BR21" s="414">
        <v>0</v>
      </c>
      <c r="BS21" s="414">
        <v>0</v>
      </c>
      <c r="BT21" s="414">
        <v>0</v>
      </c>
      <c r="BU21" s="414">
        <v>0</v>
      </c>
      <c r="BV21" s="414">
        <v>0</v>
      </c>
      <c r="BW21" s="414">
        <v>0</v>
      </c>
      <c r="BX21" s="414">
        <v>0</v>
      </c>
      <c r="BY21" s="414">
        <v>0</v>
      </c>
      <c r="BZ21" s="414">
        <v>0</v>
      </c>
      <c r="CA21" s="414">
        <v>0</v>
      </c>
      <c r="CB21" s="414">
        <v>0</v>
      </c>
      <c r="CC21" s="414">
        <v>9.1994740601372235E-5</v>
      </c>
      <c r="CD21" s="410">
        <f t="shared" si="149"/>
        <v>9.1994740601372235E-5</v>
      </c>
      <c r="CF21" s="525"/>
      <c r="CG21" s="165" t="s">
        <v>61</v>
      </c>
      <c r="CH21" s="414">
        <v>0</v>
      </c>
      <c r="CI21" s="414">
        <v>0</v>
      </c>
      <c r="CJ21" s="414">
        <v>0</v>
      </c>
      <c r="CK21" s="414">
        <v>0</v>
      </c>
      <c r="CL21" s="414">
        <v>1.4165727428725214E-3</v>
      </c>
      <c r="CM21" s="414">
        <v>0</v>
      </c>
      <c r="CN21" s="414">
        <v>0</v>
      </c>
      <c r="CO21" s="414">
        <v>0</v>
      </c>
      <c r="CP21" s="414">
        <v>0</v>
      </c>
      <c r="CQ21" s="414">
        <v>0</v>
      </c>
      <c r="CR21" s="414">
        <v>0</v>
      </c>
      <c r="CS21" s="414">
        <v>1.4669257210693444E-3</v>
      </c>
      <c r="CT21" s="410">
        <f t="shared" si="150"/>
        <v>2.8834984639418658E-3</v>
      </c>
      <c r="CV21" s="525"/>
      <c r="CW21" s="165" t="s">
        <v>61</v>
      </c>
      <c r="CX21" s="414">
        <v>0</v>
      </c>
      <c r="CY21" s="414">
        <v>0</v>
      </c>
      <c r="CZ21" s="414">
        <v>0</v>
      </c>
      <c r="DA21" s="414">
        <v>0</v>
      </c>
      <c r="DB21" s="414">
        <v>0</v>
      </c>
      <c r="DC21" s="414">
        <v>0</v>
      </c>
      <c r="DD21" s="414">
        <v>0</v>
      </c>
      <c r="DE21" s="414">
        <v>0</v>
      </c>
      <c r="DF21" s="414">
        <v>0</v>
      </c>
      <c r="DG21" s="414">
        <v>0</v>
      </c>
      <c r="DH21" s="414">
        <v>0</v>
      </c>
      <c r="DI21" s="414">
        <v>2.4597002095789702E-4</v>
      </c>
      <c r="DJ21" s="410">
        <f t="shared" si="151"/>
        <v>2.4597002095789702E-4</v>
      </c>
      <c r="DL21" s="525"/>
      <c r="DM21" s="165" t="s">
        <v>61</v>
      </c>
      <c r="DN21" s="414">
        <v>0</v>
      </c>
      <c r="DO21" s="414">
        <v>0</v>
      </c>
      <c r="DP21" s="414">
        <v>0</v>
      </c>
      <c r="DQ21" s="414">
        <v>0</v>
      </c>
      <c r="DR21" s="414">
        <v>0</v>
      </c>
      <c r="DS21" s="414">
        <v>0</v>
      </c>
      <c r="DT21" s="414">
        <v>0</v>
      </c>
      <c r="DU21" s="414">
        <v>0</v>
      </c>
      <c r="DV21" s="414">
        <v>0</v>
      </c>
      <c r="DW21" s="414">
        <v>0</v>
      </c>
      <c r="DX21" s="414">
        <v>0</v>
      </c>
      <c r="DY21" s="414">
        <v>0</v>
      </c>
      <c r="DZ21" s="410">
        <f t="shared" si="152"/>
        <v>0</v>
      </c>
    </row>
    <row r="22" spans="1:131" x14ac:dyDescent="0.35">
      <c r="A22" s="525"/>
      <c r="B22" s="165" t="s">
        <v>60</v>
      </c>
      <c r="C22" s="221">
        <f t="shared" si="153"/>
        <v>0</v>
      </c>
      <c r="D22" s="221">
        <f t="shared" si="101"/>
        <v>0</v>
      </c>
      <c r="E22" s="221">
        <f t="shared" si="102"/>
        <v>0</v>
      </c>
      <c r="F22" s="221">
        <f t="shared" si="103"/>
        <v>0</v>
      </c>
      <c r="G22" s="221">
        <f t="shared" si="104"/>
        <v>0</v>
      </c>
      <c r="H22" s="221">
        <f t="shared" si="105"/>
        <v>0</v>
      </c>
      <c r="I22" s="221">
        <f t="shared" si="106"/>
        <v>0</v>
      </c>
      <c r="J22" s="221">
        <f t="shared" si="107"/>
        <v>0</v>
      </c>
      <c r="K22" s="221">
        <f t="shared" si="108"/>
        <v>0</v>
      </c>
      <c r="L22" s="221">
        <f t="shared" si="109"/>
        <v>0</v>
      </c>
      <c r="M22" s="221">
        <f t="shared" si="110"/>
        <v>0</v>
      </c>
      <c r="N22" s="221">
        <f t="shared" si="111"/>
        <v>0</v>
      </c>
      <c r="O22" s="65">
        <f t="shared" si="112"/>
        <v>0</v>
      </c>
      <c r="Q22" s="525"/>
      <c r="R22" s="165" t="s">
        <v>60</v>
      </c>
      <c r="S22" s="221">
        <f t="shared" si="154"/>
        <v>0</v>
      </c>
      <c r="T22" s="221">
        <f t="shared" si="113"/>
        <v>0</v>
      </c>
      <c r="U22" s="221">
        <f t="shared" si="114"/>
        <v>0</v>
      </c>
      <c r="V22" s="221">
        <f t="shared" si="115"/>
        <v>0</v>
      </c>
      <c r="W22" s="221">
        <f t="shared" si="116"/>
        <v>0</v>
      </c>
      <c r="X22" s="221">
        <f t="shared" si="117"/>
        <v>0</v>
      </c>
      <c r="Y22" s="221">
        <f t="shared" si="118"/>
        <v>0</v>
      </c>
      <c r="Z22" s="221">
        <f t="shared" si="119"/>
        <v>0</v>
      </c>
      <c r="AA22" s="221">
        <f t="shared" si="120"/>
        <v>0</v>
      </c>
      <c r="AB22" s="221">
        <f t="shared" si="121"/>
        <v>0</v>
      </c>
      <c r="AC22" s="221">
        <f t="shared" si="122"/>
        <v>0</v>
      </c>
      <c r="AD22" s="221">
        <f t="shared" si="123"/>
        <v>0</v>
      </c>
      <c r="AE22" s="65">
        <f t="shared" si="124"/>
        <v>0</v>
      </c>
      <c r="AG22" s="525"/>
      <c r="AH22" s="165" t="s">
        <v>60</v>
      </c>
      <c r="AI22" s="221">
        <f t="shared" si="155"/>
        <v>0</v>
      </c>
      <c r="AJ22" s="221">
        <f t="shared" si="125"/>
        <v>0</v>
      </c>
      <c r="AK22" s="221">
        <f t="shared" si="126"/>
        <v>0</v>
      </c>
      <c r="AL22" s="221">
        <f t="shared" si="127"/>
        <v>0</v>
      </c>
      <c r="AM22" s="221">
        <f t="shared" si="128"/>
        <v>0</v>
      </c>
      <c r="AN22" s="221">
        <f t="shared" si="129"/>
        <v>0</v>
      </c>
      <c r="AO22" s="221">
        <f t="shared" si="130"/>
        <v>0</v>
      </c>
      <c r="AP22" s="221">
        <f t="shared" si="131"/>
        <v>0</v>
      </c>
      <c r="AQ22" s="221">
        <f t="shared" si="132"/>
        <v>0</v>
      </c>
      <c r="AR22" s="221">
        <f t="shared" si="133"/>
        <v>0</v>
      </c>
      <c r="AS22" s="221">
        <f t="shared" si="134"/>
        <v>0</v>
      </c>
      <c r="AT22" s="221">
        <f t="shared" si="135"/>
        <v>0</v>
      </c>
      <c r="AU22" s="65">
        <f t="shared" si="136"/>
        <v>0</v>
      </c>
      <c r="AW22" s="525"/>
      <c r="AX22" s="165" t="s">
        <v>60</v>
      </c>
      <c r="AY22" s="221">
        <f t="shared" si="156"/>
        <v>0</v>
      </c>
      <c r="AZ22" s="221">
        <f t="shared" si="137"/>
        <v>0</v>
      </c>
      <c r="BA22" s="221">
        <f t="shared" si="138"/>
        <v>0</v>
      </c>
      <c r="BB22" s="221">
        <f t="shared" si="139"/>
        <v>0</v>
      </c>
      <c r="BC22" s="221">
        <f t="shared" si="140"/>
        <v>0</v>
      </c>
      <c r="BD22" s="221">
        <f t="shared" si="141"/>
        <v>0</v>
      </c>
      <c r="BE22" s="221">
        <f t="shared" si="142"/>
        <v>0</v>
      </c>
      <c r="BF22" s="221">
        <f t="shared" si="143"/>
        <v>0</v>
      </c>
      <c r="BG22" s="221">
        <f t="shared" si="144"/>
        <v>0</v>
      </c>
      <c r="BH22" s="221">
        <f t="shared" si="145"/>
        <v>0</v>
      </c>
      <c r="BI22" s="221">
        <f t="shared" si="146"/>
        <v>0</v>
      </c>
      <c r="BJ22" s="221">
        <f t="shared" si="147"/>
        <v>0</v>
      </c>
      <c r="BK22" s="65">
        <f t="shared" si="148"/>
        <v>0</v>
      </c>
      <c r="BP22" s="525"/>
      <c r="BQ22" s="165" t="s">
        <v>60</v>
      </c>
      <c r="BR22" s="414">
        <v>0</v>
      </c>
      <c r="BS22" s="414">
        <v>0</v>
      </c>
      <c r="BT22" s="414">
        <v>0</v>
      </c>
      <c r="BU22" s="414">
        <v>0</v>
      </c>
      <c r="BV22" s="414">
        <v>0</v>
      </c>
      <c r="BW22" s="414">
        <v>0</v>
      </c>
      <c r="BX22" s="414">
        <v>0</v>
      </c>
      <c r="BY22" s="414">
        <v>0</v>
      </c>
      <c r="BZ22" s="414">
        <v>0</v>
      </c>
      <c r="CA22" s="414">
        <v>0</v>
      </c>
      <c r="CB22" s="414">
        <v>0</v>
      </c>
      <c r="CC22" s="414">
        <v>0</v>
      </c>
      <c r="CD22" s="410">
        <f t="shared" si="149"/>
        <v>0</v>
      </c>
      <c r="CF22" s="525"/>
      <c r="CG22" s="165" t="s">
        <v>60</v>
      </c>
      <c r="CH22" s="414">
        <v>0</v>
      </c>
      <c r="CI22" s="414">
        <v>0</v>
      </c>
      <c r="CJ22" s="414">
        <v>0</v>
      </c>
      <c r="CK22" s="414">
        <v>0</v>
      </c>
      <c r="CL22" s="414">
        <v>0</v>
      </c>
      <c r="CM22" s="414">
        <v>0</v>
      </c>
      <c r="CN22" s="414">
        <v>0</v>
      </c>
      <c r="CO22" s="414">
        <v>0</v>
      </c>
      <c r="CP22" s="414">
        <v>0</v>
      </c>
      <c r="CQ22" s="414">
        <v>0</v>
      </c>
      <c r="CR22" s="414">
        <v>0</v>
      </c>
      <c r="CS22" s="414">
        <v>0</v>
      </c>
      <c r="CT22" s="410">
        <f t="shared" si="150"/>
        <v>0</v>
      </c>
      <c r="CV22" s="525"/>
      <c r="CW22" s="165" t="s">
        <v>60</v>
      </c>
      <c r="CX22" s="414">
        <v>0</v>
      </c>
      <c r="CY22" s="414">
        <v>0</v>
      </c>
      <c r="CZ22" s="414">
        <v>0</v>
      </c>
      <c r="DA22" s="414">
        <v>0</v>
      </c>
      <c r="DB22" s="414">
        <v>0</v>
      </c>
      <c r="DC22" s="414">
        <v>0</v>
      </c>
      <c r="DD22" s="414">
        <v>0</v>
      </c>
      <c r="DE22" s="414">
        <v>0</v>
      </c>
      <c r="DF22" s="414">
        <v>0</v>
      </c>
      <c r="DG22" s="414">
        <v>0</v>
      </c>
      <c r="DH22" s="414">
        <v>0</v>
      </c>
      <c r="DI22" s="414">
        <v>0</v>
      </c>
      <c r="DJ22" s="410">
        <f t="shared" si="151"/>
        <v>0</v>
      </c>
      <c r="DL22" s="525"/>
      <c r="DM22" s="165" t="s">
        <v>60</v>
      </c>
      <c r="DN22" s="414">
        <v>0</v>
      </c>
      <c r="DO22" s="414">
        <v>0</v>
      </c>
      <c r="DP22" s="414">
        <v>0</v>
      </c>
      <c r="DQ22" s="414">
        <v>0</v>
      </c>
      <c r="DR22" s="414">
        <v>0</v>
      </c>
      <c r="DS22" s="414">
        <v>0</v>
      </c>
      <c r="DT22" s="414">
        <v>0</v>
      </c>
      <c r="DU22" s="414">
        <v>0</v>
      </c>
      <c r="DV22" s="414">
        <v>0</v>
      </c>
      <c r="DW22" s="414">
        <v>0</v>
      </c>
      <c r="DX22" s="414">
        <v>0</v>
      </c>
      <c r="DY22" s="414">
        <v>0</v>
      </c>
      <c r="DZ22" s="410">
        <f t="shared" si="152"/>
        <v>0</v>
      </c>
    </row>
    <row r="23" spans="1:131" x14ac:dyDescent="0.35">
      <c r="A23" s="525"/>
      <c r="B23" s="165" t="s">
        <v>59</v>
      </c>
      <c r="C23" s="221">
        <f t="shared" si="153"/>
        <v>0</v>
      </c>
      <c r="D23" s="221">
        <f t="shared" si="101"/>
        <v>0</v>
      </c>
      <c r="E23" s="221">
        <f t="shared" si="102"/>
        <v>1799.8677314919628</v>
      </c>
      <c r="F23" s="221">
        <f t="shared" si="103"/>
        <v>1344.2050146585545</v>
      </c>
      <c r="G23" s="221">
        <f t="shared" si="104"/>
        <v>872.08781082838436</v>
      </c>
      <c r="H23" s="221">
        <f t="shared" si="105"/>
        <v>1624.3532035265018</v>
      </c>
      <c r="I23" s="221">
        <f t="shared" si="106"/>
        <v>6221.9056343909924</v>
      </c>
      <c r="J23" s="221">
        <f t="shared" si="107"/>
        <v>2706.5521560058469</v>
      </c>
      <c r="K23" s="221">
        <f t="shared" si="108"/>
        <v>0</v>
      </c>
      <c r="L23" s="221">
        <f t="shared" si="109"/>
        <v>15842.662836217616</v>
      </c>
      <c r="M23" s="221">
        <f t="shared" si="110"/>
        <v>0</v>
      </c>
      <c r="N23" s="221">
        <f t="shared" si="111"/>
        <v>298249.39029415447</v>
      </c>
      <c r="O23" s="65">
        <f t="shared" si="112"/>
        <v>328661.02468127431</v>
      </c>
      <c r="Q23" s="525"/>
      <c r="R23" s="165" t="s">
        <v>59</v>
      </c>
      <c r="S23" s="221">
        <f t="shared" si="154"/>
        <v>0</v>
      </c>
      <c r="T23" s="221">
        <f t="shared" si="113"/>
        <v>646.36600202664954</v>
      </c>
      <c r="U23" s="221">
        <f t="shared" si="114"/>
        <v>130976.43088260983</v>
      </c>
      <c r="V23" s="221">
        <f t="shared" si="115"/>
        <v>45979.321497951853</v>
      </c>
      <c r="W23" s="221">
        <f t="shared" si="116"/>
        <v>106461.11998857048</v>
      </c>
      <c r="X23" s="221">
        <f t="shared" si="117"/>
        <v>177837.06210051134</v>
      </c>
      <c r="Y23" s="221">
        <f t="shared" si="118"/>
        <v>205453.55979539442</v>
      </c>
      <c r="Z23" s="221">
        <f t="shared" si="119"/>
        <v>25653.426645069787</v>
      </c>
      <c r="AA23" s="221">
        <f t="shared" si="120"/>
        <v>157516.22619914741</v>
      </c>
      <c r="AB23" s="221">
        <f t="shared" si="121"/>
        <v>48466.05858407788</v>
      </c>
      <c r="AC23" s="221">
        <f t="shared" si="122"/>
        <v>375977.90760470025</v>
      </c>
      <c r="AD23" s="221">
        <f t="shared" si="123"/>
        <v>1856115.5353412097</v>
      </c>
      <c r="AE23" s="65">
        <f t="shared" si="124"/>
        <v>3131083.0146412696</v>
      </c>
      <c r="AG23" s="525"/>
      <c r="AH23" s="165" t="s">
        <v>59</v>
      </c>
      <c r="AI23" s="221">
        <f t="shared" si="155"/>
        <v>0</v>
      </c>
      <c r="AJ23" s="221">
        <f t="shared" si="125"/>
        <v>0</v>
      </c>
      <c r="AK23" s="221">
        <f t="shared" si="126"/>
        <v>336965.37916973804</v>
      </c>
      <c r="AL23" s="221">
        <f t="shared" si="127"/>
        <v>0</v>
      </c>
      <c r="AM23" s="221">
        <f t="shared" si="128"/>
        <v>136001.05410236341</v>
      </c>
      <c r="AN23" s="221">
        <f t="shared" si="129"/>
        <v>580813.43538116477</v>
      </c>
      <c r="AO23" s="221">
        <f t="shared" si="130"/>
        <v>116045.00634783486</v>
      </c>
      <c r="AP23" s="221">
        <f t="shared" si="131"/>
        <v>0</v>
      </c>
      <c r="AQ23" s="221">
        <f t="shared" si="132"/>
        <v>5531.6610003729784</v>
      </c>
      <c r="AR23" s="221">
        <f t="shared" si="133"/>
        <v>10544.540903051458</v>
      </c>
      <c r="AS23" s="221">
        <f t="shared" si="134"/>
        <v>420866.01423648174</v>
      </c>
      <c r="AT23" s="221">
        <f t="shared" si="135"/>
        <v>1605512.1466847041</v>
      </c>
      <c r="AU23" s="65">
        <f t="shared" si="136"/>
        <v>3212279.2378257113</v>
      </c>
      <c r="AW23" s="525"/>
      <c r="AX23" s="165" t="s">
        <v>59</v>
      </c>
      <c r="AY23" s="221">
        <f t="shared" si="156"/>
        <v>0</v>
      </c>
      <c r="AZ23" s="221">
        <f t="shared" si="137"/>
        <v>0</v>
      </c>
      <c r="BA23" s="221">
        <f t="shared" si="138"/>
        <v>0</v>
      </c>
      <c r="BB23" s="221">
        <f t="shared" si="139"/>
        <v>0</v>
      </c>
      <c r="BC23" s="221">
        <f t="shared" si="140"/>
        <v>0</v>
      </c>
      <c r="BD23" s="221">
        <f t="shared" si="141"/>
        <v>176824.84603944886</v>
      </c>
      <c r="BE23" s="221">
        <f t="shared" si="142"/>
        <v>173563.19457161424</v>
      </c>
      <c r="BF23" s="221">
        <f t="shared" si="143"/>
        <v>0</v>
      </c>
      <c r="BG23" s="221">
        <f t="shared" si="144"/>
        <v>0</v>
      </c>
      <c r="BH23" s="221">
        <f t="shared" si="145"/>
        <v>218135.40477638462</v>
      </c>
      <c r="BI23" s="221">
        <f t="shared" si="146"/>
        <v>168644.56868935135</v>
      </c>
      <c r="BJ23" s="221">
        <f t="shared" si="147"/>
        <v>840429.37784661422</v>
      </c>
      <c r="BK23" s="65">
        <f t="shared" si="148"/>
        <v>1577597.3919234131</v>
      </c>
      <c r="BP23" s="525"/>
      <c r="BQ23" s="165" t="s">
        <v>59</v>
      </c>
      <c r="BR23" s="414">
        <v>0</v>
      </c>
      <c r="BS23" s="414">
        <v>0</v>
      </c>
      <c r="BT23" s="414">
        <v>3.4889712698466782E-5</v>
      </c>
      <c r="BU23" s="414">
        <v>2.6056874040627092E-5</v>
      </c>
      <c r="BV23" s="414">
        <v>1.6905071764587635E-5</v>
      </c>
      <c r="BW23" s="414">
        <v>3.1487434104335939E-5</v>
      </c>
      <c r="BX23" s="414">
        <v>1.2060914045107586E-4</v>
      </c>
      <c r="BY23" s="414">
        <v>5.2465425916705211E-5</v>
      </c>
      <c r="BZ23" s="414">
        <v>0</v>
      </c>
      <c r="CA23" s="414">
        <v>3.0710365270903675E-4</v>
      </c>
      <c r="CB23" s="414">
        <v>0</v>
      </c>
      <c r="CC23" s="414">
        <v>5.7814445793915288E-3</v>
      </c>
      <c r="CD23" s="410">
        <f t="shared" si="149"/>
        <v>6.3709618910763642E-3</v>
      </c>
      <c r="CF23" s="525"/>
      <c r="CG23" s="165" t="s">
        <v>59</v>
      </c>
      <c r="CH23" s="414">
        <v>0</v>
      </c>
      <c r="CI23" s="414">
        <v>1.2529545207231859E-5</v>
      </c>
      <c r="CJ23" s="414">
        <v>2.5389254798056002E-3</v>
      </c>
      <c r="CK23" s="414">
        <v>8.9129067045621451E-4</v>
      </c>
      <c r="CL23" s="414">
        <v>2.0637060295976587E-3</v>
      </c>
      <c r="CM23" s="414">
        <v>3.4472999850288957E-3</v>
      </c>
      <c r="CN23" s="414">
        <v>3.9826346951598686E-3</v>
      </c>
      <c r="CO23" s="414">
        <v>4.9728136669006907E-4</v>
      </c>
      <c r="CP23" s="414">
        <v>3.0533887470049906E-3</v>
      </c>
      <c r="CQ23" s="414">
        <v>9.3949506957594347E-4</v>
      </c>
      <c r="CR23" s="414">
        <v>7.2881806522665897E-3</v>
      </c>
      <c r="CS23" s="414">
        <v>3.5980053772915174E-2</v>
      </c>
      <c r="CT23" s="410">
        <f t="shared" si="150"/>
        <v>6.0694786013708237E-2</v>
      </c>
      <c r="CV23" s="525"/>
      <c r="CW23" s="165" t="s">
        <v>59</v>
      </c>
      <c r="CX23" s="414">
        <v>0</v>
      </c>
      <c r="CY23" s="414">
        <v>0</v>
      </c>
      <c r="CZ23" s="414">
        <v>6.5319384657319653E-3</v>
      </c>
      <c r="DA23" s="414">
        <v>0</v>
      </c>
      <c r="DB23" s="414">
        <v>2.6363257817766401E-3</v>
      </c>
      <c r="DC23" s="414">
        <v>1.1258835045095552E-2</v>
      </c>
      <c r="DD23" s="414">
        <v>2.2494858153890916E-3</v>
      </c>
      <c r="DE23" s="414">
        <v>0</v>
      </c>
      <c r="DF23" s="414">
        <v>1.0722902559531131E-4</v>
      </c>
      <c r="DG23" s="414">
        <v>2.0440168808389999E-4</v>
      </c>
      <c r="DH23" s="414">
        <v>8.1583185610465785E-3</v>
      </c>
      <c r="DI23" s="414">
        <v>3.1122207788732793E-2</v>
      </c>
      <c r="DJ23" s="410">
        <f t="shared" si="151"/>
        <v>6.2268742171451834E-2</v>
      </c>
      <c r="DL23" s="525"/>
      <c r="DM23" s="165" t="s">
        <v>59</v>
      </c>
      <c r="DN23" s="414">
        <v>0</v>
      </c>
      <c r="DO23" s="414">
        <v>0</v>
      </c>
      <c r="DP23" s="414">
        <v>0</v>
      </c>
      <c r="DQ23" s="414">
        <v>0</v>
      </c>
      <c r="DR23" s="414">
        <v>0</v>
      </c>
      <c r="DS23" s="414">
        <v>3.4276785834440309E-3</v>
      </c>
      <c r="DT23" s="414">
        <v>3.3644527804340776E-3</v>
      </c>
      <c r="DU23" s="414">
        <v>0</v>
      </c>
      <c r="DV23" s="414">
        <v>0</v>
      </c>
      <c r="DW23" s="414">
        <v>4.2284671639193742E-3</v>
      </c>
      <c r="DX23" s="414">
        <v>3.2691071942552849E-3</v>
      </c>
      <c r="DY23" s="414">
        <v>1.6291385763171282E-2</v>
      </c>
      <c r="DZ23" s="410">
        <f t="shared" si="152"/>
        <v>3.058109148522405E-2</v>
      </c>
    </row>
    <row r="24" spans="1:131" x14ac:dyDescent="0.35">
      <c r="A24" s="525"/>
      <c r="B24" s="165" t="s">
        <v>58</v>
      </c>
      <c r="C24" s="221">
        <f t="shared" si="153"/>
        <v>0</v>
      </c>
      <c r="D24" s="221">
        <f t="shared" si="101"/>
        <v>0</v>
      </c>
      <c r="E24" s="221">
        <f t="shared" si="102"/>
        <v>0</v>
      </c>
      <c r="F24" s="221">
        <f t="shared" si="103"/>
        <v>0</v>
      </c>
      <c r="G24" s="221">
        <f t="shared" si="104"/>
        <v>0</v>
      </c>
      <c r="H24" s="221">
        <f t="shared" si="105"/>
        <v>0</v>
      </c>
      <c r="I24" s="221">
        <f t="shared" si="106"/>
        <v>0</v>
      </c>
      <c r="J24" s="221">
        <f t="shared" si="107"/>
        <v>0</v>
      </c>
      <c r="K24" s="221">
        <f t="shared" si="108"/>
        <v>0</v>
      </c>
      <c r="L24" s="221">
        <f t="shared" si="109"/>
        <v>0</v>
      </c>
      <c r="M24" s="221">
        <f t="shared" si="110"/>
        <v>0</v>
      </c>
      <c r="N24" s="221">
        <f t="shared" si="111"/>
        <v>0</v>
      </c>
      <c r="O24" s="65">
        <f t="shared" si="112"/>
        <v>0</v>
      </c>
      <c r="Q24" s="525"/>
      <c r="R24" s="165" t="s">
        <v>58</v>
      </c>
      <c r="S24" s="221">
        <f t="shared" si="154"/>
        <v>0</v>
      </c>
      <c r="T24" s="221">
        <f t="shared" si="113"/>
        <v>5688.3615865267775</v>
      </c>
      <c r="U24" s="221">
        <f t="shared" si="114"/>
        <v>0</v>
      </c>
      <c r="V24" s="221">
        <f t="shared" si="115"/>
        <v>0</v>
      </c>
      <c r="W24" s="221">
        <f t="shared" si="116"/>
        <v>0</v>
      </c>
      <c r="X24" s="221">
        <f t="shared" si="117"/>
        <v>0</v>
      </c>
      <c r="Y24" s="221">
        <f t="shared" si="118"/>
        <v>0</v>
      </c>
      <c r="Z24" s="221">
        <f t="shared" si="119"/>
        <v>0</v>
      </c>
      <c r="AA24" s="221">
        <f t="shared" si="120"/>
        <v>0</v>
      </c>
      <c r="AB24" s="221">
        <f t="shared" si="121"/>
        <v>0</v>
      </c>
      <c r="AC24" s="221">
        <f t="shared" si="122"/>
        <v>0</v>
      </c>
      <c r="AD24" s="221">
        <f t="shared" si="123"/>
        <v>0</v>
      </c>
      <c r="AE24" s="65">
        <f t="shared" si="124"/>
        <v>5688.3615865267775</v>
      </c>
      <c r="AG24" s="525"/>
      <c r="AH24" s="165" t="s">
        <v>58</v>
      </c>
      <c r="AI24" s="221">
        <f t="shared" si="155"/>
        <v>0</v>
      </c>
      <c r="AJ24" s="221">
        <f t="shared" si="125"/>
        <v>0</v>
      </c>
      <c r="AK24" s="221">
        <f t="shared" si="126"/>
        <v>0</v>
      </c>
      <c r="AL24" s="221">
        <f t="shared" si="127"/>
        <v>0</v>
      </c>
      <c r="AM24" s="221">
        <f t="shared" si="128"/>
        <v>0</v>
      </c>
      <c r="AN24" s="221">
        <f t="shared" si="129"/>
        <v>0</v>
      </c>
      <c r="AO24" s="221">
        <f t="shared" si="130"/>
        <v>0</v>
      </c>
      <c r="AP24" s="221">
        <f t="shared" si="131"/>
        <v>0</v>
      </c>
      <c r="AQ24" s="221">
        <f t="shared" si="132"/>
        <v>0</v>
      </c>
      <c r="AR24" s="221">
        <f t="shared" si="133"/>
        <v>0</v>
      </c>
      <c r="AS24" s="221">
        <f t="shared" si="134"/>
        <v>0</v>
      </c>
      <c r="AT24" s="221">
        <f t="shared" si="135"/>
        <v>0</v>
      </c>
      <c r="AU24" s="65">
        <f t="shared" si="136"/>
        <v>0</v>
      </c>
      <c r="AW24" s="525"/>
      <c r="AX24" s="165" t="s">
        <v>58</v>
      </c>
      <c r="AY24" s="221">
        <f t="shared" si="156"/>
        <v>0</v>
      </c>
      <c r="AZ24" s="221">
        <f t="shared" si="137"/>
        <v>0</v>
      </c>
      <c r="BA24" s="221">
        <f t="shared" si="138"/>
        <v>0</v>
      </c>
      <c r="BB24" s="221">
        <f t="shared" si="139"/>
        <v>0</v>
      </c>
      <c r="BC24" s="221">
        <f t="shared" si="140"/>
        <v>0</v>
      </c>
      <c r="BD24" s="221">
        <f t="shared" si="141"/>
        <v>0</v>
      </c>
      <c r="BE24" s="221">
        <f t="shared" si="142"/>
        <v>0</v>
      </c>
      <c r="BF24" s="221">
        <f t="shared" si="143"/>
        <v>0</v>
      </c>
      <c r="BG24" s="221">
        <f t="shared" si="144"/>
        <v>0</v>
      </c>
      <c r="BH24" s="221">
        <f t="shared" si="145"/>
        <v>0</v>
      </c>
      <c r="BI24" s="221">
        <f t="shared" si="146"/>
        <v>0</v>
      </c>
      <c r="BJ24" s="221">
        <f t="shared" si="147"/>
        <v>0</v>
      </c>
      <c r="BK24" s="65">
        <f t="shared" si="148"/>
        <v>0</v>
      </c>
      <c r="BP24" s="525"/>
      <c r="BQ24" s="165" t="s">
        <v>58</v>
      </c>
      <c r="BR24" s="414">
        <v>0</v>
      </c>
      <c r="BS24" s="414">
        <v>0</v>
      </c>
      <c r="BT24" s="414">
        <v>0</v>
      </c>
      <c r="BU24" s="414">
        <v>0</v>
      </c>
      <c r="BV24" s="414">
        <v>0</v>
      </c>
      <c r="BW24" s="414">
        <v>0</v>
      </c>
      <c r="BX24" s="414">
        <v>0</v>
      </c>
      <c r="BY24" s="414">
        <v>0</v>
      </c>
      <c r="BZ24" s="414">
        <v>0</v>
      </c>
      <c r="CA24" s="414">
        <v>0</v>
      </c>
      <c r="CB24" s="414">
        <v>0</v>
      </c>
      <c r="CC24" s="414">
        <v>0</v>
      </c>
      <c r="CD24" s="410">
        <f t="shared" si="149"/>
        <v>0</v>
      </c>
      <c r="CF24" s="525"/>
      <c r="CG24" s="165" t="s">
        <v>58</v>
      </c>
      <c r="CH24" s="414">
        <v>0</v>
      </c>
      <c r="CI24" s="414">
        <v>1.1026660348780201E-4</v>
      </c>
      <c r="CJ24" s="414">
        <v>0</v>
      </c>
      <c r="CK24" s="414">
        <v>0</v>
      </c>
      <c r="CL24" s="414">
        <v>0</v>
      </c>
      <c r="CM24" s="414">
        <v>0</v>
      </c>
      <c r="CN24" s="414">
        <v>0</v>
      </c>
      <c r="CO24" s="414">
        <v>0</v>
      </c>
      <c r="CP24" s="414">
        <v>0</v>
      </c>
      <c r="CQ24" s="414">
        <v>0</v>
      </c>
      <c r="CR24" s="414">
        <v>0</v>
      </c>
      <c r="CS24" s="414">
        <v>0</v>
      </c>
      <c r="CT24" s="410">
        <f t="shared" si="150"/>
        <v>1.1026660348780201E-4</v>
      </c>
      <c r="CV24" s="525"/>
      <c r="CW24" s="165" t="s">
        <v>58</v>
      </c>
      <c r="CX24" s="414">
        <v>0</v>
      </c>
      <c r="CY24" s="414">
        <v>0</v>
      </c>
      <c r="CZ24" s="414">
        <v>0</v>
      </c>
      <c r="DA24" s="414">
        <v>0</v>
      </c>
      <c r="DB24" s="414">
        <v>0</v>
      </c>
      <c r="DC24" s="414">
        <v>0</v>
      </c>
      <c r="DD24" s="414">
        <v>0</v>
      </c>
      <c r="DE24" s="414">
        <v>0</v>
      </c>
      <c r="DF24" s="414">
        <v>0</v>
      </c>
      <c r="DG24" s="414">
        <v>0</v>
      </c>
      <c r="DH24" s="414">
        <v>0</v>
      </c>
      <c r="DI24" s="414">
        <v>0</v>
      </c>
      <c r="DJ24" s="410">
        <f t="shared" si="151"/>
        <v>0</v>
      </c>
      <c r="DL24" s="525"/>
      <c r="DM24" s="165" t="s">
        <v>58</v>
      </c>
      <c r="DN24" s="414">
        <v>0</v>
      </c>
      <c r="DO24" s="414">
        <v>0</v>
      </c>
      <c r="DP24" s="414">
        <v>0</v>
      </c>
      <c r="DQ24" s="414">
        <v>0</v>
      </c>
      <c r="DR24" s="414">
        <v>0</v>
      </c>
      <c r="DS24" s="414">
        <v>0</v>
      </c>
      <c r="DT24" s="414">
        <v>0</v>
      </c>
      <c r="DU24" s="414">
        <v>0</v>
      </c>
      <c r="DV24" s="414">
        <v>0</v>
      </c>
      <c r="DW24" s="414">
        <v>0</v>
      </c>
      <c r="DX24" s="414">
        <v>0</v>
      </c>
      <c r="DY24" s="414">
        <v>0</v>
      </c>
      <c r="DZ24" s="410">
        <f t="shared" si="152"/>
        <v>0</v>
      </c>
    </row>
    <row r="25" spans="1:131" x14ac:dyDescent="0.35">
      <c r="A25" s="525"/>
      <c r="B25" s="165" t="s">
        <v>57</v>
      </c>
      <c r="C25" s="221">
        <f t="shared" si="153"/>
        <v>0</v>
      </c>
      <c r="D25" s="221">
        <f t="shared" si="101"/>
        <v>0</v>
      </c>
      <c r="E25" s="221">
        <f t="shared" si="102"/>
        <v>0</v>
      </c>
      <c r="F25" s="221">
        <f t="shared" si="103"/>
        <v>0</v>
      </c>
      <c r="G25" s="221">
        <f t="shared" si="104"/>
        <v>0</v>
      </c>
      <c r="H25" s="221">
        <f t="shared" si="105"/>
        <v>0</v>
      </c>
      <c r="I25" s="221">
        <f t="shared" si="106"/>
        <v>0</v>
      </c>
      <c r="J25" s="221">
        <f t="shared" si="107"/>
        <v>0</v>
      </c>
      <c r="K25" s="221">
        <f t="shared" si="108"/>
        <v>0</v>
      </c>
      <c r="L25" s="221">
        <f t="shared" si="109"/>
        <v>0</v>
      </c>
      <c r="M25" s="221">
        <f t="shared" si="110"/>
        <v>0</v>
      </c>
      <c r="N25" s="221">
        <f t="shared" si="111"/>
        <v>0</v>
      </c>
      <c r="O25" s="65">
        <f t="shared" si="112"/>
        <v>0</v>
      </c>
      <c r="Q25" s="525"/>
      <c r="R25" s="165" t="s">
        <v>57</v>
      </c>
      <c r="S25" s="221">
        <f t="shared" si="154"/>
        <v>0</v>
      </c>
      <c r="T25" s="221">
        <f t="shared" si="113"/>
        <v>0</v>
      </c>
      <c r="U25" s="221">
        <f t="shared" si="114"/>
        <v>0</v>
      </c>
      <c r="V25" s="221">
        <f t="shared" si="115"/>
        <v>0</v>
      </c>
      <c r="W25" s="221">
        <f t="shared" si="116"/>
        <v>0</v>
      </c>
      <c r="X25" s="221">
        <f t="shared" si="117"/>
        <v>0</v>
      </c>
      <c r="Y25" s="221">
        <f t="shared" si="118"/>
        <v>0</v>
      </c>
      <c r="Z25" s="221">
        <f t="shared" si="119"/>
        <v>0</v>
      </c>
      <c r="AA25" s="221">
        <f t="shared" si="120"/>
        <v>0</v>
      </c>
      <c r="AB25" s="221">
        <f t="shared" si="121"/>
        <v>0</v>
      </c>
      <c r="AC25" s="221">
        <f t="shared" si="122"/>
        <v>0</v>
      </c>
      <c r="AD25" s="221">
        <f t="shared" si="123"/>
        <v>0</v>
      </c>
      <c r="AE25" s="65">
        <f t="shared" si="124"/>
        <v>0</v>
      </c>
      <c r="AG25" s="525"/>
      <c r="AH25" s="165" t="s">
        <v>57</v>
      </c>
      <c r="AI25" s="221">
        <f t="shared" si="155"/>
        <v>0</v>
      </c>
      <c r="AJ25" s="221">
        <f t="shared" si="125"/>
        <v>0</v>
      </c>
      <c r="AK25" s="221">
        <f t="shared" si="126"/>
        <v>0</v>
      </c>
      <c r="AL25" s="221">
        <f t="shared" si="127"/>
        <v>0</v>
      </c>
      <c r="AM25" s="221">
        <f t="shared" si="128"/>
        <v>0</v>
      </c>
      <c r="AN25" s="221">
        <f t="shared" si="129"/>
        <v>0</v>
      </c>
      <c r="AO25" s="221">
        <f t="shared" si="130"/>
        <v>0</v>
      </c>
      <c r="AP25" s="221">
        <f t="shared" si="131"/>
        <v>0</v>
      </c>
      <c r="AQ25" s="221">
        <f t="shared" si="132"/>
        <v>0</v>
      </c>
      <c r="AR25" s="221">
        <f t="shared" si="133"/>
        <v>0</v>
      </c>
      <c r="AS25" s="221">
        <f t="shared" si="134"/>
        <v>0</v>
      </c>
      <c r="AT25" s="221">
        <f t="shared" si="135"/>
        <v>0</v>
      </c>
      <c r="AU25" s="65">
        <f t="shared" si="136"/>
        <v>0</v>
      </c>
      <c r="AW25" s="525"/>
      <c r="AX25" s="165" t="s">
        <v>57</v>
      </c>
      <c r="AY25" s="221">
        <f t="shared" si="156"/>
        <v>0</v>
      </c>
      <c r="AZ25" s="221">
        <f t="shared" si="137"/>
        <v>0</v>
      </c>
      <c r="BA25" s="221">
        <f t="shared" si="138"/>
        <v>0</v>
      </c>
      <c r="BB25" s="221">
        <f t="shared" si="139"/>
        <v>0</v>
      </c>
      <c r="BC25" s="221">
        <f t="shared" si="140"/>
        <v>0</v>
      </c>
      <c r="BD25" s="221">
        <f t="shared" si="141"/>
        <v>0</v>
      </c>
      <c r="BE25" s="221">
        <f t="shared" si="142"/>
        <v>0</v>
      </c>
      <c r="BF25" s="221">
        <f t="shared" si="143"/>
        <v>0</v>
      </c>
      <c r="BG25" s="221">
        <f t="shared" si="144"/>
        <v>0</v>
      </c>
      <c r="BH25" s="221">
        <f t="shared" si="145"/>
        <v>0</v>
      </c>
      <c r="BI25" s="221">
        <f t="shared" si="146"/>
        <v>0</v>
      </c>
      <c r="BJ25" s="221">
        <f t="shared" si="147"/>
        <v>0</v>
      </c>
      <c r="BK25" s="65">
        <f t="shared" si="148"/>
        <v>0</v>
      </c>
      <c r="BP25" s="525"/>
      <c r="BQ25" s="165" t="s">
        <v>57</v>
      </c>
      <c r="BR25" s="414">
        <v>0</v>
      </c>
      <c r="BS25" s="414">
        <v>0</v>
      </c>
      <c r="BT25" s="414">
        <v>0</v>
      </c>
      <c r="BU25" s="414">
        <v>0</v>
      </c>
      <c r="BV25" s="414">
        <v>0</v>
      </c>
      <c r="BW25" s="414">
        <v>0</v>
      </c>
      <c r="BX25" s="414">
        <v>0</v>
      </c>
      <c r="BY25" s="414">
        <v>0</v>
      </c>
      <c r="BZ25" s="414">
        <v>0</v>
      </c>
      <c r="CA25" s="414">
        <v>0</v>
      </c>
      <c r="CB25" s="414">
        <v>0</v>
      </c>
      <c r="CC25" s="414">
        <v>0</v>
      </c>
      <c r="CD25" s="410">
        <f t="shared" si="149"/>
        <v>0</v>
      </c>
      <c r="CF25" s="525"/>
      <c r="CG25" s="165" t="s">
        <v>57</v>
      </c>
      <c r="CH25" s="414">
        <v>0</v>
      </c>
      <c r="CI25" s="414">
        <v>0</v>
      </c>
      <c r="CJ25" s="414">
        <v>0</v>
      </c>
      <c r="CK25" s="414">
        <v>0</v>
      </c>
      <c r="CL25" s="414">
        <v>0</v>
      </c>
      <c r="CM25" s="414">
        <v>0</v>
      </c>
      <c r="CN25" s="414">
        <v>0</v>
      </c>
      <c r="CO25" s="414">
        <v>0</v>
      </c>
      <c r="CP25" s="414">
        <v>0</v>
      </c>
      <c r="CQ25" s="414">
        <v>0</v>
      </c>
      <c r="CR25" s="414">
        <v>0</v>
      </c>
      <c r="CS25" s="414">
        <v>0</v>
      </c>
      <c r="CT25" s="410">
        <f t="shared" si="150"/>
        <v>0</v>
      </c>
      <c r="CV25" s="525"/>
      <c r="CW25" s="165" t="s">
        <v>57</v>
      </c>
      <c r="CX25" s="414">
        <v>0</v>
      </c>
      <c r="CY25" s="414">
        <v>0</v>
      </c>
      <c r="CZ25" s="414">
        <v>0</v>
      </c>
      <c r="DA25" s="414">
        <v>0</v>
      </c>
      <c r="DB25" s="414">
        <v>0</v>
      </c>
      <c r="DC25" s="414">
        <v>0</v>
      </c>
      <c r="DD25" s="414">
        <v>0</v>
      </c>
      <c r="DE25" s="414">
        <v>0</v>
      </c>
      <c r="DF25" s="414">
        <v>0</v>
      </c>
      <c r="DG25" s="414">
        <v>0</v>
      </c>
      <c r="DH25" s="414">
        <v>0</v>
      </c>
      <c r="DI25" s="414">
        <v>0</v>
      </c>
      <c r="DJ25" s="410">
        <f t="shared" si="151"/>
        <v>0</v>
      </c>
      <c r="DL25" s="525"/>
      <c r="DM25" s="165" t="s">
        <v>57</v>
      </c>
      <c r="DN25" s="414">
        <v>0</v>
      </c>
      <c r="DO25" s="414">
        <v>0</v>
      </c>
      <c r="DP25" s="414">
        <v>0</v>
      </c>
      <c r="DQ25" s="414">
        <v>0</v>
      </c>
      <c r="DR25" s="414">
        <v>0</v>
      </c>
      <c r="DS25" s="414">
        <v>0</v>
      </c>
      <c r="DT25" s="414">
        <v>0</v>
      </c>
      <c r="DU25" s="414">
        <v>0</v>
      </c>
      <c r="DV25" s="414">
        <v>0</v>
      </c>
      <c r="DW25" s="414">
        <v>0</v>
      </c>
      <c r="DX25" s="414">
        <v>0</v>
      </c>
      <c r="DY25" s="414">
        <v>0</v>
      </c>
      <c r="DZ25" s="410">
        <f t="shared" si="152"/>
        <v>0</v>
      </c>
    </row>
    <row r="26" spans="1:131" x14ac:dyDescent="0.35">
      <c r="A26" s="525"/>
      <c r="B26" s="165" t="s">
        <v>56</v>
      </c>
      <c r="C26" s="221">
        <f t="shared" si="153"/>
        <v>0</v>
      </c>
      <c r="D26" s="221">
        <f t="shared" si="101"/>
        <v>0</v>
      </c>
      <c r="E26" s="221">
        <f t="shared" si="102"/>
        <v>0</v>
      </c>
      <c r="F26" s="221">
        <f t="shared" si="103"/>
        <v>0</v>
      </c>
      <c r="G26" s="221">
        <f t="shared" si="104"/>
        <v>28944.286447150287</v>
      </c>
      <c r="H26" s="221">
        <f t="shared" si="105"/>
        <v>0</v>
      </c>
      <c r="I26" s="221">
        <f t="shared" si="106"/>
        <v>61847.353701752305</v>
      </c>
      <c r="J26" s="221">
        <f t="shared" si="107"/>
        <v>19906.281718768594</v>
      </c>
      <c r="K26" s="221">
        <f t="shared" si="108"/>
        <v>19906.281718768594</v>
      </c>
      <c r="L26" s="221">
        <f t="shared" si="109"/>
        <v>16629.15770488144</v>
      </c>
      <c r="M26" s="221">
        <f t="shared" si="110"/>
        <v>0</v>
      </c>
      <c r="N26" s="221">
        <f t="shared" si="111"/>
        <v>973094.71182631468</v>
      </c>
      <c r="O26" s="65">
        <f t="shared" si="112"/>
        <v>1120328.0731176359</v>
      </c>
      <c r="Q26" s="525"/>
      <c r="R26" s="165" t="s">
        <v>56</v>
      </c>
      <c r="S26" s="221">
        <f t="shared" si="154"/>
        <v>0</v>
      </c>
      <c r="T26" s="221">
        <f t="shared" si="113"/>
        <v>27402.158252268466</v>
      </c>
      <c r="U26" s="221">
        <f t="shared" si="114"/>
        <v>225902.13386874247</v>
      </c>
      <c r="V26" s="221">
        <f t="shared" si="115"/>
        <v>2255239.8132886323</v>
      </c>
      <c r="W26" s="221">
        <f t="shared" si="116"/>
        <v>365330.77393870859</v>
      </c>
      <c r="X26" s="221">
        <f t="shared" si="117"/>
        <v>373043.49469917238</v>
      </c>
      <c r="Y26" s="221">
        <f t="shared" si="118"/>
        <v>3602736.3845791495</v>
      </c>
      <c r="Z26" s="221">
        <f t="shared" si="119"/>
        <v>248081.32394838848</v>
      </c>
      <c r="AA26" s="221">
        <f t="shared" si="120"/>
        <v>129640.34021729848</v>
      </c>
      <c r="AB26" s="221">
        <f t="shared" si="121"/>
        <v>607008.87330523517</v>
      </c>
      <c r="AC26" s="221">
        <f t="shared" si="122"/>
        <v>1858560.5069531102</v>
      </c>
      <c r="AD26" s="221">
        <f t="shared" si="123"/>
        <v>8012121.0968808234</v>
      </c>
      <c r="AE26" s="65">
        <f t="shared" si="124"/>
        <v>17705066.899931528</v>
      </c>
      <c r="AG26" s="525"/>
      <c r="AH26" s="165" t="s">
        <v>56</v>
      </c>
      <c r="AI26" s="221">
        <f t="shared" si="155"/>
        <v>0</v>
      </c>
      <c r="AJ26" s="221">
        <f t="shared" si="125"/>
        <v>0</v>
      </c>
      <c r="AK26" s="221">
        <f t="shared" si="126"/>
        <v>0</v>
      </c>
      <c r="AL26" s="221">
        <f t="shared" si="127"/>
        <v>0</v>
      </c>
      <c r="AM26" s="221">
        <f t="shared" si="128"/>
        <v>0</v>
      </c>
      <c r="AN26" s="221">
        <f t="shared" si="129"/>
        <v>0</v>
      </c>
      <c r="AO26" s="221">
        <f t="shared" si="130"/>
        <v>81778.168665194578</v>
      </c>
      <c r="AP26" s="221">
        <f t="shared" si="131"/>
        <v>0</v>
      </c>
      <c r="AQ26" s="221">
        <f t="shared" si="132"/>
        <v>18610.868613183771</v>
      </c>
      <c r="AR26" s="221">
        <f t="shared" si="133"/>
        <v>149975.92734275924</v>
      </c>
      <c r="AS26" s="221">
        <f t="shared" si="134"/>
        <v>404962.94504431705</v>
      </c>
      <c r="AT26" s="221">
        <f t="shared" si="135"/>
        <v>1602709.7164113254</v>
      </c>
      <c r="AU26" s="65">
        <f t="shared" si="136"/>
        <v>2258037.6260767803</v>
      </c>
      <c r="AW26" s="525"/>
      <c r="AX26" s="165" t="s">
        <v>56</v>
      </c>
      <c r="AY26" s="221">
        <f t="shared" si="156"/>
        <v>0</v>
      </c>
      <c r="AZ26" s="221">
        <f t="shared" si="137"/>
        <v>0</v>
      </c>
      <c r="BA26" s="221">
        <f t="shared" si="138"/>
        <v>0</v>
      </c>
      <c r="BB26" s="221">
        <f t="shared" si="139"/>
        <v>0</v>
      </c>
      <c r="BC26" s="221">
        <f t="shared" si="140"/>
        <v>0</v>
      </c>
      <c r="BD26" s="221">
        <f t="shared" si="141"/>
        <v>0</v>
      </c>
      <c r="BE26" s="221">
        <f t="shared" si="142"/>
        <v>0</v>
      </c>
      <c r="BF26" s="221">
        <f t="shared" si="143"/>
        <v>0</v>
      </c>
      <c r="BG26" s="221">
        <f t="shared" si="144"/>
        <v>0</v>
      </c>
      <c r="BH26" s="221">
        <f t="shared" si="145"/>
        <v>0</v>
      </c>
      <c r="BI26" s="221">
        <f t="shared" si="146"/>
        <v>0</v>
      </c>
      <c r="BJ26" s="221">
        <f t="shared" si="147"/>
        <v>0</v>
      </c>
      <c r="BK26" s="65">
        <f t="shared" si="148"/>
        <v>0</v>
      </c>
      <c r="BP26" s="525"/>
      <c r="BQ26" s="165" t="s">
        <v>56</v>
      </c>
      <c r="BR26" s="414">
        <v>0</v>
      </c>
      <c r="BS26" s="414">
        <v>0</v>
      </c>
      <c r="BT26" s="414">
        <v>0</v>
      </c>
      <c r="BU26" s="414">
        <v>0</v>
      </c>
      <c r="BV26" s="414">
        <v>5.6107336152201516E-4</v>
      </c>
      <c r="BW26" s="414">
        <v>0</v>
      </c>
      <c r="BX26" s="414">
        <v>1.198886098161169E-3</v>
      </c>
      <c r="BY26" s="414">
        <v>3.8587527178281385E-4</v>
      </c>
      <c r="BZ26" s="414">
        <v>3.8587527178281385E-4</v>
      </c>
      <c r="CA26" s="414">
        <v>3.2234953968527188E-4</v>
      </c>
      <c r="CB26" s="414">
        <v>0</v>
      </c>
      <c r="CC26" s="414">
        <v>1.8863049950828596E-2</v>
      </c>
      <c r="CD26" s="410">
        <f t="shared" si="149"/>
        <v>2.1717109493762682E-2</v>
      </c>
      <c r="CF26" s="525"/>
      <c r="CG26" s="165" t="s">
        <v>56</v>
      </c>
      <c r="CH26" s="414">
        <v>0</v>
      </c>
      <c r="CI26" s="414">
        <v>5.3117982616815234E-4</v>
      </c>
      <c r="CJ26" s="414">
        <v>4.3790220863161259E-3</v>
      </c>
      <c r="CK26" s="414">
        <v>4.371691751291093E-2</v>
      </c>
      <c r="CL26" s="414">
        <v>7.0817902446999766E-3</v>
      </c>
      <c r="CM26" s="414">
        <v>7.2312982372861991E-3</v>
      </c>
      <c r="CN26" s="414">
        <v>6.9837597056137207E-2</v>
      </c>
      <c r="CO26" s="414">
        <v>4.8089567733067568E-3</v>
      </c>
      <c r="CP26" s="414">
        <v>2.513025899166319E-3</v>
      </c>
      <c r="CQ26" s="414">
        <v>1.1766623082621918E-2</v>
      </c>
      <c r="CR26" s="414">
        <v>3.6027448565100491E-2</v>
      </c>
      <c r="CS26" s="414">
        <v>0.15531174779369877</v>
      </c>
      <c r="CT26" s="410">
        <f t="shared" si="150"/>
        <v>0.34320560707741288</v>
      </c>
      <c r="CV26" s="525"/>
      <c r="CW26" s="165" t="s">
        <v>56</v>
      </c>
      <c r="CX26" s="414">
        <v>0</v>
      </c>
      <c r="CY26" s="414">
        <v>0</v>
      </c>
      <c r="CZ26" s="414">
        <v>0</v>
      </c>
      <c r="DA26" s="414">
        <v>0</v>
      </c>
      <c r="DB26" s="414">
        <v>0</v>
      </c>
      <c r="DC26" s="414">
        <v>0</v>
      </c>
      <c r="DD26" s="414">
        <v>1.5852369370333024E-3</v>
      </c>
      <c r="DE26" s="414">
        <v>0</v>
      </c>
      <c r="DF26" s="414">
        <v>3.6076420929256171E-4</v>
      </c>
      <c r="DG26" s="414">
        <v>2.9072230837415649E-3</v>
      </c>
      <c r="DH26" s="414">
        <v>7.8500439554017899E-3</v>
      </c>
      <c r="DI26" s="414">
        <v>3.1067883804039416E-2</v>
      </c>
      <c r="DJ26" s="410">
        <f t="shared" si="151"/>
        <v>4.3771151989508636E-2</v>
      </c>
      <c r="DL26" s="525"/>
      <c r="DM26" s="165" t="s">
        <v>56</v>
      </c>
      <c r="DN26" s="414">
        <v>0</v>
      </c>
      <c r="DO26" s="414">
        <v>0</v>
      </c>
      <c r="DP26" s="414">
        <v>0</v>
      </c>
      <c r="DQ26" s="414">
        <v>0</v>
      </c>
      <c r="DR26" s="414">
        <v>0</v>
      </c>
      <c r="DS26" s="414">
        <v>0</v>
      </c>
      <c r="DT26" s="414">
        <v>0</v>
      </c>
      <c r="DU26" s="414">
        <v>0</v>
      </c>
      <c r="DV26" s="414">
        <v>0</v>
      </c>
      <c r="DW26" s="414">
        <v>0</v>
      </c>
      <c r="DX26" s="414">
        <v>0</v>
      </c>
      <c r="DY26" s="414">
        <v>0</v>
      </c>
      <c r="DZ26" s="410">
        <f t="shared" si="152"/>
        <v>0</v>
      </c>
    </row>
    <row r="27" spans="1:131" x14ac:dyDescent="0.35">
      <c r="A27" s="525"/>
      <c r="B27" s="165" t="s">
        <v>55</v>
      </c>
      <c r="C27" s="221">
        <f t="shared" si="153"/>
        <v>0</v>
      </c>
      <c r="D27" s="221">
        <f t="shared" si="101"/>
        <v>8055.0848830185132</v>
      </c>
      <c r="E27" s="221">
        <f t="shared" si="102"/>
        <v>19429.182942460102</v>
      </c>
      <c r="F27" s="221">
        <f t="shared" si="103"/>
        <v>26484.073445134152</v>
      </c>
      <c r="G27" s="221">
        <f t="shared" si="104"/>
        <v>72714.312716455868</v>
      </c>
      <c r="H27" s="221">
        <f t="shared" si="105"/>
        <v>58363.952812526695</v>
      </c>
      <c r="I27" s="221">
        <f t="shared" si="106"/>
        <v>528475.03971089853</v>
      </c>
      <c r="J27" s="221">
        <f t="shared" si="107"/>
        <v>134298.1109913043</v>
      </c>
      <c r="K27" s="221">
        <f t="shared" si="108"/>
        <v>624129.14876828843</v>
      </c>
      <c r="L27" s="221">
        <f t="shared" si="109"/>
        <v>23229.399179238397</v>
      </c>
      <c r="M27" s="221">
        <f t="shared" si="110"/>
        <v>25942.244970583724</v>
      </c>
      <c r="N27" s="221">
        <f t="shared" si="111"/>
        <v>2125685.2220598259</v>
      </c>
      <c r="O27" s="65">
        <f t="shared" si="112"/>
        <v>3646805.7724797348</v>
      </c>
      <c r="Q27" s="525"/>
      <c r="R27" s="165" t="s">
        <v>55</v>
      </c>
      <c r="S27" s="221">
        <f t="shared" si="154"/>
        <v>0</v>
      </c>
      <c r="T27" s="221">
        <f t="shared" si="113"/>
        <v>5883.5150241318224</v>
      </c>
      <c r="U27" s="221">
        <f t="shared" si="114"/>
        <v>8169.3529828154578</v>
      </c>
      <c r="V27" s="221">
        <f t="shared" si="115"/>
        <v>329383.67559277825</v>
      </c>
      <c r="W27" s="221">
        <f t="shared" si="116"/>
        <v>195111.99090131535</v>
      </c>
      <c r="X27" s="221">
        <f t="shared" si="117"/>
        <v>424852.90621587401</v>
      </c>
      <c r="Y27" s="221">
        <f t="shared" si="118"/>
        <v>345146.18490318151</v>
      </c>
      <c r="Z27" s="221">
        <f t="shared" si="119"/>
        <v>329979.43193971721</v>
      </c>
      <c r="AA27" s="221">
        <f t="shared" si="120"/>
        <v>75166.721383403026</v>
      </c>
      <c r="AB27" s="221">
        <f t="shared" si="121"/>
        <v>142529.84378218089</v>
      </c>
      <c r="AC27" s="221">
        <f t="shared" si="122"/>
        <v>971998.63560917077</v>
      </c>
      <c r="AD27" s="221">
        <f t="shared" si="123"/>
        <v>2846174.6163861719</v>
      </c>
      <c r="AE27" s="65">
        <f t="shared" si="124"/>
        <v>5674396.8747207401</v>
      </c>
      <c r="AG27" s="525"/>
      <c r="AH27" s="165" t="s">
        <v>55</v>
      </c>
      <c r="AI27" s="221">
        <f t="shared" si="155"/>
        <v>0</v>
      </c>
      <c r="AJ27" s="221">
        <f t="shared" si="125"/>
        <v>6899.2598793341867</v>
      </c>
      <c r="AK27" s="221">
        <f t="shared" si="126"/>
        <v>150171.72885686939</v>
      </c>
      <c r="AL27" s="221">
        <f t="shared" si="127"/>
        <v>77918.837810636032</v>
      </c>
      <c r="AM27" s="221">
        <f t="shared" si="128"/>
        <v>3596.0950689637871</v>
      </c>
      <c r="AN27" s="221">
        <f t="shared" si="129"/>
        <v>397992.11520348949</v>
      </c>
      <c r="AO27" s="221">
        <f t="shared" si="130"/>
        <v>136627.46595758313</v>
      </c>
      <c r="AP27" s="221">
        <f t="shared" si="131"/>
        <v>75608.70254584639</v>
      </c>
      <c r="AQ27" s="221">
        <f t="shared" si="132"/>
        <v>36233.609045367863</v>
      </c>
      <c r="AR27" s="221">
        <f t="shared" si="133"/>
        <v>66405.535249128647</v>
      </c>
      <c r="AS27" s="221">
        <f t="shared" si="134"/>
        <v>0</v>
      </c>
      <c r="AT27" s="221">
        <f t="shared" si="135"/>
        <v>721279.52116782474</v>
      </c>
      <c r="AU27" s="65">
        <f t="shared" si="136"/>
        <v>1672732.8707850438</v>
      </c>
      <c r="AW27" s="525"/>
      <c r="AX27" s="165" t="s">
        <v>55</v>
      </c>
      <c r="AY27" s="221">
        <f t="shared" si="156"/>
        <v>0</v>
      </c>
      <c r="AZ27" s="221">
        <f t="shared" si="137"/>
        <v>14001.289604025626</v>
      </c>
      <c r="BA27" s="221">
        <f t="shared" si="138"/>
        <v>2119.8665650985363</v>
      </c>
      <c r="BB27" s="221">
        <f t="shared" si="139"/>
        <v>14001.289604025626</v>
      </c>
      <c r="BC27" s="221">
        <f t="shared" si="140"/>
        <v>17954.006344494388</v>
      </c>
      <c r="BD27" s="221">
        <f t="shared" si="141"/>
        <v>0</v>
      </c>
      <c r="BE27" s="221">
        <f t="shared" si="142"/>
        <v>14403.071824181859</v>
      </c>
      <c r="BF27" s="221">
        <f t="shared" si="143"/>
        <v>0</v>
      </c>
      <c r="BG27" s="221">
        <f t="shared" si="144"/>
        <v>0</v>
      </c>
      <c r="BH27" s="221">
        <f t="shared" si="145"/>
        <v>0</v>
      </c>
      <c r="BI27" s="221">
        <f t="shared" si="146"/>
        <v>0</v>
      </c>
      <c r="BJ27" s="221">
        <f t="shared" si="147"/>
        <v>0</v>
      </c>
      <c r="BK27" s="65">
        <f t="shared" si="148"/>
        <v>62479.523941826039</v>
      </c>
      <c r="BP27" s="525"/>
      <c r="BQ27" s="165" t="s">
        <v>55</v>
      </c>
      <c r="BR27" s="414">
        <v>0</v>
      </c>
      <c r="BS27" s="414">
        <v>1.5614458352298862E-4</v>
      </c>
      <c r="BT27" s="414">
        <v>3.7662690372612607E-4</v>
      </c>
      <c r="BU27" s="414">
        <v>5.1338312111405841E-4</v>
      </c>
      <c r="BV27" s="414">
        <v>1.4095377317757884E-3</v>
      </c>
      <c r="BW27" s="414">
        <v>1.1313617717275141E-3</v>
      </c>
      <c r="BX27" s="414">
        <v>1.0244276277201767E-2</v>
      </c>
      <c r="BY27" s="414">
        <v>2.6033149138961239E-3</v>
      </c>
      <c r="BZ27" s="414">
        <v>1.2098492742693773E-2</v>
      </c>
      <c r="CA27" s="414">
        <v>4.5029256835990274E-4</v>
      </c>
      <c r="CB27" s="414">
        <v>5.0287999386856765E-4</v>
      </c>
      <c r="CC27" s="414">
        <v>4.1205553823428311E-2</v>
      </c>
      <c r="CD27" s="410">
        <f t="shared" si="149"/>
        <v>7.0691864431314921E-2</v>
      </c>
      <c r="CF27" s="525"/>
      <c r="CG27" s="165" t="s">
        <v>55</v>
      </c>
      <c r="CH27" s="414">
        <v>0</v>
      </c>
      <c r="CI27" s="414">
        <v>1.1404957445340409E-4</v>
      </c>
      <c r="CJ27" s="414">
        <v>1.5835962471893826E-4</v>
      </c>
      <c r="CK27" s="414">
        <v>6.3849701885987376E-3</v>
      </c>
      <c r="CL27" s="414">
        <v>3.7821675379056349E-3</v>
      </c>
      <c r="CM27" s="414">
        <v>8.2356028599353155E-3</v>
      </c>
      <c r="CN27" s="414">
        <v>6.6905200974195413E-3</v>
      </c>
      <c r="CO27" s="414">
        <v>6.3965186859795747E-3</v>
      </c>
      <c r="CP27" s="414">
        <v>1.4570766882846034E-3</v>
      </c>
      <c r="CQ27" s="414">
        <v>2.7628837461270133E-3</v>
      </c>
      <c r="CR27" s="414">
        <v>1.884180295381728E-2</v>
      </c>
      <c r="CS27" s="414">
        <v>5.5171951203918719E-2</v>
      </c>
      <c r="CT27" s="410">
        <f t="shared" si="150"/>
        <v>0.10999590316115876</v>
      </c>
      <c r="CV27" s="525"/>
      <c r="CW27" s="165" t="s">
        <v>55</v>
      </c>
      <c r="CX27" s="414">
        <v>0</v>
      </c>
      <c r="CY27" s="414">
        <v>1.3373938029462542E-4</v>
      </c>
      <c r="CZ27" s="414">
        <v>2.9110186174097887E-3</v>
      </c>
      <c r="DA27" s="414">
        <v>1.5104253592890535E-3</v>
      </c>
      <c r="DB27" s="414">
        <v>6.9708857821744821E-5</v>
      </c>
      <c r="DC27" s="414">
        <v>7.7149172201639912E-3</v>
      </c>
      <c r="DD27" s="414">
        <v>2.64846852386659E-3</v>
      </c>
      <c r="DE27" s="414">
        <v>1.4656443155085224E-3</v>
      </c>
      <c r="DF27" s="414">
        <v>7.0237395087556585E-4</v>
      </c>
      <c r="DG27" s="414">
        <v>1.2872446157526731E-3</v>
      </c>
      <c r="DH27" s="414">
        <v>0</v>
      </c>
      <c r="DI27" s="414">
        <v>1.3981713671800148E-2</v>
      </c>
      <c r="DJ27" s="410">
        <f t="shared" si="151"/>
        <v>3.2425254512782706E-2</v>
      </c>
      <c r="DL27" s="525"/>
      <c r="DM27" s="165" t="s">
        <v>55</v>
      </c>
      <c r="DN27" s="414">
        <v>0</v>
      </c>
      <c r="DO27" s="414">
        <v>2.7140937255847747E-4</v>
      </c>
      <c r="DP27" s="414">
        <v>4.1092761496459902E-5</v>
      </c>
      <c r="DQ27" s="414">
        <v>2.7140937255847747E-4</v>
      </c>
      <c r="DR27" s="414">
        <v>3.480311981739955E-4</v>
      </c>
      <c r="DS27" s="414">
        <v>0</v>
      </c>
      <c r="DT27" s="414">
        <v>2.7919775944009747E-4</v>
      </c>
      <c r="DU27" s="414">
        <v>0</v>
      </c>
      <c r="DV27" s="414">
        <v>0</v>
      </c>
      <c r="DW27" s="414">
        <v>0</v>
      </c>
      <c r="DX27" s="414">
        <v>0</v>
      </c>
      <c r="DY27" s="414">
        <v>0</v>
      </c>
      <c r="DZ27" s="410">
        <f t="shared" si="152"/>
        <v>1.2111404642275079E-3</v>
      </c>
    </row>
    <row r="28" spans="1:131" x14ac:dyDescent="0.35">
      <c r="A28" s="525"/>
      <c r="B28" s="165" t="s">
        <v>54</v>
      </c>
      <c r="C28" s="221">
        <f t="shared" si="153"/>
        <v>0</v>
      </c>
      <c r="D28" s="221">
        <f t="shared" si="101"/>
        <v>0</v>
      </c>
      <c r="E28" s="221">
        <f t="shared" si="102"/>
        <v>0</v>
      </c>
      <c r="F28" s="221">
        <f t="shared" si="103"/>
        <v>11267.460708953549</v>
      </c>
      <c r="G28" s="221">
        <f t="shared" si="104"/>
        <v>0</v>
      </c>
      <c r="H28" s="221">
        <f t="shared" si="105"/>
        <v>0</v>
      </c>
      <c r="I28" s="221">
        <f t="shared" si="106"/>
        <v>0</v>
      </c>
      <c r="J28" s="221">
        <f t="shared" si="107"/>
        <v>15474.072461996633</v>
      </c>
      <c r="K28" s="221">
        <f t="shared" si="108"/>
        <v>0</v>
      </c>
      <c r="L28" s="221">
        <f t="shared" si="109"/>
        <v>42797.150213349138</v>
      </c>
      <c r="M28" s="221">
        <f t="shared" si="110"/>
        <v>0</v>
      </c>
      <c r="N28" s="221">
        <f t="shared" si="111"/>
        <v>0</v>
      </c>
      <c r="O28" s="65">
        <f t="shared" si="112"/>
        <v>69538.683384299322</v>
      </c>
      <c r="Q28" s="525"/>
      <c r="R28" s="165" t="s">
        <v>54</v>
      </c>
      <c r="S28" s="221">
        <f t="shared" si="154"/>
        <v>0</v>
      </c>
      <c r="T28" s="221">
        <f t="shared" si="113"/>
        <v>0</v>
      </c>
      <c r="U28" s="221">
        <f t="shared" si="114"/>
        <v>0</v>
      </c>
      <c r="V28" s="221">
        <f t="shared" si="115"/>
        <v>2120616.8530474743</v>
      </c>
      <c r="W28" s="221">
        <f t="shared" si="116"/>
        <v>0</v>
      </c>
      <c r="X28" s="221">
        <f t="shared" si="117"/>
        <v>353020.33029572538</v>
      </c>
      <c r="Y28" s="221">
        <f t="shared" si="118"/>
        <v>0</v>
      </c>
      <c r="Z28" s="221">
        <f t="shared" si="119"/>
        <v>4197.7807483990209</v>
      </c>
      <c r="AA28" s="221">
        <f t="shared" si="120"/>
        <v>0</v>
      </c>
      <c r="AB28" s="221">
        <f t="shared" si="121"/>
        <v>0</v>
      </c>
      <c r="AC28" s="221">
        <f t="shared" si="122"/>
        <v>31377.203374200613</v>
      </c>
      <c r="AD28" s="221">
        <f t="shared" si="123"/>
        <v>1714385.4220181508</v>
      </c>
      <c r="AE28" s="65">
        <f t="shared" si="124"/>
        <v>4223597.5894839503</v>
      </c>
      <c r="AG28" s="525"/>
      <c r="AH28" s="165" t="s">
        <v>54</v>
      </c>
      <c r="AI28" s="221">
        <f t="shared" si="155"/>
        <v>0</v>
      </c>
      <c r="AJ28" s="221">
        <f t="shared" si="125"/>
        <v>0</v>
      </c>
      <c r="AK28" s="221">
        <f t="shared" si="126"/>
        <v>0</v>
      </c>
      <c r="AL28" s="221">
        <f t="shared" si="127"/>
        <v>0</v>
      </c>
      <c r="AM28" s="221">
        <f t="shared" si="128"/>
        <v>0</v>
      </c>
      <c r="AN28" s="221">
        <f t="shared" si="129"/>
        <v>0</v>
      </c>
      <c r="AO28" s="221">
        <f t="shared" si="130"/>
        <v>0</v>
      </c>
      <c r="AP28" s="221">
        <f t="shared" si="131"/>
        <v>0</v>
      </c>
      <c r="AQ28" s="221">
        <f t="shared" si="132"/>
        <v>0</v>
      </c>
      <c r="AR28" s="221">
        <f t="shared" si="133"/>
        <v>0</v>
      </c>
      <c r="AS28" s="221">
        <f t="shared" si="134"/>
        <v>0</v>
      </c>
      <c r="AT28" s="221">
        <f t="shared" si="135"/>
        <v>148425.61987506258</v>
      </c>
      <c r="AU28" s="65">
        <f t="shared" si="136"/>
        <v>148425.61987506258</v>
      </c>
      <c r="AW28" s="525"/>
      <c r="AX28" s="165" t="s">
        <v>54</v>
      </c>
      <c r="AY28" s="221">
        <f t="shared" si="156"/>
        <v>0</v>
      </c>
      <c r="AZ28" s="221">
        <f t="shared" si="137"/>
        <v>0</v>
      </c>
      <c r="BA28" s="221">
        <f t="shared" si="138"/>
        <v>0</v>
      </c>
      <c r="BB28" s="221">
        <f t="shared" si="139"/>
        <v>0</v>
      </c>
      <c r="BC28" s="221">
        <f t="shared" si="140"/>
        <v>0</v>
      </c>
      <c r="BD28" s="221">
        <f t="shared" si="141"/>
        <v>0</v>
      </c>
      <c r="BE28" s="221">
        <f t="shared" si="142"/>
        <v>0</v>
      </c>
      <c r="BF28" s="221">
        <f t="shared" si="143"/>
        <v>0</v>
      </c>
      <c r="BG28" s="221">
        <f t="shared" si="144"/>
        <v>0</v>
      </c>
      <c r="BH28" s="221">
        <f t="shared" si="145"/>
        <v>0</v>
      </c>
      <c r="BI28" s="221">
        <f t="shared" si="146"/>
        <v>0</v>
      </c>
      <c r="BJ28" s="221">
        <f t="shared" si="147"/>
        <v>0</v>
      </c>
      <c r="BK28" s="65">
        <f t="shared" si="148"/>
        <v>0</v>
      </c>
      <c r="BP28" s="525"/>
      <c r="BQ28" s="165" t="s">
        <v>54</v>
      </c>
      <c r="BR28" s="414">
        <v>0</v>
      </c>
      <c r="BS28" s="414">
        <v>0</v>
      </c>
      <c r="BT28" s="414">
        <v>0</v>
      </c>
      <c r="BU28" s="414">
        <v>2.1841519801612578E-4</v>
      </c>
      <c r="BV28" s="414">
        <v>0</v>
      </c>
      <c r="BW28" s="414">
        <v>0</v>
      </c>
      <c r="BX28" s="414">
        <v>0</v>
      </c>
      <c r="BY28" s="414">
        <v>2.9995867642273463E-4</v>
      </c>
      <c r="BZ28" s="414">
        <v>0</v>
      </c>
      <c r="CA28" s="414">
        <v>8.296055588591152E-4</v>
      </c>
      <c r="CB28" s="414">
        <v>0</v>
      </c>
      <c r="CC28" s="414">
        <v>0</v>
      </c>
      <c r="CD28" s="410">
        <f t="shared" si="149"/>
        <v>1.3479794332979756E-3</v>
      </c>
      <c r="CF28" s="525"/>
      <c r="CG28" s="165" t="s">
        <v>54</v>
      </c>
      <c r="CH28" s="414">
        <v>0</v>
      </c>
      <c r="CI28" s="414">
        <v>0</v>
      </c>
      <c r="CJ28" s="414">
        <v>0</v>
      </c>
      <c r="CK28" s="414">
        <v>4.1107305526847E-2</v>
      </c>
      <c r="CL28" s="414">
        <v>0</v>
      </c>
      <c r="CM28" s="414">
        <v>6.8431572416301793E-3</v>
      </c>
      <c r="CN28" s="414">
        <v>0</v>
      </c>
      <c r="CO28" s="414">
        <v>8.1372292930321201E-5</v>
      </c>
      <c r="CP28" s="414">
        <v>0</v>
      </c>
      <c r="CQ28" s="414">
        <v>0</v>
      </c>
      <c r="CR28" s="414">
        <v>6.0823447848568221E-4</v>
      </c>
      <c r="CS28" s="414">
        <v>3.323267248036671E-2</v>
      </c>
      <c r="CT28" s="410">
        <f t="shared" si="150"/>
        <v>8.1872742020259889E-2</v>
      </c>
      <c r="CV28" s="525"/>
      <c r="CW28" s="165" t="s">
        <v>54</v>
      </c>
      <c r="CX28" s="414">
        <v>0</v>
      </c>
      <c r="CY28" s="414">
        <v>0</v>
      </c>
      <c r="CZ28" s="414">
        <v>0</v>
      </c>
      <c r="DA28" s="414">
        <v>0</v>
      </c>
      <c r="DB28" s="414">
        <v>0</v>
      </c>
      <c r="DC28" s="414">
        <v>0</v>
      </c>
      <c r="DD28" s="414">
        <v>0</v>
      </c>
      <c r="DE28" s="414">
        <v>0</v>
      </c>
      <c r="DF28" s="414">
        <v>0</v>
      </c>
      <c r="DG28" s="414">
        <v>0</v>
      </c>
      <c r="DH28" s="414">
        <v>0</v>
      </c>
      <c r="DI28" s="414">
        <v>2.8771709964710256E-3</v>
      </c>
      <c r="DJ28" s="410">
        <f t="shared" si="151"/>
        <v>2.8771709964710256E-3</v>
      </c>
      <c r="DL28" s="525"/>
      <c r="DM28" s="165" t="s">
        <v>54</v>
      </c>
      <c r="DN28" s="414">
        <v>0</v>
      </c>
      <c r="DO28" s="414">
        <v>0</v>
      </c>
      <c r="DP28" s="414">
        <v>0</v>
      </c>
      <c r="DQ28" s="414">
        <v>0</v>
      </c>
      <c r="DR28" s="414">
        <v>0</v>
      </c>
      <c r="DS28" s="414">
        <v>0</v>
      </c>
      <c r="DT28" s="414">
        <v>0</v>
      </c>
      <c r="DU28" s="414">
        <v>0</v>
      </c>
      <c r="DV28" s="414">
        <v>0</v>
      </c>
      <c r="DW28" s="414">
        <v>0</v>
      </c>
      <c r="DX28" s="414">
        <v>0</v>
      </c>
      <c r="DY28" s="414">
        <v>0</v>
      </c>
      <c r="DZ28" s="410">
        <f t="shared" si="152"/>
        <v>0</v>
      </c>
    </row>
    <row r="29" spans="1:131" x14ac:dyDescent="0.35">
      <c r="A29" s="525"/>
      <c r="B29" s="165" t="s">
        <v>53</v>
      </c>
      <c r="C29" s="221">
        <f t="shared" si="153"/>
        <v>0</v>
      </c>
      <c r="D29" s="221">
        <f t="shared" si="101"/>
        <v>0</v>
      </c>
      <c r="E29" s="221">
        <f t="shared" si="102"/>
        <v>0</v>
      </c>
      <c r="F29" s="221">
        <f t="shared" si="103"/>
        <v>0</v>
      </c>
      <c r="G29" s="221">
        <f t="shared" si="104"/>
        <v>0</v>
      </c>
      <c r="H29" s="221">
        <f t="shared" si="105"/>
        <v>0</v>
      </c>
      <c r="I29" s="221">
        <f t="shared" si="106"/>
        <v>0</v>
      </c>
      <c r="J29" s="221">
        <f t="shared" si="107"/>
        <v>0</v>
      </c>
      <c r="K29" s="221">
        <f t="shared" si="108"/>
        <v>0</v>
      </c>
      <c r="L29" s="221">
        <f t="shared" si="109"/>
        <v>0</v>
      </c>
      <c r="M29" s="221">
        <f t="shared" si="110"/>
        <v>0</v>
      </c>
      <c r="N29" s="221">
        <f t="shared" si="111"/>
        <v>1060.2006852545555</v>
      </c>
      <c r="O29" s="65">
        <f t="shared" si="112"/>
        <v>1060.2006852545555</v>
      </c>
      <c r="Q29" s="525"/>
      <c r="R29" s="165" t="s">
        <v>53</v>
      </c>
      <c r="S29" s="221">
        <f t="shared" si="154"/>
        <v>0</v>
      </c>
      <c r="T29" s="221">
        <f t="shared" si="113"/>
        <v>0</v>
      </c>
      <c r="U29" s="221">
        <f t="shared" si="114"/>
        <v>0</v>
      </c>
      <c r="V29" s="221">
        <f t="shared" si="115"/>
        <v>35896.193693099594</v>
      </c>
      <c r="W29" s="221">
        <f t="shared" si="116"/>
        <v>0</v>
      </c>
      <c r="X29" s="221">
        <f t="shared" si="117"/>
        <v>0</v>
      </c>
      <c r="Y29" s="221">
        <f t="shared" si="118"/>
        <v>105903.04090883183</v>
      </c>
      <c r="Z29" s="221">
        <f t="shared" si="119"/>
        <v>0</v>
      </c>
      <c r="AA29" s="221">
        <f t="shared" si="120"/>
        <v>0</v>
      </c>
      <c r="AB29" s="221">
        <f t="shared" si="121"/>
        <v>0</v>
      </c>
      <c r="AC29" s="221">
        <f t="shared" si="122"/>
        <v>0</v>
      </c>
      <c r="AD29" s="221">
        <f t="shared" si="123"/>
        <v>35165.640106156432</v>
      </c>
      <c r="AE29" s="65">
        <f t="shared" si="124"/>
        <v>176964.87470808785</v>
      </c>
      <c r="AG29" s="525"/>
      <c r="AH29" s="165" t="s">
        <v>53</v>
      </c>
      <c r="AI29" s="221">
        <f t="shared" si="155"/>
        <v>0</v>
      </c>
      <c r="AJ29" s="221">
        <f t="shared" si="125"/>
        <v>0</v>
      </c>
      <c r="AK29" s="221">
        <f t="shared" si="126"/>
        <v>0</v>
      </c>
      <c r="AL29" s="221">
        <f t="shared" si="127"/>
        <v>33488.437382761927</v>
      </c>
      <c r="AM29" s="221">
        <f t="shared" si="128"/>
        <v>0</v>
      </c>
      <c r="AN29" s="221">
        <f t="shared" si="129"/>
        <v>43847.119487872005</v>
      </c>
      <c r="AO29" s="221">
        <f t="shared" si="130"/>
        <v>0</v>
      </c>
      <c r="AP29" s="221">
        <f t="shared" si="131"/>
        <v>0</v>
      </c>
      <c r="AQ29" s="221">
        <f t="shared" si="132"/>
        <v>0</v>
      </c>
      <c r="AR29" s="221">
        <f t="shared" si="133"/>
        <v>0</v>
      </c>
      <c r="AS29" s="221">
        <f t="shared" si="134"/>
        <v>290626.4989922907</v>
      </c>
      <c r="AT29" s="221">
        <f t="shared" si="135"/>
        <v>0</v>
      </c>
      <c r="AU29" s="65">
        <f t="shared" si="136"/>
        <v>367962.05586292467</v>
      </c>
      <c r="AW29" s="525"/>
      <c r="AX29" s="165" t="s">
        <v>53</v>
      </c>
      <c r="AY29" s="221">
        <f t="shared" si="156"/>
        <v>0</v>
      </c>
      <c r="AZ29" s="221">
        <f t="shared" si="137"/>
        <v>0</v>
      </c>
      <c r="BA29" s="221">
        <f t="shared" si="138"/>
        <v>0</v>
      </c>
      <c r="BB29" s="221">
        <f t="shared" si="139"/>
        <v>0</v>
      </c>
      <c r="BC29" s="221">
        <f t="shared" si="140"/>
        <v>0</v>
      </c>
      <c r="BD29" s="221">
        <f t="shared" si="141"/>
        <v>0</v>
      </c>
      <c r="BE29" s="221">
        <f t="shared" si="142"/>
        <v>78957.721853537063</v>
      </c>
      <c r="BF29" s="221">
        <f t="shared" si="143"/>
        <v>0</v>
      </c>
      <c r="BG29" s="221">
        <f t="shared" si="144"/>
        <v>0</v>
      </c>
      <c r="BH29" s="221">
        <f t="shared" si="145"/>
        <v>0</v>
      </c>
      <c r="BI29" s="221">
        <f t="shared" si="146"/>
        <v>0</v>
      </c>
      <c r="BJ29" s="221">
        <f t="shared" si="147"/>
        <v>0</v>
      </c>
      <c r="BK29" s="65">
        <f t="shared" si="148"/>
        <v>78957.721853537063</v>
      </c>
      <c r="BP29" s="525"/>
      <c r="BQ29" s="165" t="s">
        <v>53</v>
      </c>
      <c r="BR29" s="414">
        <v>0</v>
      </c>
      <c r="BS29" s="414">
        <v>0</v>
      </c>
      <c r="BT29" s="414">
        <v>0</v>
      </c>
      <c r="BU29" s="414">
        <v>0</v>
      </c>
      <c r="BV29" s="414">
        <v>0</v>
      </c>
      <c r="BW29" s="414">
        <v>0</v>
      </c>
      <c r="BX29" s="414">
        <v>0</v>
      </c>
      <c r="BY29" s="414">
        <v>0</v>
      </c>
      <c r="BZ29" s="414">
        <v>0</v>
      </c>
      <c r="CA29" s="414">
        <v>0</v>
      </c>
      <c r="CB29" s="414">
        <v>0</v>
      </c>
      <c r="CC29" s="414">
        <v>2.055156424221622E-5</v>
      </c>
      <c r="CD29" s="410">
        <f t="shared" si="149"/>
        <v>2.055156424221622E-5</v>
      </c>
      <c r="CF29" s="525"/>
      <c r="CG29" s="165" t="s">
        <v>53</v>
      </c>
      <c r="CH29" s="414">
        <v>0</v>
      </c>
      <c r="CI29" s="414">
        <v>0</v>
      </c>
      <c r="CJ29" s="414">
        <v>0</v>
      </c>
      <c r="CK29" s="414">
        <v>6.9583328986214045E-4</v>
      </c>
      <c r="CL29" s="414">
        <v>0</v>
      </c>
      <c r="CM29" s="414">
        <v>0</v>
      </c>
      <c r="CN29" s="414">
        <v>2.0528878909008967E-3</v>
      </c>
      <c r="CO29" s="414">
        <v>0</v>
      </c>
      <c r="CP29" s="414">
        <v>0</v>
      </c>
      <c r="CQ29" s="414">
        <v>0</v>
      </c>
      <c r="CR29" s="414">
        <v>0</v>
      </c>
      <c r="CS29" s="414">
        <v>6.816718021520669E-4</v>
      </c>
      <c r="CT29" s="410">
        <f t="shared" si="150"/>
        <v>3.4303929829151043E-3</v>
      </c>
      <c r="CV29" s="525"/>
      <c r="CW29" s="165" t="s">
        <v>53</v>
      </c>
      <c r="CX29" s="414">
        <v>0</v>
      </c>
      <c r="CY29" s="414">
        <v>0</v>
      </c>
      <c r="CZ29" s="414">
        <v>0</v>
      </c>
      <c r="DA29" s="414">
        <v>6.4915990134265921E-4</v>
      </c>
      <c r="DB29" s="414">
        <v>0</v>
      </c>
      <c r="DC29" s="414">
        <v>8.4995879131578823E-4</v>
      </c>
      <c r="DD29" s="414">
        <v>0</v>
      </c>
      <c r="DE29" s="414">
        <v>0</v>
      </c>
      <c r="DF29" s="414">
        <v>0</v>
      </c>
      <c r="DG29" s="414">
        <v>0</v>
      </c>
      <c r="DH29" s="414">
        <v>5.6336778947623173E-3</v>
      </c>
      <c r="DI29" s="414">
        <v>0</v>
      </c>
      <c r="DJ29" s="410">
        <f t="shared" si="151"/>
        <v>7.1327965874207651E-3</v>
      </c>
      <c r="DL29" s="525"/>
      <c r="DM29" s="165" t="s">
        <v>53</v>
      </c>
      <c r="DN29" s="414">
        <v>0</v>
      </c>
      <c r="DO29" s="414">
        <v>0</v>
      </c>
      <c r="DP29" s="414">
        <v>0</v>
      </c>
      <c r="DQ29" s="414">
        <v>0</v>
      </c>
      <c r="DR29" s="414">
        <v>0</v>
      </c>
      <c r="DS29" s="414">
        <v>0</v>
      </c>
      <c r="DT29" s="414">
        <v>1.5305637089853355E-3</v>
      </c>
      <c r="DU29" s="414">
        <v>0</v>
      </c>
      <c r="DV29" s="414">
        <v>0</v>
      </c>
      <c r="DW29" s="414">
        <v>0</v>
      </c>
      <c r="DX29" s="414">
        <v>0</v>
      </c>
      <c r="DY29" s="414">
        <v>0</v>
      </c>
      <c r="DZ29" s="410">
        <f t="shared" si="152"/>
        <v>1.5305637089853355E-3</v>
      </c>
    </row>
    <row r="30" spans="1:131" x14ac:dyDescent="0.35">
      <c r="A30" s="525"/>
      <c r="B30" s="165" t="s">
        <v>52</v>
      </c>
      <c r="C30" s="221">
        <f t="shared" si="153"/>
        <v>0</v>
      </c>
      <c r="D30" s="221">
        <f t="shared" si="101"/>
        <v>0</v>
      </c>
      <c r="E30" s="221">
        <f t="shared" si="102"/>
        <v>0</v>
      </c>
      <c r="F30" s="221">
        <f t="shared" si="103"/>
        <v>0</v>
      </c>
      <c r="G30" s="221">
        <f t="shared" si="104"/>
        <v>0</v>
      </c>
      <c r="H30" s="221">
        <f t="shared" si="105"/>
        <v>0</v>
      </c>
      <c r="I30" s="221">
        <f t="shared" si="106"/>
        <v>0</v>
      </c>
      <c r="J30" s="221">
        <f t="shared" si="107"/>
        <v>0</v>
      </c>
      <c r="K30" s="221">
        <f t="shared" si="108"/>
        <v>0</v>
      </c>
      <c r="L30" s="221">
        <f t="shared" si="109"/>
        <v>0</v>
      </c>
      <c r="M30" s="221">
        <f t="shared" si="110"/>
        <v>0</v>
      </c>
      <c r="N30" s="221">
        <f t="shared" si="111"/>
        <v>0</v>
      </c>
      <c r="O30" s="65">
        <f t="shared" si="112"/>
        <v>0</v>
      </c>
      <c r="Q30" s="525"/>
      <c r="R30" s="165" t="s">
        <v>52</v>
      </c>
      <c r="S30" s="221">
        <f t="shared" si="154"/>
        <v>0</v>
      </c>
      <c r="T30" s="221">
        <f t="shared" si="113"/>
        <v>0</v>
      </c>
      <c r="U30" s="221">
        <f t="shared" si="114"/>
        <v>0</v>
      </c>
      <c r="V30" s="221">
        <f t="shared" si="115"/>
        <v>0</v>
      </c>
      <c r="W30" s="221">
        <f t="shared" si="116"/>
        <v>0</v>
      </c>
      <c r="X30" s="221">
        <f t="shared" si="117"/>
        <v>0</v>
      </c>
      <c r="Y30" s="221">
        <f t="shared" si="118"/>
        <v>0</v>
      </c>
      <c r="Z30" s="221">
        <f t="shared" si="119"/>
        <v>0</v>
      </c>
      <c r="AA30" s="221">
        <f t="shared" si="120"/>
        <v>0</v>
      </c>
      <c r="AB30" s="221">
        <f t="shared" si="121"/>
        <v>0</v>
      </c>
      <c r="AC30" s="221">
        <f t="shared" si="122"/>
        <v>0</v>
      </c>
      <c r="AD30" s="221">
        <f t="shared" si="123"/>
        <v>36675.380175625767</v>
      </c>
      <c r="AE30" s="65">
        <f t="shared" si="124"/>
        <v>36675.380175625767</v>
      </c>
      <c r="AG30" s="525"/>
      <c r="AH30" s="165" t="s">
        <v>52</v>
      </c>
      <c r="AI30" s="221">
        <f t="shared" si="155"/>
        <v>0</v>
      </c>
      <c r="AJ30" s="221">
        <f t="shared" si="125"/>
        <v>0</v>
      </c>
      <c r="AK30" s="221">
        <f t="shared" si="126"/>
        <v>0</v>
      </c>
      <c r="AL30" s="221">
        <f t="shared" si="127"/>
        <v>0</v>
      </c>
      <c r="AM30" s="221">
        <f t="shared" si="128"/>
        <v>0</v>
      </c>
      <c r="AN30" s="221">
        <f t="shared" si="129"/>
        <v>0</v>
      </c>
      <c r="AO30" s="221">
        <f t="shared" si="130"/>
        <v>0</v>
      </c>
      <c r="AP30" s="221">
        <f t="shared" si="131"/>
        <v>0</v>
      </c>
      <c r="AQ30" s="221">
        <f t="shared" si="132"/>
        <v>0</v>
      </c>
      <c r="AR30" s="221">
        <f t="shared" si="133"/>
        <v>0</v>
      </c>
      <c r="AS30" s="221">
        <f t="shared" si="134"/>
        <v>98320.574741488206</v>
      </c>
      <c r="AT30" s="221">
        <f t="shared" si="135"/>
        <v>27507.638320251495</v>
      </c>
      <c r="AU30" s="65">
        <f t="shared" si="136"/>
        <v>125828.21306173971</v>
      </c>
      <c r="AW30" s="525"/>
      <c r="AX30" s="165" t="s">
        <v>52</v>
      </c>
      <c r="AY30" s="221">
        <f t="shared" si="156"/>
        <v>0</v>
      </c>
      <c r="AZ30" s="221">
        <f t="shared" si="137"/>
        <v>0</v>
      </c>
      <c r="BA30" s="221">
        <f t="shared" si="138"/>
        <v>0</v>
      </c>
      <c r="BB30" s="221">
        <f t="shared" si="139"/>
        <v>0</v>
      </c>
      <c r="BC30" s="221">
        <f t="shared" si="140"/>
        <v>0</v>
      </c>
      <c r="BD30" s="221">
        <f t="shared" si="141"/>
        <v>0</v>
      </c>
      <c r="BE30" s="221">
        <f t="shared" si="142"/>
        <v>0</v>
      </c>
      <c r="BF30" s="221">
        <f t="shared" si="143"/>
        <v>0</v>
      </c>
      <c r="BG30" s="221">
        <f t="shared" si="144"/>
        <v>0</v>
      </c>
      <c r="BH30" s="221">
        <f t="shared" si="145"/>
        <v>0</v>
      </c>
      <c r="BI30" s="221">
        <f t="shared" si="146"/>
        <v>0</v>
      </c>
      <c r="BJ30" s="221">
        <f t="shared" si="147"/>
        <v>83773.590489822105</v>
      </c>
      <c r="BK30" s="65">
        <f t="shared" si="148"/>
        <v>83773.590489822105</v>
      </c>
      <c r="BP30" s="525"/>
      <c r="BQ30" s="165" t="s">
        <v>52</v>
      </c>
      <c r="BR30" s="414">
        <v>0</v>
      </c>
      <c r="BS30" s="414">
        <v>0</v>
      </c>
      <c r="BT30" s="414">
        <v>0</v>
      </c>
      <c r="BU30" s="414">
        <v>0</v>
      </c>
      <c r="BV30" s="414">
        <v>0</v>
      </c>
      <c r="BW30" s="414">
        <v>0</v>
      </c>
      <c r="BX30" s="414">
        <v>0</v>
      </c>
      <c r="BY30" s="414">
        <v>0</v>
      </c>
      <c r="BZ30" s="414">
        <v>0</v>
      </c>
      <c r="CA30" s="414">
        <v>0</v>
      </c>
      <c r="CB30" s="414">
        <v>0</v>
      </c>
      <c r="CC30" s="414">
        <v>0</v>
      </c>
      <c r="CD30" s="410">
        <f t="shared" si="149"/>
        <v>0</v>
      </c>
      <c r="CF30" s="525"/>
      <c r="CG30" s="165" t="s">
        <v>52</v>
      </c>
      <c r="CH30" s="414">
        <v>0</v>
      </c>
      <c r="CI30" s="414">
        <v>0</v>
      </c>
      <c r="CJ30" s="414">
        <v>0</v>
      </c>
      <c r="CK30" s="414">
        <v>0</v>
      </c>
      <c r="CL30" s="414">
        <v>0</v>
      </c>
      <c r="CM30" s="414">
        <v>0</v>
      </c>
      <c r="CN30" s="414">
        <v>0</v>
      </c>
      <c r="CO30" s="414">
        <v>0</v>
      </c>
      <c r="CP30" s="414">
        <v>0</v>
      </c>
      <c r="CQ30" s="414">
        <v>0</v>
      </c>
      <c r="CR30" s="414">
        <v>0</v>
      </c>
      <c r="CS30" s="414">
        <v>7.1093750670997078E-4</v>
      </c>
      <c r="CT30" s="410">
        <f t="shared" si="150"/>
        <v>7.1093750670997078E-4</v>
      </c>
      <c r="CV30" s="525"/>
      <c r="CW30" s="165" t="s">
        <v>52</v>
      </c>
      <c r="CX30" s="414">
        <v>0</v>
      </c>
      <c r="CY30" s="414">
        <v>0</v>
      </c>
      <c r="CZ30" s="414">
        <v>0</v>
      </c>
      <c r="DA30" s="414">
        <v>0</v>
      </c>
      <c r="DB30" s="414">
        <v>0</v>
      </c>
      <c r="DC30" s="414">
        <v>0</v>
      </c>
      <c r="DD30" s="414">
        <v>0</v>
      </c>
      <c r="DE30" s="414">
        <v>0</v>
      </c>
      <c r="DF30" s="414">
        <v>0</v>
      </c>
      <c r="DG30" s="414">
        <v>0</v>
      </c>
      <c r="DH30" s="414">
        <v>1.9059048312595251E-3</v>
      </c>
      <c r="DI30" s="414">
        <v>5.3322451489885815E-4</v>
      </c>
      <c r="DJ30" s="410">
        <f t="shared" si="151"/>
        <v>2.4391293461583832E-3</v>
      </c>
      <c r="DL30" s="525"/>
      <c r="DM30" s="165" t="s">
        <v>52</v>
      </c>
      <c r="DN30" s="414">
        <v>0</v>
      </c>
      <c r="DO30" s="414">
        <v>0</v>
      </c>
      <c r="DP30" s="414">
        <v>0</v>
      </c>
      <c r="DQ30" s="414">
        <v>0</v>
      </c>
      <c r="DR30" s="414">
        <v>0</v>
      </c>
      <c r="DS30" s="414">
        <v>0</v>
      </c>
      <c r="DT30" s="414">
        <v>0</v>
      </c>
      <c r="DU30" s="414">
        <v>0</v>
      </c>
      <c r="DV30" s="414">
        <v>0</v>
      </c>
      <c r="DW30" s="414">
        <v>0</v>
      </c>
      <c r="DX30" s="414">
        <v>0</v>
      </c>
      <c r="DY30" s="414">
        <v>1.6239173872438272E-3</v>
      </c>
      <c r="DZ30" s="410">
        <f t="shared" si="152"/>
        <v>1.6239173872438272E-3</v>
      </c>
    </row>
    <row r="31" spans="1:131" ht="16.5" customHeight="1" x14ac:dyDescent="0.35">
      <c r="A31" s="525"/>
      <c r="B31" s="165" t="s">
        <v>51</v>
      </c>
      <c r="C31" s="221">
        <f t="shared" si="153"/>
        <v>0</v>
      </c>
      <c r="D31" s="221">
        <f t="shared" si="101"/>
        <v>2832.9881506231968</v>
      </c>
      <c r="E31" s="221">
        <f t="shared" si="102"/>
        <v>0</v>
      </c>
      <c r="F31" s="221">
        <f t="shared" si="103"/>
        <v>2858.9743693810756</v>
      </c>
      <c r="G31" s="221">
        <f t="shared" si="104"/>
        <v>5686.5691538469764</v>
      </c>
      <c r="H31" s="221">
        <f t="shared" si="105"/>
        <v>0</v>
      </c>
      <c r="I31" s="221">
        <f t="shared" si="106"/>
        <v>2832.9881506231968</v>
      </c>
      <c r="J31" s="221">
        <f t="shared" si="107"/>
        <v>5665.9763012463936</v>
      </c>
      <c r="K31" s="221">
        <f t="shared" si="108"/>
        <v>0</v>
      </c>
      <c r="L31" s="221">
        <f t="shared" si="109"/>
        <v>2832.9881506231968</v>
      </c>
      <c r="M31" s="221">
        <f t="shared" si="110"/>
        <v>0</v>
      </c>
      <c r="N31" s="221">
        <f t="shared" si="111"/>
        <v>5128.6009095740101</v>
      </c>
      <c r="O31" s="65">
        <f t="shared" si="112"/>
        <v>27839.085185918048</v>
      </c>
      <c r="Q31" s="525"/>
      <c r="R31" s="165" t="s">
        <v>51</v>
      </c>
      <c r="S31" s="221">
        <f t="shared" si="154"/>
        <v>0</v>
      </c>
      <c r="T31" s="221">
        <f t="shared" si="113"/>
        <v>0</v>
      </c>
      <c r="U31" s="221">
        <f t="shared" si="114"/>
        <v>0</v>
      </c>
      <c r="V31" s="221">
        <f t="shared" si="115"/>
        <v>0</v>
      </c>
      <c r="W31" s="221">
        <f t="shared" si="116"/>
        <v>0</v>
      </c>
      <c r="X31" s="221">
        <f t="shared" si="117"/>
        <v>0</v>
      </c>
      <c r="Y31" s="221">
        <f t="shared" si="118"/>
        <v>31295.252280716053</v>
      </c>
      <c r="Z31" s="221">
        <f t="shared" si="119"/>
        <v>949651.1650202733</v>
      </c>
      <c r="AA31" s="221">
        <f t="shared" si="120"/>
        <v>208309.45201127874</v>
      </c>
      <c r="AB31" s="221">
        <f t="shared" si="121"/>
        <v>155854.55337744838</v>
      </c>
      <c r="AC31" s="221">
        <f t="shared" si="122"/>
        <v>0</v>
      </c>
      <c r="AD31" s="221">
        <f t="shared" si="123"/>
        <v>266632.82333026128</v>
      </c>
      <c r="AE31" s="65">
        <f t="shared" si="124"/>
        <v>1611743.2460199778</v>
      </c>
      <c r="AG31" s="525"/>
      <c r="AH31" s="165" t="s">
        <v>51</v>
      </c>
      <c r="AI31" s="221">
        <f t="shared" si="155"/>
        <v>0</v>
      </c>
      <c r="AJ31" s="221">
        <f t="shared" si="125"/>
        <v>53705.669276308719</v>
      </c>
      <c r="AK31" s="221">
        <f t="shared" si="126"/>
        <v>0</v>
      </c>
      <c r="AL31" s="221">
        <f t="shared" si="127"/>
        <v>0</v>
      </c>
      <c r="AM31" s="221">
        <f t="shared" si="128"/>
        <v>0</v>
      </c>
      <c r="AN31" s="221">
        <f t="shared" si="129"/>
        <v>0</v>
      </c>
      <c r="AO31" s="221">
        <f t="shared" si="130"/>
        <v>0</v>
      </c>
      <c r="AP31" s="221">
        <f t="shared" si="131"/>
        <v>14706.728898917059</v>
      </c>
      <c r="AQ31" s="221">
        <f t="shared" si="132"/>
        <v>0</v>
      </c>
      <c r="AR31" s="221">
        <f t="shared" si="133"/>
        <v>0</v>
      </c>
      <c r="AS31" s="221">
        <f t="shared" si="134"/>
        <v>0</v>
      </c>
      <c r="AT31" s="221">
        <f t="shared" si="135"/>
        <v>0</v>
      </c>
      <c r="AU31" s="65">
        <f t="shared" si="136"/>
        <v>68412.398175225782</v>
      </c>
      <c r="AW31" s="525"/>
      <c r="AX31" s="165" t="s">
        <v>51</v>
      </c>
      <c r="AY31" s="221">
        <f t="shared" si="156"/>
        <v>0</v>
      </c>
      <c r="AZ31" s="221">
        <f t="shared" si="137"/>
        <v>0</v>
      </c>
      <c r="BA31" s="221">
        <f t="shared" si="138"/>
        <v>0</v>
      </c>
      <c r="BB31" s="221">
        <f t="shared" si="139"/>
        <v>0</v>
      </c>
      <c r="BC31" s="221">
        <f t="shared" si="140"/>
        <v>0</v>
      </c>
      <c r="BD31" s="221">
        <f t="shared" si="141"/>
        <v>0</v>
      </c>
      <c r="BE31" s="221">
        <f t="shared" si="142"/>
        <v>0</v>
      </c>
      <c r="BF31" s="221">
        <f t="shared" si="143"/>
        <v>0</v>
      </c>
      <c r="BG31" s="221">
        <f t="shared" si="144"/>
        <v>0</v>
      </c>
      <c r="BH31" s="221">
        <f t="shared" si="145"/>
        <v>0</v>
      </c>
      <c r="BI31" s="221">
        <f t="shared" si="146"/>
        <v>0</v>
      </c>
      <c r="BJ31" s="221">
        <f t="shared" si="147"/>
        <v>0</v>
      </c>
      <c r="BK31" s="65">
        <f t="shared" si="148"/>
        <v>0</v>
      </c>
      <c r="BP31" s="525"/>
      <c r="BQ31" s="165" t="s">
        <v>51</v>
      </c>
      <c r="BR31" s="414">
        <v>0</v>
      </c>
      <c r="BS31" s="414">
        <v>5.4916336864082196E-5</v>
      </c>
      <c r="BT31" s="414">
        <v>0</v>
      </c>
      <c r="BU31" s="414">
        <v>5.5420069272146621E-5</v>
      </c>
      <c r="BV31" s="414">
        <v>1.1023185790059281E-4</v>
      </c>
      <c r="BW31" s="414">
        <v>0</v>
      </c>
      <c r="BX31" s="414">
        <v>5.4916336864082196E-5</v>
      </c>
      <c r="BY31" s="414">
        <v>1.0983267372816439E-4</v>
      </c>
      <c r="BZ31" s="414">
        <v>0</v>
      </c>
      <c r="CA31" s="414">
        <v>5.4916336864082196E-5</v>
      </c>
      <c r="CB31" s="414">
        <v>0</v>
      </c>
      <c r="CC31" s="414">
        <v>9.9415867704793985E-5</v>
      </c>
      <c r="CD31" s="410">
        <f t="shared" si="149"/>
        <v>5.3964947919794446E-4</v>
      </c>
      <c r="CF31" s="525"/>
      <c r="CG31" s="165" t="s">
        <v>51</v>
      </c>
      <c r="CH31" s="414">
        <v>0</v>
      </c>
      <c r="CI31" s="414">
        <v>0</v>
      </c>
      <c r="CJ31" s="414">
        <v>0</v>
      </c>
      <c r="CK31" s="414">
        <v>0</v>
      </c>
      <c r="CL31" s="414">
        <v>0</v>
      </c>
      <c r="CM31" s="414">
        <v>0</v>
      </c>
      <c r="CN31" s="414">
        <v>6.0664588947051531E-4</v>
      </c>
      <c r="CO31" s="414">
        <v>1.8408606216778301E-2</v>
      </c>
      <c r="CP31" s="414">
        <v>4.0379950181250431E-3</v>
      </c>
      <c r="CQ31" s="414">
        <v>3.0211778870992616E-3</v>
      </c>
      <c r="CR31" s="414">
        <v>0</v>
      </c>
      <c r="CS31" s="414">
        <v>5.1685701339078691E-3</v>
      </c>
      <c r="CT31" s="410">
        <f t="shared" si="150"/>
        <v>3.1242995145380988E-2</v>
      </c>
      <c r="CV31" s="525"/>
      <c r="CW31" s="165" t="s">
        <v>51</v>
      </c>
      <c r="CX31" s="414">
        <v>0</v>
      </c>
      <c r="CY31" s="414">
        <v>1.04106281730828E-3</v>
      </c>
      <c r="CZ31" s="414">
        <v>0</v>
      </c>
      <c r="DA31" s="414">
        <v>0</v>
      </c>
      <c r="DB31" s="414">
        <v>0</v>
      </c>
      <c r="DC31" s="414">
        <v>0</v>
      </c>
      <c r="DD31" s="414">
        <v>0</v>
      </c>
      <c r="DE31" s="414">
        <v>2.8508402980930168E-4</v>
      </c>
      <c r="DF31" s="414">
        <v>0</v>
      </c>
      <c r="DG31" s="414">
        <v>0</v>
      </c>
      <c r="DH31" s="414">
        <v>0</v>
      </c>
      <c r="DI31" s="414">
        <v>0</v>
      </c>
      <c r="DJ31" s="410">
        <f t="shared" si="151"/>
        <v>1.3261468471175816E-3</v>
      </c>
      <c r="DL31" s="525"/>
      <c r="DM31" s="165" t="s">
        <v>51</v>
      </c>
      <c r="DN31" s="414">
        <v>0</v>
      </c>
      <c r="DO31" s="414">
        <v>0</v>
      </c>
      <c r="DP31" s="414">
        <v>0</v>
      </c>
      <c r="DQ31" s="414">
        <v>0</v>
      </c>
      <c r="DR31" s="414">
        <v>0</v>
      </c>
      <c r="DS31" s="414">
        <v>0</v>
      </c>
      <c r="DT31" s="414">
        <v>0</v>
      </c>
      <c r="DU31" s="414">
        <v>0</v>
      </c>
      <c r="DV31" s="414">
        <v>0</v>
      </c>
      <c r="DW31" s="414">
        <v>0</v>
      </c>
      <c r="DX31" s="414">
        <v>0</v>
      </c>
      <c r="DY31" s="414">
        <v>0</v>
      </c>
      <c r="DZ31" s="410">
        <f t="shared" si="152"/>
        <v>0</v>
      </c>
    </row>
    <row r="32" spans="1:131" ht="15" thickBot="1" x14ac:dyDescent="0.4">
      <c r="A32" s="526"/>
      <c r="B32" s="165" t="s">
        <v>50</v>
      </c>
      <c r="C32" s="221">
        <f t="shared" si="153"/>
        <v>0</v>
      </c>
      <c r="D32" s="221">
        <f t="shared" si="101"/>
        <v>0</v>
      </c>
      <c r="E32" s="221">
        <f t="shared" si="102"/>
        <v>0</v>
      </c>
      <c r="F32" s="221">
        <f t="shared" si="103"/>
        <v>0</v>
      </c>
      <c r="G32" s="221">
        <f t="shared" si="104"/>
        <v>0</v>
      </c>
      <c r="H32" s="221">
        <f t="shared" si="105"/>
        <v>0</v>
      </c>
      <c r="I32" s="221">
        <f t="shared" si="106"/>
        <v>0</v>
      </c>
      <c r="J32" s="221">
        <f t="shared" si="107"/>
        <v>0</v>
      </c>
      <c r="K32" s="221">
        <f t="shared" si="108"/>
        <v>0</v>
      </c>
      <c r="L32" s="221">
        <f t="shared" si="109"/>
        <v>0</v>
      </c>
      <c r="M32" s="221">
        <f t="shared" si="110"/>
        <v>0</v>
      </c>
      <c r="N32" s="221">
        <f t="shared" si="111"/>
        <v>0</v>
      </c>
      <c r="O32" s="65">
        <f t="shared" si="112"/>
        <v>0</v>
      </c>
      <c r="Q32" s="526"/>
      <c r="R32" s="165" t="s">
        <v>50</v>
      </c>
      <c r="S32" s="221">
        <f t="shared" si="154"/>
        <v>0</v>
      </c>
      <c r="T32" s="221">
        <f t="shared" si="113"/>
        <v>0</v>
      </c>
      <c r="U32" s="221">
        <f t="shared" si="114"/>
        <v>0</v>
      </c>
      <c r="V32" s="221">
        <f t="shared" si="115"/>
        <v>0</v>
      </c>
      <c r="W32" s="221">
        <f t="shared" si="116"/>
        <v>0</v>
      </c>
      <c r="X32" s="221">
        <f t="shared" si="117"/>
        <v>0</v>
      </c>
      <c r="Y32" s="221">
        <f t="shared" si="118"/>
        <v>0</v>
      </c>
      <c r="Z32" s="221">
        <f t="shared" si="119"/>
        <v>0</v>
      </c>
      <c r="AA32" s="221">
        <f t="shared" si="120"/>
        <v>0</v>
      </c>
      <c r="AB32" s="221">
        <f t="shared" si="121"/>
        <v>0</v>
      </c>
      <c r="AC32" s="221">
        <f t="shared" si="122"/>
        <v>0</v>
      </c>
      <c r="AD32" s="221">
        <f t="shared" si="123"/>
        <v>0</v>
      </c>
      <c r="AE32" s="65">
        <f t="shared" si="124"/>
        <v>0</v>
      </c>
      <c r="AG32" s="526"/>
      <c r="AH32" s="165" t="s">
        <v>50</v>
      </c>
      <c r="AI32" s="221">
        <f t="shared" si="155"/>
        <v>0</v>
      </c>
      <c r="AJ32" s="221">
        <f t="shared" si="125"/>
        <v>0</v>
      </c>
      <c r="AK32" s="221">
        <f t="shared" si="126"/>
        <v>0</v>
      </c>
      <c r="AL32" s="221">
        <f t="shared" si="127"/>
        <v>0</v>
      </c>
      <c r="AM32" s="221">
        <f t="shared" si="128"/>
        <v>0</v>
      </c>
      <c r="AN32" s="221">
        <f t="shared" si="129"/>
        <v>0</v>
      </c>
      <c r="AO32" s="221">
        <f t="shared" si="130"/>
        <v>0</v>
      </c>
      <c r="AP32" s="221">
        <f t="shared" si="131"/>
        <v>0</v>
      </c>
      <c r="AQ32" s="221">
        <f t="shared" si="132"/>
        <v>0</v>
      </c>
      <c r="AR32" s="221">
        <f t="shared" si="133"/>
        <v>0</v>
      </c>
      <c r="AS32" s="221">
        <f t="shared" si="134"/>
        <v>0</v>
      </c>
      <c r="AT32" s="221">
        <f t="shared" si="135"/>
        <v>0</v>
      </c>
      <c r="AU32" s="65">
        <f t="shared" si="136"/>
        <v>0</v>
      </c>
      <c r="AW32" s="526"/>
      <c r="AX32" s="165" t="s">
        <v>50</v>
      </c>
      <c r="AY32" s="221">
        <f t="shared" si="156"/>
        <v>0</v>
      </c>
      <c r="AZ32" s="221">
        <f t="shared" si="137"/>
        <v>0</v>
      </c>
      <c r="BA32" s="221">
        <f t="shared" si="138"/>
        <v>0</v>
      </c>
      <c r="BB32" s="221">
        <f t="shared" si="139"/>
        <v>0</v>
      </c>
      <c r="BC32" s="221">
        <f t="shared" si="140"/>
        <v>0</v>
      </c>
      <c r="BD32" s="221">
        <f t="shared" si="141"/>
        <v>0</v>
      </c>
      <c r="BE32" s="221">
        <f t="shared" si="142"/>
        <v>0</v>
      </c>
      <c r="BF32" s="221">
        <f t="shared" si="143"/>
        <v>0</v>
      </c>
      <c r="BG32" s="221">
        <f t="shared" si="144"/>
        <v>0</v>
      </c>
      <c r="BH32" s="221">
        <f t="shared" si="145"/>
        <v>0</v>
      </c>
      <c r="BI32" s="221">
        <f t="shared" si="146"/>
        <v>0</v>
      </c>
      <c r="BJ32" s="221">
        <f t="shared" si="147"/>
        <v>0</v>
      </c>
      <c r="BK32" s="65">
        <f t="shared" si="148"/>
        <v>0</v>
      </c>
      <c r="BP32" s="526"/>
      <c r="BQ32" s="165" t="s">
        <v>50</v>
      </c>
      <c r="BR32" s="414">
        <v>0</v>
      </c>
      <c r="BS32" s="414">
        <v>0</v>
      </c>
      <c r="BT32" s="414">
        <v>0</v>
      </c>
      <c r="BU32" s="414">
        <v>0</v>
      </c>
      <c r="BV32" s="414">
        <v>0</v>
      </c>
      <c r="BW32" s="414">
        <v>0</v>
      </c>
      <c r="BX32" s="414">
        <v>0</v>
      </c>
      <c r="BY32" s="414">
        <v>0</v>
      </c>
      <c r="BZ32" s="414">
        <v>0</v>
      </c>
      <c r="CA32" s="414">
        <v>0</v>
      </c>
      <c r="CB32" s="414">
        <v>0</v>
      </c>
      <c r="CC32" s="414">
        <v>0</v>
      </c>
      <c r="CD32" s="410">
        <f t="shared" si="149"/>
        <v>0</v>
      </c>
      <c r="CF32" s="526"/>
      <c r="CG32" s="165" t="s">
        <v>50</v>
      </c>
      <c r="CH32" s="414">
        <v>0</v>
      </c>
      <c r="CI32" s="414">
        <v>0</v>
      </c>
      <c r="CJ32" s="414">
        <v>0</v>
      </c>
      <c r="CK32" s="414">
        <v>0</v>
      </c>
      <c r="CL32" s="414">
        <v>0</v>
      </c>
      <c r="CM32" s="414">
        <v>0</v>
      </c>
      <c r="CN32" s="414">
        <v>0</v>
      </c>
      <c r="CO32" s="414">
        <v>0</v>
      </c>
      <c r="CP32" s="414">
        <v>0</v>
      </c>
      <c r="CQ32" s="414">
        <v>0</v>
      </c>
      <c r="CR32" s="414">
        <v>0</v>
      </c>
      <c r="CS32" s="414">
        <v>0</v>
      </c>
      <c r="CT32" s="410">
        <f t="shared" si="150"/>
        <v>0</v>
      </c>
      <c r="CV32" s="526"/>
      <c r="CW32" s="165" t="s">
        <v>50</v>
      </c>
      <c r="CX32" s="414">
        <v>0</v>
      </c>
      <c r="CY32" s="414">
        <v>0</v>
      </c>
      <c r="CZ32" s="414">
        <v>0</v>
      </c>
      <c r="DA32" s="414">
        <v>0</v>
      </c>
      <c r="DB32" s="414">
        <v>0</v>
      </c>
      <c r="DC32" s="414">
        <v>0</v>
      </c>
      <c r="DD32" s="414">
        <v>0</v>
      </c>
      <c r="DE32" s="414">
        <v>0</v>
      </c>
      <c r="DF32" s="414">
        <v>0</v>
      </c>
      <c r="DG32" s="414">
        <v>0</v>
      </c>
      <c r="DH32" s="414">
        <v>0</v>
      </c>
      <c r="DI32" s="414">
        <v>0</v>
      </c>
      <c r="DJ32" s="410">
        <f t="shared" si="151"/>
        <v>0</v>
      </c>
      <c r="DL32" s="526"/>
      <c r="DM32" s="165" t="s">
        <v>50</v>
      </c>
      <c r="DN32" s="414">
        <v>0</v>
      </c>
      <c r="DO32" s="414">
        <v>0</v>
      </c>
      <c r="DP32" s="414">
        <v>0</v>
      </c>
      <c r="DQ32" s="414">
        <v>0</v>
      </c>
      <c r="DR32" s="414">
        <v>0</v>
      </c>
      <c r="DS32" s="414">
        <v>0</v>
      </c>
      <c r="DT32" s="414">
        <v>0</v>
      </c>
      <c r="DU32" s="414">
        <v>0</v>
      </c>
      <c r="DV32" s="414">
        <v>0</v>
      </c>
      <c r="DW32" s="414">
        <v>0</v>
      </c>
      <c r="DX32" s="414">
        <v>0</v>
      </c>
      <c r="DY32" s="414">
        <v>0</v>
      </c>
      <c r="DZ32" s="410">
        <f t="shared" si="152"/>
        <v>0</v>
      </c>
    </row>
    <row r="33" spans="1:131" ht="15" thickBot="1" x14ac:dyDescent="0.4">
      <c r="B33" s="166" t="s">
        <v>43</v>
      </c>
      <c r="C33" s="158">
        <f>SUM(C20:C32)</f>
        <v>0</v>
      </c>
      <c r="D33" s="158">
        <f t="shared" ref="D33" si="157">SUM(D20:D32)</f>
        <v>10888.073033641711</v>
      </c>
      <c r="E33" s="158">
        <f t="shared" ref="E33" si="158">SUM(E20:E32)</f>
        <v>21229.050673952064</v>
      </c>
      <c r="F33" s="158">
        <f t="shared" ref="F33" si="159">SUM(F20:F32)</f>
        <v>41954.713538127326</v>
      </c>
      <c r="G33" s="158">
        <f t="shared" ref="G33" si="160">SUM(G20:G32)</f>
        <v>108217.2561282815</v>
      </c>
      <c r="H33" s="158">
        <f t="shared" ref="H33" si="161">SUM(H20:H32)</f>
        <v>59988.306016053197</v>
      </c>
      <c r="I33" s="158">
        <f t="shared" ref="I33" si="162">SUM(I20:I32)</f>
        <v>599377.28719766496</v>
      </c>
      <c r="J33" s="158">
        <f t="shared" ref="J33" si="163">SUM(J20:J32)</f>
        <v>178050.99362932175</v>
      </c>
      <c r="K33" s="158">
        <f t="shared" ref="K33" si="164">SUM(K20:K32)</f>
        <v>644035.43048705708</v>
      </c>
      <c r="L33" s="158">
        <f t="shared" ref="L33" si="165">SUM(L20:L32)</f>
        <v>101331.35808430979</v>
      </c>
      <c r="M33" s="462">
        <f t="shared" ref="M33" si="166">SUM(M20:M32)</f>
        <v>25942.244970583724</v>
      </c>
      <c r="N33" s="462">
        <f t="shared" ref="N33" si="167">SUM(N20:N32)</f>
        <v>3407963.8904223246</v>
      </c>
      <c r="O33" s="68">
        <f t="shared" si="112"/>
        <v>5198978.6041813176</v>
      </c>
      <c r="Q33" s="69"/>
      <c r="R33" s="166" t="s">
        <v>43</v>
      </c>
      <c r="S33" s="158">
        <f>SUM(S20:S32)</f>
        <v>0</v>
      </c>
      <c r="T33" s="158">
        <f t="shared" ref="T33" si="168">SUM(T20:T32)</f>
        <v>362952.87173927046</v>
      </c>
      <c r="U33" s="158">
        <f t="shared" ref="U33" si="169">SUM(U20:U32)</f>
        <v>504151.75576109614</v>
      </c>
      <c r="V33" s="158">
        <f t="shared" ref="V33" si="170">SUM(V20:V32)</f>
        <v>5526011.1057018265</v>
      </c>
      <c r="W33" s="158">
        <f t="shared" ref="W33" si="171">SUM(W20:W32)</f>
        <v>1097530.5433312545</v>
      </c>
      <c r="X33" s="158">
        <f t="shared" ref="X33" si="172">SUM(X20:X32)</f>
        <v>1353667.9870548467</v>
      </c>
      <c r="Y33" s="158">
        <f t="shared" ref="Y33" si="173">SUM(Y20:Y32)</f>
        <v>4365198.6497102072</v>
      </c>
      <c r="Z33" s="158">
        <f t="shared" ref="Z33" si="174">SUM(Z20:Z32)</f>
        <v>1580393.8158760092</v>
      </c>
      <c r="AA33" s="158">
        <f t="shared" ref="AA33" si="175">SUM(AA20:AA32)</f>
        <v>570632.73981112766</v>
      </c>
      <c r="AB33" s="158">
        <f t="shared" ref="AB33" si="176">SUM(AB20:AB32)</f>
        <v>1076380.6217609609</v>
      </c>
      <c r="AC33" s="462">
        <f t="shared" ref="AC33" si="177">SUM(AC20:AC32)</f>
        <v>3518080.2149930042</v>
      </c>
      <c r="AD33" s="462">
        <f t="shared" ref="AD33" si="178">SUM(AD20:AD32)</f>
        <v>15630455.130826367</v>
      </c>
      <c r="AE33" s="68">
        <f t="shared" si="124"/>
        <v>35585455.436565973</v>
      </c>
      <c r="AG33" s="69"/>
      <c r="AH33" s="166" t="s">
        <v>43</v>
      </c>
      <c r="AI33" s="158">
        <f>SUM(AI20:AI32)</f>
        <v>0</v>
      </c>
      <c r="AJ33" s="158">
        <f t="shared" ref="AJ33" si="179">SUM(AJ20:AJ32)</f>
        <v>60604.929155642909</v>
      </c>
      <c r="AK33" s="158">
        <f t="shared" ref="AK33" si="180">SUM(AK20:AK32)</f>
        <v>487137.10802660743</v>
      </c>
      <c r="AL33" s="158">
        <f t="shared" ref="AL33" si="181">SUM(AL20:AL32)</f>
        <v>111407.27519339796</v>
      </c>
      <c r="AM33" s="158">
        <f t="shared" ref="AM33" si="182">SUM(AM20:AM32)</f>
        <v>139597.14917132721</v>
      </c>
      <c r="AN33" s="158">
        <f t="shared" ref="AN33" si="183">SUM(AN20:AN32)</f>
        <v>1164683.5097407652</v>
      </c>
      <c r="AO33" s="158">
        <f t="shared" ref="AO33" si="184">SUM(AO20:AO32)</f>
        <v>467154.99105396774</v>
      </c>
      <c r="AP33" s="158">
        <f t="shared" ref="AP33" si="185">SUM(AP20:AP32)</f>
        <v>90315.431444763453</v>
      </c>
      <c r="AQ33" s="158">
        <f t="shared" ref="AQ33" si="186">SUM(AQ20:AQ32)</f>
        <v>60376.13865892461</v>
      </c>
      <c r="AR33" s="158">
        <f t="shared" ref="AR33" si="187">SUM(AR20:AR32)</f>
        <v>226926.00349493936</v>
      </c>
      <c r="AS33" s="462">
        <f t="shared" ref="AS33" si="188">SUM(AS20:AS32)</f>
        <v>1214776.0330145778</v>
      </c>
      <c r="AT33" s="462">
        <f t="shared" ref="AT33" si="189">SUM(AT20:AT32)</f>
        <v>4531640.9089182019</v>
      </c>
      <c r="AU33" s="68">
        <f t="shared" si="136"/>
        <v>8554619.4778731167</v>
      </c>
      <c r="AW33" s="69"/>
      <c r="AX33" s="166" t="s">
        <v>43</v>
      </c>
      <c r="AY33" s="158">
        <f>SUM(AY20:AY32)</f>
        <v>0</v>
      </c>
      <c r="AZ33" s="158">
        <f t="shared" ref="AZ33" si="190">SUM(AZ20:AZ32)</f>
        <v>14001.289604025626</v>
      </c>
      <c r="BA33" s="158">
        <f t="shared" ref="BA33" si="191">SUM(BA20:BA32)</f>
        <v>165260.56857798947</v>
      </c>
      <c r="BB33" s="158">
        <f t="shared" ref="BB33" si="192">SUM(BB20:BB32)</f>
        <v>14001.289604025626</v>
      </c>
      <c r="BC33" s="158">
        <f t="shared" ref="BC33" si="193">SUM(BC20:BC32)</f>
        <v>17954.006344494388</v>
      </c>
      <c r="BD33" s="158">
        <f t="shared" ref="BD33" si="194">SUM(BD20:BD32)</f>
        <v>176824.84603944886</v>
      </c>
      <c r="BE33" s="158">
        <f t="shared" ref="BE33" si="195">SUM(BE20:BE32)</f>
        <v>266923.98824933317</v>
      </c>
      <c r="BF33" s="158">
        <f t="shared" ref="BF33" si="196">SUM(BF20:BF32)</f>
        <v>0</v>
      </c>
      <c r="BG33" s="158">
        <f t="shared" ref="BG33" si="197">SUM(BG20:BG32)</f>
        <v>0</v>
      </c>
      <c r="BH33" s="158">
        <f t="shared" ref="BH33" si="198">SUM(BH20:BH32)</f>
        <v>500480.40838450007</v>
      </c>
      <c r="BI33" s="462">
        <f t="shared" ref="BI33" si="199">SUM(BI20:BI32)</f>
        <v>168644.56868935135</v>
      </c>
      <c r="BJ33" s="462">
        <f t="shared" ref="BJ33" si="200">SUM(BJ20:BJ32)</f>
        <v>924202.96833643632</v>
      </c>
      <c r="BK33" s="68">
        <f t="shared" si="148"/>
        <v>2248293.9338296051</v>
      </c>
      <c r="BL33" s="406">
        <f>'FORECAST OVERVIEW'!O19</f>
        <v>51587347.45245</v>
      </c>
      <c r="BQ33" s="166" t="s">
        <v>43</v>
      </c>
      <c r="BR33" s="411">
        <f>SUM(BR20:BR32)</f>
        <v>0</v>
      </c>
      <c r="BS33" s="411">
        <f t="shared" ref="BS33:CC33" si="201">SUM(BS20:BS32)</f>
        <v>2.1106092038707081E-4</v>
      </c>
      <c r="BT33" s="411">
        <f t="shared" si="201"/>
        <v>4.1151661642459286E-4</v>
      </c>
      <c r="BU33" s="411">
        <f t="shared" si="201"/>
        <v>8.132752624429579E-4</v>
      </c>
      <c r="BV33" s="411">
        <f t="shared" si="201"/>
        <v>2.0977480229629839E-3</v>
      </c>
      <c r="BW33" s="411">
        <f t="shared" si="201"/>
        <v>1.1628492058318501E-3</v>
      </c>
      <c r="BX33" s="411">
        <f t="shared" si="201"/>
        <v>1.1618687852678094E-2</v>
      </c>
      <c r="BY33" s="411">
        <f t="shared" si="201"/>
        <v>3.4514469617465417E-3</v>
      </c>
      <c r="BZ33" s="411">
        <f t="shared" si="201"/>
        <v>1.2484368014476587E-2</v>
      </c>
      <c r="CA33" s="411">
        <f t="shared" si="201"/>
        <v>1.9642676564774089E-3</v>
      </c>
      <c r="CB33" s="411">
        <f t="shared" si="201"/>
        <v>5.0287999386856765E-4</v>
      </c>
      <c r="CC33" s="412">
        <f t="shared" si="201"/>
        <v>6.6062010526196813E-2</v>
      </c>
      <c r="CD33" s="413">
        <f t="shared" si="149"/>
        <v>0.10078011103349346</v>
      </c>
      <c r="CF33" s="69"/>
      <c r="CG33" s="166" t="s">
        <v>43</v>
      </c>
      <c r="CH33" s="411">
        <f>SUM(CH20:CH32)</f>
        <v>0</v>
      </c>
      <c r="CI33" s="411">
        <f t="shared" ref="CI33:CS33" si="202">SUM(CI20:CI32)</f>
        <v>7.0356955661234144E-3</v>
      </c>
      <c r="CJ33" s="411">
        <f t="shared" si="202"/>
        <v>9.7727791921418655E-3</v>
      </c>
      <c r="CK33" s="411">
        <f t="shared" si="202"/>
        <v>0.10711950465752013</v>
      </c>
      <c r="CL33" s="411">
        <f t="shared" si="202"/>
        <v>2.1275188540036679E-2</v>
      </c>
      <c r="CM33" s="411">
        <f t="shared" si="202"/>
        <v>2.6240309957835564E-2</v>
      </c>
      <c r="CN33" s="411">
        <f t="shared" si="202"/>
        <v>8.4617621670386806E-2</v>
      </c>
      <c r="CO33" s="411">
        <f t="shared" si="202"/>
        <v>3.0635299039802694E-2</v>
      </c>
      <c r="CP33" s="411">
        <f t="shared" si="202"/>
        <v>1.1061486352580956E-2</v>
      </c>
      <c r="CQ33" s="411">
        <f t="shared" si="202"/>
        <v>2.0865205809488488E-2</v>
      </c>
      <c r="CR33" s="411">
        <f t="shared" si="202"/>
        <v>6.8196571227775393E-2</v>
      </c>
      <c r="CS33" s="412">
        <f t="shared" si="202"/>
        <v>0.30299009161565332</v>
      </c>
      <c r="CT33" s="413">
        <f t="shared" si="150"/>
        <v>0.68980975362934527</v>
      </c>
      <c r="CV33" s="69"/>
      <c r="CW33" s="166" t="s">
        <v>43</v>
      </c>
      <c r="CX33" s="411">
        <f>SUM(CX20:CX32)</f>
        <v>0</v>
      </c>
      <c r="CY33" s="411">
        <f t="shared" ref="CY33:DI33" si="203">SUM(CY20:CY32)</f>
        <v>1.1748021976029054E-3</v>
      </c>
      <c r="CZ33" s="411">
        <f t="shared" si="203"/>
        <v>9.442957083141754E-3</v>
      </c>
      <c r="DA33" s="411">
        <f t="shared" si="203"/>
        <v>2.1595852606317127E-3</v>
      </c>
      <c r="DB33" s="411">
        <f t="shared" si="203"/>
        <v>2.7060346395983851E-3</v>
      </c>
      <c r="DC33" s="411">
        <f t="shared" si="203"/>
        <v>2.2576921808478288E-2</v>
      </c>
      <c r="DD33" s="411">
        <f t="shared" si="203"/>
        <v>9.0556117754370304E-3</v>
      </c>
      <c r="DE33" s="411">
        <f t="shared" si="203"/>
        <v>1.750728345317824E-3</v>
      </c>
      <c r="DF33" s="411">
        <f t="shared" si="203"/>
        <v>1.1703671857634388E-3</v>
      </c>
      <c r="DG33" s="411">
        <f t="shared" si="203"/>
        <v>4.3988693875781377E-3</v>
      </c>
      <c r="DH33" s="411">
        <f t="shared" si="203"/>
        <v>2.3547945242470211E-2</v>
      </c>
      <c r="DI33" s="412">
        <f t="shared" si="203"/>
        <v>8.7844037980343653E-2</v>
      </c>
      <c r="DJ33" s="413">
        <f t="shared" si="151"/>
        <v>0.16582786090636334</v>
      </c>
      <c r="DL33" s="69"/>
      <c r="DM33" s="166" t="s">
        <v>43</v>
      </c>
      <c r="DN33" s="411">
        <f>SUM(DN20:DN32)</f>
        <v>0</v>
      </c>
      <c r="DO33" s="411">
        <f t="shared" ref="DO33:DY33" si="204">SUM(DO20:DO32)</f>
        <v>2.7140937255847747E-4</v>
      </c>
      <c r="DP33" s="411">
        <f t="shared" si="204"/>
        <v>3.2035097119563348E-3</v>
      </c>
      <c r="DQ33" s="411">
        <f t="shared" si="204"/>
        <v>2.7140937255847747E-4</v>
      </c>
      <c r="DR33" s="411">
        <f t="shared" si="204"/>
        <v>3.480311981739955E-4</v>
      </c>
      <c r="DS33" s="411">
        <f t="shared" si="204"/>
        <v>3.4276785834440309E-3</v>
      </c>
      <c r="DT33" s="411">
        <f t="shared" si="204"/>
        <v>5.1742142488595102E-3</v>
      </c>
      <c r="DU33" s="411">
        <f t="shared" si="204"/>
        <v>0</v>
      </c>
      <c r="DV33" s="411">
        <f t="shared" si="204"/>
        <v>0</v>
      </c>
      <c r="DW33" s="411">
        <f t="shared" si="204"/>
        <v>9.7016115985767981E-3</v>
      </c>
      <c r="DX33" s="411">
        <f t="shared" si="204"/>
        <v>3.2691071942552849E-3</v>
      </c>
      <c r="DY33" s="412">
        <f t="shared" si="204"/>
        <v>1.7915303150415108E-2</v>
      </c>
      <c r="DZ33" s="413">
        <f t="shared" si="152"/>
        <v>4.3582274430798013E-2</v>
      </c>
      <c r="EA33" s="433">
        <f>CD33+CT33+DJ33+DZ33</f>
        <v>1.0000000000000002</v>
      </c>
    </row>
    <row r="34" spans="1:131" ht="21.5" thickBot="1" x14ac:dyDescent="0.55000000000000004">
      <c r="A34" s="71"/>
      <c r="Q34" s="71"/>
      <c r="AG34" s="71"/>
      <c r="AW34" s="71"/>
      <c r="BL34" s="400">
        <f>O33+AE33+AU33+BK33-BL33</f>
        <v>0</v>
      </c>
      <c r="BP34" s="71"/>
      <c r="CF34" s="71"/>
      <c r="CV34" s="71"/>
      <c r="DL34" s="71"/>
    </row>
    <row r="35" spans="1:131" ht="21.5" thickBot="1" x14ac:dyDescent="0.55000000000000004">
      <c r="A35" s="415"/>
      <c r="B35" s="416" t="s">
        <v>36</v>
      </c>
      <c r="C35" s="161">
        <f t="shared" ref="C35:N35" si="205">C$3</f>
        <v>45658</v>
      </c>
      <c r="D35" s="161">
        <f t="shared" si="205"/>
        <v>45689</v>
      </c>
      <c r="E35" s="161">
        <f t="shared" si="205"/>
        <v>45717</v>
      </c>
      <c r="F35" s="161">
        <f t="shared" si="205"/>
        <v>45748</v>
      </c>
      <c r="G35" s="161">
        <f t="shared" si="205"/>
        <v>45778</v>
      </c>
      <c r="H35" s="161">
        <f t="shared" si="205"/>
        <v>45809</v>
      </c>
      <c r="I35" s="161">
        <f t="shared" si="205"/>
        <v>45839</v>
      </c>
      <c r="J35" s="161">
        <f t="shared" si="205"/>
        <v>45870</v>
      </c>
      <c r="K35" s="161">
        <f t="shared" si="205"/>
        <v>45901</v>
      </c>
      <c r="L35" s="161">
        <f t="shared" si="205"/>
        <v>45931</v>
      </c>
      <c r="M35" s="161">
        <f t="shared" si="205"/>
        <v>45962</v>
      </c>
      <c r="N35" s="161" t="str">
        <f t="shared" si="205"/>
        <v>Dec-25 +</v>
      </c>
      <c r="O35" s="417" t="s">
        <v>34</v>
      </c>
      <c r="P35" s="418"/>
      <c r="Q35" s="415"/>
      <c r="R35" s="416" t="s">
        <v>36</v>
      </c>
      <c r="S35" s="161">
        <f t="shared" ref="S35:AD35" si="206">S$3</f>
        <v>45658</v>
      </c>
      <c r="T35" s="161">
        <f t="shared" si="206"/>
        <v>45689</v>
      </c>
      <c r="U35" s="161">
        <f t="shared" si="206"/>
        <v>45717</v>
      </c>
      <c r="V35" s="161">
        <f t="shared" si="206"/>
        <v>45748</v>
      </c>
      <c r="W35" s="161">
        <f t="shared" si="206"/>
        <v>45778</v>
      </c>
      <c r="X35" s="161">
        <f t="shared" si="206"/>
        <v>45809</v>
      </c>
      <c r="Y35" s="161">
        <f t="shared" si="206"/>
        <v>45839</v>
      </c>
      <c r="Z35" s="161">
        <f t="shared" si="206"/>
        <v>45870</v>
      </c>
      <c r="AA35" s="161">
        <f t="shared" si="206"/>
        <v>45901</v>
      </c>
      <c r="AB35" s="161">
        <f t="shared" si="206"/>
        <v>45931</v>
      </c>
      <c r="AC35" s="161">
        <f t="shared" si="206"/>
        <v>45962</v>
      </c>
      <c r="AD35" s="161" t="str">
        <f t="shared" si="206"/>
        <v>Dec-25 +</v>
      </c>
      <c r="AE35" s="417" t="s">
        <v>34</v>
      </c>
      <c r="AF35" s="418"/>
      <c r="AG35" s="415"/>
      <c r="AH35" s="416" t="s">
        <v>36</v>
      </c>
      <c r="AI35" s="161">
        <f t="shared" ref="AI35:AT35" si="207">AI$3</f>
        <v>45658</v>
      </c>
      <c r="AJ35" s="161">
        <f t="shared" si="207"/>
        <v>45689</v>
      </c>
      <c r="AK35" s="161">
        <f t="shared" si="207"/>
        <v>45717</v>
      </c>
      <c r="AL35" s="161">
        <f t="shared" si="207"/>
        <v>45748</v>
      </c>
      <c r="AM35" s="161">
        <f t="shared" si="207"/>
        <v>45778</v>
      </c>
      <c r="AN35" s="161">
        <f t="shared" si="207"/>
        <v>45809</v>
      </c>
      <c r="AO35" s="161">
        <f t="shared" si="207"/>
        <v>45839</v>
      </c>
      <c r="AP35" s="161">
        <f t="shared" si="207"/>
        <v>45870</v>
      </c>
      <c r="AQ35" s="161">
        <f t="shared" si="207"/>
        <v>45901</v>
      </c>
      <c r="AR35" s="161">
        <f t="shared" si="207"/>
        <v>45931</v>
      </c>
      <c r="AS35" s="161">
        <f t="shared" si="207"/>
        <v>45962</v>
      </c>
      <c r="AT35" s="161" t="str">
        <f t="shared" si="207"/>
        <v>Dec-25 +</v>
      </c>
      <c r="AU35" s="417" t="s">
        <v>34</v>
      </c>
      <c r="AV35" s="418"/>
      <c r="AW35" s="415"/>
      <c r="AX35" s="416" t="s">
        <v>36</v>
      </c>
      <c r="AY35" s="161">
        <f t="shared" ref="AY35:BJ35" si="208">AY$3</f>
        <v>45658</v>
      </c>
      <c r="AZ35" s="161">
        <f t="shared" si="208"/>
        <v>45689</v>
      </c>
      <c r="BA35" s="161">
        <f t="shared" si="208"/>
        <v>45717</v>
      </c>
      <c r="BB35" s="161">
        <f t="shared" si="208"/>
        <v>45748</v>
      </c>
      <c r="BC35" s="161">
        <f t="shared" si="208"/>
        <v>45778</v>
      </c>
      <c r="BD35" s="161">
        <f t="shared" si="208"/>
        <v>45809</v>
      </c>
      <c r="BE35" s="161">
        <f t="shared" si="208"/>
        <v>45839</v>
      </c>
      <c r="BF35" s="161">
        <f t="shared" si="208"/>
        <v>45870</v>
      </c>
      <c r="BG35" s="161">
        <f t="shared" si="208"/>
        <v>45901</v>
      </c>
      <c r="BH35" s="161">
        <f t="shared" si="208"/>
        <v>45931</v>
      </c>
      <c r="BI35" s="161">
        <f t="shared" si="208"/>
        <v>45962</v>
      </c>
      <c r="BJ35" s="161" t="str">
        <f t="shared" si="208"/>
        <v>Dec-25 +</v>
      </c>
      <c r="BK35" s="417" t="s">
        <v>34</v>
      </c>
      <c r="BL35" s="418"/>
      <c r="BM35" s="418"/>
      <c r="BN35" s="418"/>
      <c r="BO35" s="418"/>
      <c r="BP35" s="415"/>
      <c r="BQ35" s="416" t="s">
        <v>36</v>
      </c>
      <c r="BR35" s="405" t="s">
        <v>188</v>
      </c>
      <c r="BS35" s="405" t="s">
        <v>189</v>
      </c>
      <c r="BT35" s="405" t="s">
        <v>190</v>
      </c>
      <c r="BU35" s="405" t="s">
        <v>191</v>
      </c>
      <c r="BV35" s="405" t="s">
        <v>44</v>
      </c>
      <c r="BW35" s="405" t="s">
        <v>192</v>
      </c>
      <c r="BX35" s="405" t="s">
        <v>193</v>
      </c>
      <c r="BY35" s="405" t="s">
        <v>194</v>
      </c>
      <c r="BZ35" s="405" t="s">
        <v>195</v>
      </c>
      <c r="CA35" s="405" t="s">
        <v>196</v>
      </c>
      <c r="CB35" s="405" t="s">
        <v>197</v>
      </c>
      <c r="CC35" s="405" t="s">
        <v>198</v>
      </c>
      <c r="CD35" s="428" t="s">
        <v>34</v>
      </c>
      <c r="CE35" s="418"/>
      <c r="CF35" s="415"/>
      <c r="CG35" s="416" t="s">
        <v>36</v>
      </c>
      <c r="CH35" s="405" t="s">
        <v>188</v>
      </c>
      <c r="CI35" s="405" t="s">
        <v>189</v>
      </c>
      <c r="CJ35" s="405" t="s">
        <v>190</v>
      </c>
      <c r="CK35" s="405" t="s">
        <v>191</v>
      </c>
      <c r="CL35" s="405" t="s">
        <v>44</v>
      </c>
      <c r="CM35" s="405" t="s">
        <v>192</v>
      </c>
      <c r="CN35" s="405" t="s">
        <v>193</v>
      </c>
      <c r="CO35" s="405" t="s">
        <v>194</v>
      </c>
      <c r="CP35" s="405" t="s">
        <v>195</v>
      </c>
      <c r="CQ35" s="405" t="s">
        <v>196</v>
      </c>
      <c r="CR35" s="405" t="s">
        <v>197</v>
      </c>
      <c r="CS35" s="405" t="s">
        <v>198</v>
      </c>
      <c r="CT35" s="428" t="s">
        <v>34</v>
      </c>
      <c r="CU35" s="418"/>
      <c r="CV35" s="415"/>
      <c r="CW35" s="416" t="s">
        <v>36</v>
      </c>
      <c r="CX35" s="405" t="s">
        <v>188</v>
      </c>
      <c r="CY35" s="405" t="s">
        <v>189</v>
      </c>
      <c r="CZ35" s="405" t="s">
        <v>190</v>
      </c>
      <c r="DA35" s="405" t="s">
        <v>191</v>
      </c>
      <c r="DB35" s="405" t="s">
        <v>44</v>
      </c>
      <c r="DC35" s="405" t="s">
        <v>192</v>
      </c>
      <c r="DD35" s="405" t="s">
        <v>193</v>
      </c>
      <c r="DE35" s="405" t="s">
        <v>194</v>
      </c>
      <c r="DF35" s="405" t="s">
        <v>195</v>
      </c>
      <c r="DG35" s="405" t="s">
        <v>196</v>
      </c>
      <c r="DH35" s="405" t="s">
        <v>197</v>
      </c>
      <c r="DI35" s="405" t="s">
        <v>198</v>
      </c>
      <c r="DJ35" s="428" t="s">
        <v>34</v>
      </c>
      <c r="DK35" s="418"/>
      <c r="DL35" s="415"/>
      <c r="DM35" s="416" t="s">
        <v>36</v>
      </c>
      <c r="DN35" s="405" t="s">
        <v>188</v>
      </c>
      <c r="DO35" s="405" t="s">
        <v>189</v>
      </c>
      <c r="DP35" s="405" t="s">
        <v>190</v>
      </c>
      <c r="DQ35" s="405" t="s">
        <v>191</v>
      </c>
      <c r="DR35" s="405" t="s">
        <v>44</v>
      </c>
      <c r="DS35" s="405" t="s">
        <v>192</v>
      </c>
      <c r="DT35" s="405" t="s">
        <v>193</v>
      </c>
      <c r="DU35" s="405" t="s">
        <v>194</v>
      </c>
      <c r="DV35" s="405" t="s">
        <v>195</v>
      </c>
      <c r="DW35" s="405" t="s">
        <v>196</v>
      </c>
      <c r="DX35" s="405" t="s">
        <v>197</v>
      </c>
      <c r="DY35" s="405" t="s">
        <v>198</v>
      </c>
      <c r="DZ35" s="428" t="s">
        <v>34</v>
      </c>
    </row>
    <row r="36" spans="1:131" ht="15" customHeight="1" x14ac:dyDescent="0.35">
      <c r="A36" s="536" t="s">
        <v>68</v>
      </c>
      <c r="B36" s="419" t="s">
        <v>62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420">
        <f t="shared" ref="O36:O49" si="209">SUM(C36:N36)</f>
        <v>0</v>
      </c>
      <c r="P36" s="418"/>
      <c r="Q36" s="536" t="s">
        <v>68</v>
      </c>
      <c r="R36" s="419" t="s">
        <v>62</v>
      </c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420">
        <f t="shared" ref="AE36:AE49" si="210">SUM(S36:AD36)</f>
        <v>0</v>
      </c>
      <c r="AF36" s="418"/>
      <c r="AG36" s="536" t="s">
        <v>68</v>
      </c>
      <c r="AH36" s="419" t="s">
        <v>62</v>
      </c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420">
        <f t="shared" ref="AU36:AU49" si="211">SUM(AI36:AT36)</f>
        <v>0</v>
      </c>
      <c r="AV36" s="418"/>
      <c r="AW36" s="536" t="s">
        <v>68</v>
      </c>
      <c r="AX36" s="419" t="s">
        <v>62</v>
      </c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420">
        <f t="shared" ref="BK36:BK49" si="212">SUM(AY36:BJ36)</f>
        <v>0</v>
      </c>
      <c r="BL36" s="421"/>
      <c r="BM36" s="418"/>
      <c r="BN36" s="418"/>
      <c r="BO36" s="418"/>
      <c r="BP36" s="536" t="s">
        <v>68</v>
      </c>
      <c r="BQ36" s="419" t="s">
        <v>62</v>
      </c>
      <c r="BR36" s="143"/>
      <c r="BS36" s="143"/>
      <c r="BT36" s="143"/>
      <c r="BU36" s="143"/>
      <c r="BV36" s="143"/>
      <c r="BW36" s="143"/>
      <c r="BX36" s="143"/>
      <c r="BY36" s="143"/>
      <c r="BZ36" s="143"/>
      <c r="CA36" s="143"/>
      <c r="CB36" s="143"/>
      <c r="CC36" s="143"/>
      <c r="CD36" s="422">
        <f t="shared" ref="CD36:CD49" si="213">SUM(BR36:CC36)</f>
        <v>0</v>
      </c>
      <c r="CE36" s="418"/>
      <c r="CF36" s="536" t="s">
        <v>68</v>
      </c>
      <c r="CG36" s="419" t="s">
        <v>62</v>
      </c>
      <c r="CH36" s="143"/>
      <c r="CI36" s="143"/>
      <c r="CJ36" s="143"/>
      <c r="CK36" s="143"/>
      <c r="CL36" s="143"/>
      <c r="CM36" s="143"/>
      <c r="CN36" s="143"/>
      <c r="CO36" s="143"/>
      <c r="CP36" s="143"/>
      <c r="CQ36" s="143"/>
      <c r="CR36" s="143"/>
      <c r="CS36" s="143"/>
      <c r="CT36" s="422">
        <f t="shared" ref="CT36:CT49" si="214">SUM(CH36:CS36)</f>
        <v>0</v>
      </c>
      <c r="CU36" s="418"/>
      <c r="CV36" s="536" t="s">
        <v>68</v>
      </c>
      <c r="CW36" s="419" t="s">
        <v>62</v>
      </c>
      <c r="CX36" s="143"/>
      <c r="CY36" s="143"/>
      <c r="CZ36" s="143"/>
      <c r="DA36" s="143"/>
      <c r="DB36" s="143"/>
      <c r="DC36" s="143"/>
      <c r="DD36" s="143"/>
      <c r="DE36" s="143"/>
      <c r="DF36" s="143"/>
      <c r="DG36" s="143"/>
      <c r="DH36" s="143"/>
      <c r="DI36" s="143"/>
      <c r="DJ36" s="422">
        <f t="shared" ref="DJ36:DJ49" si="215">SUM(CX36:DI36)</f>
        <v>0</v>
      </c>
      <c r="DK36" s="418"/>
      <c r="DL36" s="536" t="s">
        <v>68</v>
      </c>
      <c r="DM36" s="419" t="s">
        <v>62</v>
      </c>
      <c r="DN36" s="143"/>
      <c r="DO36" s="143"/>
      <c r="DP36" s="143"/>
      <c r="DQ36" s="143"/>
      <c r="DR36" s="143"/>
      <c r="DS36" s="143"/>
      <c r="DT36" s="143"/>
      <c r="DU36" s="143"/>
      <c r="DV36" s="143"/>
      <c r="DW36" s="143"/>
      <c r="DX36" s="143"/>
      <c r="DY36" s="143"/>
      <c r="DZ36" s="422">
        <f t="shared" ref="DZ36:DZ49" si="216">SUM(DN36:DY36)</f>
        <v>0</v>
      </c>
    </row>
    <row r="37" spans="1:131" x14ac:dyDescent="0.35">
      <c r="A37" s="537"/>
      <c r="B37" s="419" t="s">
        <v>61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420">
        <f t="shared" si="209"/>
        <v>0</v>
      </c>
      <c r="P37" s="418"/>
      <c r="Q37" s="537"/>
      <c r="R37" s="419" t="s">
        <v>61</v>
      </c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420">
        <f t="shared" si="210"/>
        <v>0</v>
      </c>
      <c r="AF37" s="418"/>
      <c r="AG37" s="537"/>
      <c r="AH37" s="419" t="s">
        <v>61</v>
      </c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420">
        <f t="shared" si="211"/>
        <v>0</v>
      </c>
      <c r="AV37" s="418"/>
      <c r="AW37" s="537"/>
      <c r="AX37" s="419" t="s">
        <v>61</v>
      </c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420">
        <f t="shared" si="212"/>
        <v>0</v>
      </c>
      <c r="BL37" s="418"/>
      <c r="BM37" s="418"/>
      <c r="BN37" s="418"/>
      <c r="BO37" s="418"/>
      <c r="BP37" s="537"/>
      <c r="BQ37" s="419" t="s">
        <v>61</v>
      </c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422">
        <f t="shared" si="213"/>
        <v>0</v>
      </c>
      <c r="CE37" s="418"/>
      <c r="CF37" s="537"/>
      <c r="CG37" s="419" t="s">
        <v>61</v>
      </c>
      <c r="CH37" s="14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3"/>
      <c r="CS37" s="143"/>
      <c r="CT37" s="422">
        <f t="shared" si="214"/>
        <v>0</v>
      </c>
      <c r="CU37" s="418"/>
      <c r="CV37" s="537"/>
      <c r="CW37" s="419" t="s">
        <v>61</v>
      </c>
      <c r="CX37" s="143"/>
      <c r="CY37" s="143"/>
      <c r="CZ37" s="143"/>
      <c r="DA37" s="143"/>
      <c r="DB37" s="143"/>
      <c r="DC37" s="143"/>
      <c r="DD37" s="143"/>
      <c r="DE37" s="143"/>
      <c r="DF37" s="143"/>
      <c r="DG37" s="143"/>
      <c r="DH37" s="143"/>
      <c r="DI37" s="143"/>
      <c r="DJ37" s="422">
        <f t="shared" si="215"/>
        <v>0</v>
      </c>
      <c r="DK37" s="418"/>
      <c r="DL37" s="537"/>
      <c r="DM37" s="419" t="s">
        <v>61</v>
      </c>
      <c r="DN37" s="143"/>
      <c r="DO37" s="143"/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422">
        <f t="shared" si="216"/>
        <v>0</v>
      </c>
    </row>
    <row r="38" spans="1:131" x14ac:dyDescent="0.35">
      <c r="A38" s="537"/>
      <c r="B38" s="419" t="s">
        <v>60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420">
        <f t="shared" si="209"/>
        <v>0</v>
      </c>
      <c r="P38" s="418"/>
      <c r="Q38" s="537"/>
      <c r="R38" s="419" t="s">
        <v>60</v>
      </c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420">
        <f t="shared" si="210"/>
        <v>0</v>
      </c>
      <c r="AF38" s="418"/>
      <c r="AG38" s="537"/>
      <c r="AH38" s="419" t="s">
        <v>60</v>
      </c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420">
        <f t="shared" si="211"/>
        <v>0</v>
      </c>
      <c r="AV38" s="418"/>
      <c r="AW38" s="537"/>
      <c r="AX38" s="419" t="s">
        <v>60</v>
      </c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420">
        <f t="shared" si="212"/>
        <v>0</v>
      </c>
      <c r="BL38" s="418"/>
      <c r="BM38" s="418"/>
      <c r="BN38" s="418"/>
      <c r="BO38" s="418"/>
      <c r="BP38" s="537"/>
      <c r="BQ38" s="419" t="s">
        <v>60</v>
      </c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422">
        <f t="shared" si="213"/>
        <v>0</v>
      </c>
      <c r="CE38" s="418"/>
      <c r="CF38" s="537"/>
      <c r="CG38" s="419" t="s">
        <v>60</v>
      </c>
      <c r="CH38" s="143"/>
      <c r="CI38" s="143"/>
      <c r="CJ38" s="143"/>
      <c r="CK38" s="143"/>
      <c r="CL38" s="143"/>
      <c r="CM38" s="143"/>
      <c r="CN38" s="143"/>
      <c r="CO38" s="143"/>
      <c r="CP38" s="143"/>
      <c r="CQ38" s="143"/>
      <c r="CR38" s="143"/>
      <c r="CS38" s="143"/>
      <c r="CT38" s="422">
        <f t="shared" si="214"/>
        <v>0</v>
      </c>
      <c r="CU38" s="418"/>
      <c r="CV38" s="537"/>
      <c r="CW38" s="419" t="s">
        <v>60</v>
      </c>
      <c r="CX38" s="143"/>
      <c r="CY38" s="143"/>
      <c r="CZ38" s="143"/>
      <c r="DA38" s="143"/>
      <c r="DB38" s="143"/>
      <c r="DC38" s="143"/>
      <c r="DD38" s="143"/>
      <c r="DE38" s="143"/>
      <c r="DF38" s="143"/>
      <c r="DG38" s="143"/>
      <c r="DH38" s="143"/>
      <c r="DI38" s="143"/>
      <c r="DJ38" s="422">
        <f t="shared" si="215"/>
        <v>0</v>
      </c>
      <c r="DK38" s="418"/>
      <c r="DL38" s="537"/>
      <c r="DM38" s="419" t="s">
        <v>60</v>
      </c>
      <c r="DN38" s="143"/>
      <c r="DO38" s="143"/>
      <c r="DP38" s="143"/>
      <c r="DQ38" s="143"/>
      <c r="DR38" s="143"/>
      <c r="DS38" s="143"/>
      <c r="DT38" s="143"/>
      <c r="DU38" s="143"/>
      <c r="DV38" s="143"/>
      <c r="DW38" s="143"/>
      <c r="DX38" s="143"/>
      <c r="DY38" s="143"/>
      <c r="DZ38" s="422">
        <f t="shared" si="216"/>
        <v>0</v>
      </c>
    </row>
    <row r="39" spans="1:131" x14ac:dyDescent="0.35">
      <c r="A39" s="537"/>
      <c r="B39" s="419" t="s">
        <v>59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420">
        <f t="shared" si="209"/>
        <v>0</v>
      </c>
      <c r="P39" s="418"/>
      <c r="Q39" s="537"/>
      <c r="R39" s="419" t="s">
        <v>59</v>
      </c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420">
        <f t="shared" si="210"/>
        <v>0</v>
      </c>
      <c r="AF39" s="418"/>
      <c r="AG39" s="537"/>
      <c r="AH39" s="419" t="s">
        <v>59</v>
      </c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420">
        <f t="shared" si="211"/>
        <v>0</v>
      </c>
      <c r="AV39" s="418"/>
      <c r="AW39" s="537"/>
      <c r="AX39" s="419" t="s">
        <v>59</v>
      </c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420">
        <f t="shared" si="212"/>
        <v>0</v>
      </c>
      <c r="BL39" s="418"/>
      <c r="BM39" s="418"/>
      <c r="BN39" s="418"/>
      <c r="BO39" s="418"/>
      <c r="BP39" s="537"/>
      <c r="BQ39" s="419" t="s">
        <v>59</v>
      </c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422">
        <f t="shared" si="213"/>
        <v>0</v>
      </c>
      <c r="CE39" s="418"/>
      <c r="CF39" s="537"/>
      <c r="CG39" s="419" t="s">
        <v>59</v>
      </c>
      <c r="CH39" s="143"/>
      <c r="CI39" s="143"/>
      <c r="CJ39" s="143"/>
      <c r="CK39" s="143"/>
      <c r="CL39" s="143"/>
      <c r="CM39" s="143"/>
      <c r="CN39" s="143"/>
      <c r="CO39" s="143"/>
      <c r="CP39" s="143"/>
      <c r="CQ39" s="143"/>
      <c r="CR39" s="143"/>
      <c r="CS39" s="143"/>
      <c r="CT39" s="422">
        <f t="shared" si="214"/>
        <v>0</v>
      </c>
      <c r="CU39" s="418"/>
      <c r="CV39" s="537"/>
      <c r="CW39" s="419" t="s">
        <v>59</v>
      </c>
      <c r="CX39" s="143"/>
      <c r="CY39" s="143"/>
      <c r="CZ39" s="143"/>
      <c r="DA39" s="143"/>
      <c r="DB39" s="143"/>
      <c r="DC39" s="143"/>
      <c r="DD39" s="143"/>
      <c r="DE39" s="143"/>
      <c r="DF39" s="143"/>
      <c r="DG39" s="143"/>
      <c r="DH39" s="143"/>
      <c r="DI39" s="143"/>
      <c r="DJ39" s="422">
        <f t="shared" si="215"/>
        <v>0</v>
      </c>
      <c r="DK39" s="418"/>
      <c r="DL39" s="537"/>
      <c r="DM39" s="419" t="s">
        <v>59</v>
      </c>
      <c r="DN39" s="143"/>
      <c r="DO39" s="143"/>
      <c r="DP39" s="143"/>
      <c r="DQ39" s="143"/>
      <c r="DR39" s="143"/>
      <c r="DS39" s="143"/>
      <c r="DT39" s="143"/>
      <c r="DU39" s="143"/>
      <c r="DV39" s="143"/>
      <c r="DW39" s="143"/>
      <c r="DX39" s="143"/>
      <c r="DY39" s="143"/>
      <c r="DZ39" s="422">
        <f t="shared" si="216"/>
        <v>0</v>
      </c>
    </row>
    <row r="40" spans="1:131" x14ac:dyDescent="0.35">
      <c r="A40" s="537"/>
      <c r="B40" s="419" t="s">
        <v>58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420">
        <f t="shared" si="209"/>
        <v>0</v>
      </c>
      <c r="P40" s="418"/>
      <c r="Q40" s="537"/>
      <c r="R40" s="419" t="s">
        <v>58</v>
      </c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420">
        <f t="shared" si="210"/>
        <v>0</v>
      </c>
      <c r="AF40" s="418"/>
      <c r="AG40" s="537"/>
      <c r="AH40" s="419" t="s">
        <v>58</v>
      </c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420">
        <f t="shared" si="211"/>
        <v>0</v>
      </c>
      <c r="AV40" s="418"/>
      <c r="AW40" s="537"/>
      <c r="AX40" s="419" t="s">
        <v>58</v>
      </c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420">
        <f t="shared" si="212"/>
        <v>0</v>
      </c>
      <c r="BL40" s="418"/>
      <c r="BM40" s="418"/>
      <c r="BN40" s="418"/>
      <c r="BO40" s="418"/>
      <c r="BP40" s="537"/>
      <c r="BQ40" s="419" t="s">
        <v>58</v>
      </c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422">
        <f t="shared" si="213"/>
        <v>0</v>
      </c>
      <c r="CE40" s="418"/>
      <c r="CF40" s="537"/>
      <c r="CG40" s="419" t="s">
        <v>58</v>
      </c>
      <c r="CH40" s="143"/>
      <c r="CI40" s="143"/>
      <c r="CJ40" s="143"/>
      <c r="CK40" s="143"/>
      <c r="CL40" s="143"/>
      <c r="CM40" s="143"/>
      <c r="CN40" s="143"/>
      <c r="CO40" s="143"/>
      <c r="CP40" s="143"/>
      <c r="CQ40" s="143"/>
      <c r="CR40" s="143"/>
      <c r="CS40" s="143"/>
      <c r="CT40" s="422">
        <f t="shared" si="214"/>
        <v>0</v>
      </c>
      <c r="CU40" s="418"/>
      <c r="CV40" s="537"/>
      <c r="CW40" s="419" t="s">
        <v>58</v>
      </c>
      <c r="CX40" s="143"/>
      <c r="CY40" s="143"/>
      <c r="CZ40" s="143"/>
      <c r="DA40" s="143"/>
      <c r="DB40" s="143"/>
      <c r="DC40" s="143"/>
      <c r="DD40" s="143"/>
      <c r="DE40" s="143"/>
      <c r="DF40" s="143"/>
      <c r="DG40" s="143"/>
      <c r="DH40" s="143"/>
      <c r="DI40" s="143"/>
      <c r="DJ40" s="422">
        <f t="shared" si="215"/>
        <v>0</v>
      </c>
      <c r="DK40" s="418"/>
      <c r="DL40" s="537"/>
      <c r="DM40" s="419" t="s">
        <v>58</v>
      </c>
      <c r="DN40" s="143"/>
      <c r="DO40" s="143"/>
      <c r="DP40" s="143"/>
      <c r="DQ40" s="143"/>
      <c r="DR40" s="143"/>
      <c r="DS40" s="143"/>
      <c r="DT40" s="143"/>
      <c r="DU40" s="143"/>
      <c r="DV40" s="143"/>
      <c r="DW40" s="143"/>
      <c r="DX40" s="143"/>
      <c r="DY40" s="143"/>
      <c r="DZ40" s="422">
        <f t="shared" si="216"/>
        <v>0</v>
      </c>
    </row>
    <row r="41" spans="1:131" x14ac:dyDescent="0.35">
      <c r="A41" s="537"/>
      <c r="B41" s="419" t="s">
        <v>57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420">
        <f t="shared" si="209"/>
        <v>0</v>
      </c>
      <c r="P41" s="418"/>
      <c r="Q41" s="537"/>
      <c r="R41" s="419" t="s">
        <v>57</v>
      </c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420">
        <f t="shared" si="210"/>
        <v>0</v>
      </c>
      <c r="AF41" s="418"/>
      <c r="AG41" s="537"/>
      <c r="AH41" s="419" t="s">
        <v>57</v>
      </c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420">
        <f t="shared" si="211"/>
        <v>0</v>
      </c>
      <c r="AV41" s="418"/>
      <c r="AW41" s="537"/>
      <c r="AX41" s="419" t="s">
        <v>57</v>
      </c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420">
        <f t="shared" si="212"/>
        <v>0</v>
      </c>
      <c r="BL41" s="418"/>
      <c r="BM41" s="418"/>
      <c r="BN41" s="418"/>
      <c r="BO41" s="418"/>
      <c r="BP41" s="537"/>
      <c r="BQ41" s="419" t="s">
        <v>57</v>
      </c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422">
        <f t="shared" si="213"/>
        <v>0</v>
      </c>
      <c r="CE41" s="418"/>
      <c r="CF41" s="537"/>
      <c r="CG41" s="419" t="s">
        <v>57</v>
      </c>
      <c r="CH41" s="143"/>
      <c r="CI41" s="143"/>
      <c r="CJ41" s="143"/>
      <c r="CK41" s="143"/>
      <c r="CL41" s="143"/>
      <c r="CM41" s="143"/>
      <c r="CN41" s="143"/>
      <c r="CO41" s="143"/>
      <c r="CP41" s="143"/>
      <c r="CQ41" s="143"/>
      <c r="CR41" s="143"/>
      <c r="CS41" s="143"/>
      <c r="CT41" s="422">
        <f t="shared" si="214"/>
        <v>0</v>
      </c>
      <c r="CU41" s="418"/>
      <c r="CV41" s="537"/>
      <c r="CW41" s="419" t="s">
        <v>57</v>
      </c>
      <c r="CX41" s="143"/>
      <c r="CY41" s="143"/>
      <c r="CZ41" s="143"/>
      <c r="DA41" s="143"/>
      <c r="DB41" s="143"/>
      <c r="DC41" s="143"/>
      <c r="DD41" s="143"/>
      <c r="DE41" s="143"/>
      <c r="DF41" s="143"/>
      <c r="DG41" s="143"/>
      <c r="DH41" s="143"/>
      <c r="DI41" s="143"/>
      <c r="DJ41" s="422">
        <f t="shared" si="215"/>
        <v>0</v>
      </c>
      <c r="DK41" s="418"/>
      <c r="DL41" s="537"/>
      <c r="DM41" s="419" t="s">
        <v>57</v>
      </c>
      <c r="DN41" s="143"/>
      <c r="DO41" s="143"/>
      <c r="DP41" s="143"/>
      <c r="DQ41" s="143"/>
      <c r="DR41" s="143"/>
      <c r="DS41" s="143"/>
      <c r="DT41" s="143"/>
      <c r="DU41" s="143"/>
      <c r="DV41" s="143"/>
      <c r="DW41" s="143"/>
      <c r="DX41" s="143"/>
      <c r="DY41" s="143"/>
      <c r="DZ41" s="422">
        <f t="shared" si="216"/>
        <v>0</v>
      </c>
    </row>
    <row r="42" spans="1:131" x14ac:dyDescent="0.35">
      <c r="A42" s="537"/>
      <c r="B42" s="419" t="s">
        <v>56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420">
        <f t="shared" si="209"/>
        <v>0</v>
      </c>
      <c r="P42" s="418"/>
      <c r="Q42" s="537"/>
      <c r="R42" s="419" t="s">
        <v>56</v>
      </c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420">
        <f t="shared" si="210"/>
        <v>0</v>
      </c>
      <c r="AF42" s="418"/>
      <c r="AG42" s="537"/>
      <c r="AH42" s="419" t="s">
        <v>56</v>
      </c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420">
        <f t="shared" si="211"/>
        <v>0</v>
      </c>
      <c r="AV42" s="418"/>
      <c r="AW42" s="537"/>
      <c r="AX42" s="419" t="s">
        <v>56</v>
      </c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420">
        <f t="shared" si="212"/>
        <v>0</v>
      </c>
      <c r="BL42" s="418"/>
      <c r="BM42" s="418"/>
      <c r="BN42" s="418"/>
      <c r="BO42" s="418"/>
      <c r="BP42" s="537"/>
      <c r="BQ42" s="419" t="s">
        <v>56</v>
      </c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422">
        <f t="shared" si="213"/>
        <v>0</v>
      </c>
      <c r="CE42" s="418"/>
      <c r="CF42" s="537"/>
      <c r="CG42" s="419" t="s">
        <v>56</v>
      </c>
      <c r="CH42" s="143"/>
      <c r="CI42" s="143"/>
      <c r="CJ42" s="143"/>
      <c r="CK42" s="143"/>
      <c r="CL42" s="143"/>
      <c r="CM42" s="143"/>
      <c r="CN42" s="143"/>
      <c r="CO42" s="143"/>
      <c r="CP42" s="143"/>
      <c r="CQ42" s="143"/>
      <c r="CR42" s="143"/>
      <c r="CS42" s="143"/>
      <c r="CT42" s="422">
        <f t="shared" si="214"/>
        <v>0</v>
      </c>
      <c r="CU42" s="418"/>
      <c r="CV42" s="537"/>
      <c r="CW42" s="419" t="s">
        <v>56</v>
      </c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43"/>
      <c r="DI42" s="143"/>
      <c r="DJ42" s="422">
        <f t="shared" si="215"/>
        <v>0</v>
      </c>
      <c r="DK42" s="418"/>
      <c r="DL42" s="537"/>
      <c r="DM42" s="419" t="s">
        <v>56</v>
      </c>
      <c r="DN42" s="143"/>
      <c r="DO42" s="143"/>
      <c r="DP42" s="143"/>
      <c r="DQ42" s="143"/>
      <c r="DR42" s="143"/>
      <c r="DS42" s="143"/>
      <c r="DT42" s="143"/>
      <c r="DU42" s="143"/>
      <c r="DV42" s="143"/>
      <c r="DW42" s="143"/>
      <c r="DX42" s="143"/>
      <c r="DY42" s="143"/>
      <c r="DZ42" s="422">
        <f t="shared" si="216"/>
        <v>0</v>
      </c>
    </row>
    <row r="43" spans="1:131" x14ac:dyDescent="0.35">
      <c r="A43" s="537"/>
      <c r="B43" s="419" t="s">
        <v>55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420">
        <f t="shared" si="209"/>
        <v>0</v>
      </c>
      <c r="P43" s="418"/>
      <c r="Q43" s="537"/>
      <c r="R43" s="419" t="s">
        <v>55</v>
      </c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420">
        <f t="shared" si="210"/>
        <v>0</v>
      </c>
      <c r="AF43" s="418"/>
      <c r="AG43" s="537"/>
      <c r="AH43" s="419" t="s">
        <v>55</v>
      </c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420">
        <f t="shared" si="211"/>
        <v>0</v>
      </c>
      <c r="AV43" s="418"/>
      <c r="AW43" s="537"/>
      <c r="AX43" s="419" t="s">
        <v>55</v>
      </c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420">
        <f t="shared" si="212"/>
        <v>0</v>
      </c>
      <c r="BL43" s="418"/>
      <c r="BM43" s="418"/>
      <c r="BN43" s="418"/>
      <c r="BO43" s="418"/>
      <c r="BP43" s="537"/>
      <c r="BQ43" s="419" t="s">
        <v>55</v>
      </c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422">
        <f t="shared" si="213"/>
        <v>0</v>
      </c>
      <c r="CE43" s="418"/>
      <c r="CF43" s="537"/>
      <c r="CG43" s="419" t="s">
        <v>55</v>
      </c>
      <c r="CH43" s="14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143"/>
      <c r="CT43" s="422">
        <f t="shared" si="214"/>
        <v>0</v>
      </c>
      <c r="CU43" s="418"/>
      <c r="CV43" s="537"/>
      <c r="CW43" s="419" t="s">
        <v>55</v>
      </c>
      <c r="CX43" s="143"/>
      <c r="CY43" s="143"/>
      <c r="CZ43" s="143"/>
      <c r="DA43" s="143"/>
      <c r="DB43" s="143"/>
      <c r="DC43" s="143"/>
      <c r="DD43" s="143"/>
      <c r="DE43" s="143"/>
      <c r="DF43" s="143"/>
      <c r="DG43" s="143"/>
      <c r="DH43" s="143"/>
      <c r="DI43" s="143"/>
      <c r="DJ43" s="422">
        <f t="shared" si="215"/>
        <v>0</v>
      </c>
      <c r="DK43" s="418"/>
      <c r="DL43" s="537"/>
      <c r="DM43" s="419" t="s">
        <v>55</v>
      </c>
      <c r="DN43" s="143"/>
      <c r="DO43" s="143"/>
      <c r="DP43" s="143"/>
      <c r="DQ43" s="143"/>
      <c r="DR43" s="143"/>
      <c r="DS43" s="143"/>
      <c r="DT43" s="143"/>
      <c r="DU43" s="143"/>
      <c r="DV43" s="143"/>
      <c r="DW43" s="143"/>
      <c r="DX43" s="143"/>
      <c r="DY43" s="143"/>
      <c r="DZ43" s="422">
        <f t="shared" si="216"/>
        <v>0</v>
      </c>
    </row>
    <row r="44" spans="1:131" x14ac:dyDescent="0.35">
      <c r="A44" s="537"/>
      <c r="B44" s="419" t="s">
        <v>54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420">
        <f t="shared" si="209"/>
        <v>0</v>
      </c>
      <c r="P44" s="418"/>
      <c r="Q44" s="537"/>
      <c r="R44" s="419" t="s">
        <v>54</v>
      </c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420">
        <f t="shared" si="210"/>
        <v>0</v>
      </c>
      <c r="AF44" s="418"/>
      <c r="AG44" s="537"/>
      <c r="AH44" s="419" t="s">
        <v>54</v>
      </c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420">
        <f t="shared" si="211"/>
        <v>0</v>
      </c>
      <c r="AV44" s="418"/>
      <c r="AW44" s="537"/>
      <c r="AX44" s="419" t="s">
        <v>54</v>
      </c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420">
        <f t="shared" si="212"/>
        <v>0</v>
      </c>
      <c r="BL44" s="418"/>
      <c r="BM44" s="418"/>
      <c r="BN44" s="418"/>
      <c r="BO44" s="418"/>
      <c r="BP44" s="537"/>
      <c r="BQ44" s="419" t="s">
        <v>54</v>
      </c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422">
        <f t="shared" si="213"/>
        <v>0</v>
      </c>
      <c r="CE44" s="418"/>
      <c r="CF44" s="537"/>
      <c r="CG44" s="419" t="s">
        <v>54</v>
      </c>
      <c r="CH44" s="14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422">
        <f t="shared" si="214"/>
        <v>0</v>
      </c>
      <c r="CU44" s="418"/>
      <c r="CV44" s="537"/>
      <c r="CW44" s="419" t="s">
        <v>54</v>
      </c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422">
        <f t="shared" si="215"/>
        <v>0</v>
      </c>
      <c r="DK44" s="418"/>
      <c r="DL44" s="537"/>
      <c r="DM44" s="419" t="s">
        <v>54</v>
      </c>
      <c r="DN44" s="143"/>
      <c r="DO44" s="143"/>
      <c r="DP44" s="143"/>
      <c r="DQ44" s="143"/>
      <c r="DR44" s="143"/>
      <c r="DS44" s="143"/>
      <c r="DT44" s="143"/>
      <c r="DU44" s="143"/>
      <c r="DV44" s="143"/>
      <c r="DW44" s="143"/>
      <c r="DX44" s="143"/>
      <c r="DY44" s="143"/>
      <c r="DZ44" s="422">
        <f t="shared" si="216"/>
        <v>0</v>
      </c>
    </row>
    <row r="45" spans="1:131" x14ac:dyDescent="0.35">
      <c r="A45" s="537"/>
      <c r="B45" s="419" t="s">
        <v>53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420">
        <f t="shared" si="209"/>
        <v>0</v>
      </c>
      <c r="P45" s="418"/>
      <c r="Q45" s="537"/>
      <c r="R45" s="419" t="s">
        <v>53</v>
      </c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420">
        <f t="shared" si="210"/>
        <v>0</v>
      </c>
      <c r="AF45" s="418"/>
      <c r="AG45" s="537"/>
      <c r="AH45" s="419" t="s">
        <v>53</v>
      </c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420">
        <f t="shared" si="211"/>
        <v>0</v>
      </c>
      <c r="AV45" s="418"/>
      <c r="AW45" s="537"/>
      <c r="AX45" s="419" t="s">
        <v>53</v>
      </c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420">
        <f t="shared" si="212"/>
        <v>0</v>
      </c>
      <c r="BL45" s="418"/>
      <c r="BM45" s="418"/>
      <c r="BN45" s="418"/>
      <c r="BO45" s="418"/>
      <c r="BP45" s="537"/>
      <c r="BQ45" s="419" t="s">
        <v>53</v>
      </c>
      <c r="BR45" s="143"/>
      <c r="BS45" s="143"/>
      <c r="BT45" s="143"/>
      <c r="BU45" s="143"/>
      <c r="BV45" s="143"/>
      <c r="BW45" s="143"/>
      <c r="BX45" s="143"/>
      <c r="BY45" s="143"/>
      <c r="BZ45" s="143"/>
      <c r="CA45" s="143"/>
      <c r="CB45" s="143"/>
      <c r="CC45" s="143"/>
      <c r="CD45" s="422">
        <f t="shared" si="213"/>
        <v>0</v>
      </c>
      <c r="CE45" s="418"/>
      <c r="CF45" s="537"/>
      <c r="CG45" s="419" t="s">
        <v>53</v>
      </c>
      <c r="CH45" s="143"/>
      <c r="CI45" s="143"/>
      <c r="CJ45" s="143"/>
      <c r="CK45" s="143"/>
      <c r="CL45" s="143"/>
      <c r="CM45" s="143"/>
      <c r="CN45" s="143"/>
      <c r="CO45" s="143"/>
      <c r="CP45" s="143"/>
      <c r="CQ45" s="143"/>
      <c r="CR45" s="143"/>
      <c r="CS45" s="143"/>
      <c r="CT45" s="422">
        <f t="shared" si="214"/>
        <v>0</v>
      </c>
      <c r="CU45" s="418"/>
      <c r="CV45" s="537"/>
      <c r="CW45" s="419" t="s">
        <v>53</v>
      </c>
      <c r="CX45" s="143"/>
      <c r="CY45" s="143"/>
      <c r="CZ45" s="143"/>
      <c r="DA45" s="143"/>
      <c r="DB45" s="143"/>
      <c r="DC45" s="143"/>
      <c r="DD45" s="143"/>
      <c r="DE45" s="143"/>
      <c r="DF45" s="143"/>
      <c r="DG45" s="143"/>
      <c r="DH45" s="143"/>
      <c r="DI45" s="143"/>
      <c r="DJ45" s="422">
        <f t="shared" si="215"/>
        <v>0</v>
      </c>
      <c r="DK45" s="418"/>
      <c r="DL45" s="537"/>
      <c r="DM45" s="419" t="s">
        <v>53</v>
      </c>
      <c r="DN45" s="143"/>
      <c r="DO45" s="143"/>
      <c r="DP45" s="143"/>
      <c r="DQ45" s="143"/>
      <c r="DR45" s="143"/>
      <c r="DS45" s="143"/>
      <c r="DT45" s="143"/>
      <c r="DU45" s="143"/>
      <c r="DV45" s="143"/>
      <c r="DW45" s="143"/>
      <c r="DX45" s="143"/>
      <c r="DY45" s="143"/>
      <c r="DZ45" s="422">
        <f t="shared" si="216"/>
        <v>0</v>
      </c>
    </row>
    <row r="46" spans="1:131" x14ac:dyDescent="0.35">
      <c r="A46" s="537"/>
      <c r="B46" s="419" t="s">
        <v>52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420">
        <f t="shared" si="209"/>
        <v>0</v>
      </c>
      <c r="P46" s="418"/>
      <c r="Q46" s="537"/>
      <c r="R46" s="419" t="s">
        <v>52</v>
      </c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420">
        <f t="shared" si="210"/>
        <v>0</v>
      </c>
      <c r="AF46" s="418"/>
      <c r="AG46" s="537"/>
      <c r="AH46" s="419" t="s">
        <v>52</v>
      </c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420">
        <f t="shared" si="211"/>
        <v>0</v>
      </c>
      <c r="AV46" s="418"/>
      <c r="AW46" s="537"/>
      <c r="AX46" s="419" t="s">
        <v>52</v>
      </c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420">
        <f t="shared" si="212"/>
        <v>0</v>
      </c>
      <c r="BL46" s="418"/>
      <c r="BM46" s="418"/>
      <c r="BN46" s="418"/>
      <c r="BO46" s="418"/>
      <c r="BP46" s="537"/>
      <c r="BQ46" s="419" t="s">
        <v>52</v>
      </c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422">
        <f t="shared" si="213"/>
        <v>0</v>
      </c>
      <c r="CE46" s="418"/>
      <c r="CF46" s="537"/>
      <c r="CG46" s="419" t="s">
        <v>52</v>
      </c>
      <c r="CH46" s="143"/>
      <c r="CI46" s="143"/>
      <c r="CJ46" s="143"/>
      <c r="CK46" s="143"/>
      <c r="CL46" s="143"/>
      <c r="CM46" s="143"/>
      <c r="CN46" s="143"/>
      <c r="CO46" s="143"/>
      <c r="CP46" s="143"/>
      <c r="CQ46" s="143"/>
      <c r="CR46" s="143"/>
      <c r="CS46" s="143"/>
      <c r="CT46" s="422">
        <f t="shared" si="214"/>
        <v>0</v>
      </c>
      <c r="CU46" s="418"/>
      <c r="CV46" s="537"/>
      <c r="CW46" s="419" t="s">
        <v>52</v>
      </c>
      <c r="CX46" s="143"/>
      <c r="CY46" s="143"/>
      <c r="CZ46" s="143"/>
      <c r="DA46" s="143"/>
      <c r="DB46" s="143"/>
      <c r="DC46" s="143"/>
      <c r="DD46" s="143"/>
      <c r="DE46" s="143"/>
      <c r="DF46" s="143"/>
      <c r="DG46" s="143"/>
      <c r="DH46" s="143"/>
      <c r="DI46" s="143"/>
      <c r="DJ46" s="422">
        <f t="shared" si="215"/>
        <v>0</v>
      </c>
      <c r="DK46" s="418"/>
      <c r="DL46" s="537"/>
      <c r="DM46" s="419" t="s">
        <v>52</v>
      </c>
      <c r="DN46" s="143"/>
      <c r="DO46" s="143"/>
      <c r="DP46" s="143"/>
      <c r="DQ46" s="143"/>
      <c r="DR46" s="143"/>
      <c r="DS46" s="143"/>
      <c r="DT46" s="143"/>
      <c r="DU46" s="143"/>
      <c r="DV46" s="143"/>
      <c r="DW46" s="143"/>
      <c r="DX46" s="143"/>
      <c r="DY46" s="143"/>
      <c r="DZ46" s="422">
        <f t="shared" si="216"/>
        <v>0</v>
      </c>
    </row>
    <row r="47" spans="1:131" ht="16.5" customHeight="1" x14ac:dyDescent="0.35">
      <c r="A47" s="537"/>
      <c r="B47" s="419" t="s">
        <v>51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420">
        <f t="shared" si="209"/>
        <v>0</v>
      </c>
      <c r="P47" s="418"/>
      <c r="Q47" s="537"/>
      <c r="R47" s="419" t="s">
        <v>51</v>
      </c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420">
        <f t="shared" si="210"/>
        <v>0</v>
      </c>
      <c r="AF47" s="418"/>
      <c r="AG47" s="537"/>
      <c r="AH47" s="419" t="s">
        <v>51</v>
      </c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420">
        <f t="shared" si="211"/>
        <v>0</v>
      </c>
      <c r="AV47" s="418"/>
      <c r="AW47" s="537"/>
      <c r="AX47" s="419" t="s">
        <v>51</v>
      </c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420">
        <f t="shared" si="212"/>
        <v>0</v>
      </c>
      <c r="BL47" s="418"/>
      <c r="BM47" s="418"/>
      <c r="BN47" s="418"/>
      <c r="BO47" s="418"/>
      <c r="BP47" s="537"/>
      <c r="BQ47" s="419" t="s">
        <v>51</v>
      </c>
      <c r="BR47" s="143"/>
      <c r="BS47" s="143"/>
      <c r="BT47" s="143"/>
      <c r="BU47" s="143"/>
      <c r="BV47" s="143"/>
      <c r="BW47" s="143"/>
      <c r="BX47" s="143"/>
      <c r="BY47" s="143"/>
      <c r="BZ47" s="143"/>
      <c r="CA47" s="143"/>
      <c r="CB47" s="143"/>
      <c r="CC47" s="143"/>
      <c r="CD47" s="422">
        <f t="shared" si="213"/>
        <v>0</v>
      </c>
      <c r="CE47" s="418"/>
      <c r="CF47" s="537"/>
      <c r="CG47" s="419" t="s">
        <v>51</v>
      </c>
      <c r="CH47" s="143"/>
      <c r="CI47" s="143"/>
      <c r="CJ47" s="143"/>
      <c r="CK47" s="143"/>
      <c r="CL47" s="143"/>
      <c r="CM47" s="143"/>
      <c r="CN47" s="143"/>
      <c r="CO47" s="143"/>
      <c r="CP47" s="143"/>
      <c r="CQ47" s="143"/>
      <c r="CR47" s="143"/>
      <c r="CS47" s="143"/>
      <c r="CT47" s="422">
        <f t="shared" si="214"/>
        <v>0</v>
      </c>
      <c r="CU47" s="418"/>
      <c r="CV47" s="537"/>
      <c r="CW47" s="419" t="s">
        <v>51</v>
      </c>
      <c r="CX47" s="143"/>
      <c r="CY47" s="143"/>
      <c r="CZ47" s="143"/>
      <c r="DA47" s="143"/>
      <c r="DB47" s="143"/>
      <c r="DC47" s="143"/>
      <c r="DD47" s="143"/>
      <c r="DE47" s="143"/>
      <c r="DF47" s="143"/>
      <c r="DG47" s="143"/>
      <c r="DH47" s="143"/>
      <c r="DI47" s="143"/>
      <c r="DJ47" s="422">
        <f t="shared" si="215"/>
        <v>0</v>
      </c>
      <c r="DK47" s="418"/>
      <c r="DL47" s="537"/>
      <c r="DM47" s="419" t="s">
        <v>51</v>
      </c>
      <c r="DN47" s="143"/>
      <c r="DO47" s="143"/>
      <c r="DP47" s="143"/>
      <c r="DQ47" s="143"/>
      <c r="DR47" s="143"/>
      <c r="DS47" s="143"/>
      <c r="DT47" s="143"/>
      <c r="DU47" s="143"/>
      <c r="DV47" s="143"/>
      <c r="DW47" s="143"/>
      <c r="DX47" s="143"/>
      <c r="DY47" s="143"/>
      <c r="DZ47" s="422">
        <f t="shared" si="216"/>
        <v>0</v>
      </c>
    </row>
    <row r="48" spans="1:131" ht="15" thickBot="1" x14ac:dyDescent="0.4">
      <c r="A48" s="538"/>
      <c r="B48" s="419" t="s">
        <v>50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420">
        <f t="shared" si="209"/>
        <v>0</v>
      </c>
      <c r="P48" s="418"/>
      <c r="Q48" s="538"/>
      <c r="R48" s="419" t="s">
        <v>50</v>
      </c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420">
        <f t="shared" si="210"/>
        <v>0</v>
      </c>
      <c r="AF48" s="418"/>
      <c r="AG48" s="538"/>
      <c r="AH48" s="419" t="s">
        <v>50</v>
      </c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420">
        <f t="shared" si="211"/>
        <v>0</v>
      </c>
      <c r="AV48" s="418"/>
      <c r="AW48" s="538"/>
      <c r="AX48" s="419" t="s">
        <v>50</v>
      </c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420">
        <f t="shared" si="212"/>
        <v>0</v>
      </c>
      <c r="BL48" s="418"/>
      <c r="BM48" s="418"/>
      <c r="BN48" s="418"/>
      <c r="BO48" s="418"/>
      <c r="BP48" s="538"/>
      <c r="BQ48" s="419" t="s">
        <v>50</v>
      </c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422">
        <f t="shared" si="213"/>
        <v>0</v>
      </c>
      <c r="CE48" s="418"/>
      <c r="CF48" s="538"/>
      <c r="CG48" s="419" t="s">
        <v>50</v>
      </c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CS48" s="143"/>
      <c r="CT48" s="422">
        <f t="shared" si="214"/>
        <v>0</v>
      </c>
      <c r="CU48" s="418"/>
      <c r="CV48" s="538"/>
      <c r="CW48" s="419" t="s">
        <v>50</v>
      </c>
      <c r="CX48" s="143"/>
      <c r="CY48" s="143"/>
      <c r="CZ48" s="143"/>
      <c r="DA48" s="143"/>
      <c r="DB48" s="143"/>
      <c r="DC48" s="143"/>
      <c r="DD48" s="143"/>
      <c r="DE48" s="143"/>
      <c r="DF48" s="143"/>
      <c r="DG48" s="143"/>
      <c r="DH48" s="143"/>
      <c r="DI48" s="143"/>
      <c r="DJ48" s="422">
        <f t="shared" si="215"/>
        <v>0</v>
      </c>
      <c r="DK48" s="418"/>
      <c r="DL48" s="538"/>
      <c r="DM48" s="419" t="s">
        <v>50</v>
      </c>
      <c r="DN48" s="143"/>
      <c r="DO48" s="143"/>
      <c r="DP48" s="143"/>
      <c r="DQ48" s="143"/>
      <c r="DR48" s="143"/>
      <c r="DS48" s="143"/>
      <c r="DT48" s="143"/>
      <c r="DU48" s="143"/>
      <c r="DV48" s="143"/>
      <c r="DW48" s="143"/>
      <c r="DX48" s="143"/>
      <c r="DY48" s="143"/>
      <c r="DZ48" s="422">
        <f t="shared" si="216"/>
        <v>0</v>
      </c>
    </row>
    <row r="49" spans="1:130" ht="15" thickBot="1" x14ac:dyDescent="0.4">
      <c r="A49" s="423"/>
      <c r="B49" s="424" t="s">
        <v>43</v>
      </c>
      <c r="C49" s="324">
        <f>SUM(C36:C48)</f>
        <v>0</v>
      </c>
      <c r="D49" s="324">
        <f t="shared" ref="D49" si="217">SUM(D36:D48)</f>
        <v>0</v>
      </c>
      <c r="E49" s="324">
        <f t="shared" ref="E49" si="218">SUM(E36:E48)</f>
        <v>0</v>
      </c>
      <c r="F49" s="324">
        <f t="shared" ref="F49" si="219">SUM(F36:F48)</f>
        <v>0</v>
      </c>
      <c r="G49" s="324">
        <f t="shared" ref="G49" si="220">SUM(G36:G48)</f>
        <v>0</v>
      </c>
      <c r="H49" s="324">
        <f t="shared" ref="H49" si="221">SUM(H36:H48)</f>
        <v>0</v>
      </c>
      <c r="I49" s="324">
        <f t="shared" ref="I49" si="222">SUM(I36:I48)</f>
        <v>0</v>
      </c>
      <c r="J49" s="324">
        <f t="shared" ref="J49" si="223">SUM(J36:J48)</f>
        <v>0</v>
      </c>
      <c r="K49" s="324">
        <f t="shared" ref="K49" si="224">SUM(K36:K48)</f>
        <v>0</v>
      </c>
      <c r="L49" s="324">
        <f t="shared" ref="L49" si="225">SUM(L36:L48)</f>
        <v>0</v>
      </c>
      <c r="M49" s="324">
        <f t="shared" ref="M49" si="226">SUM(M36:M48)</f>
        <v>0</v>
      </c>
      <c r="N49" s="324">
        <f t="shared" ref="N49" si="227">SUM(N36:N48)</f>
        <v>0</v>
      </c>
      <c r="O49" s="425">
        <f t="shared" si="209"/>
        <v>0</v>
      </c>
      <c r="P49" s="418"/>
      <c r="Q49" s="423"/>
      <c r="R49" s="424" t="s">
        <v>43</v>
      </c>
      <c r="S49" s="324">
        <f>SUM(S36:S48)</f>
        <v>0</v>
      </c>
      <c r="T49" s="324">
        <f t="shared" ref="T49" si="228">SUM(T36:T48)</f>
        <v>0</v>
      </c>
      <c r="U49" s="324">
        <f t="shared" ref="U49" si="229">SUM(U36:U48)</f>
        <v>0</v>
      </c>
      <c r="V49" s="324">
        <f t="shared" ref="V49" si="230">SUM(V36:V48)</f>
        <v>0</v>
      </c>
      <c r="W49" s="324">
        <f t="shared" ref="W49" si="231">SUM(W36:W48)</f>
        <v>0</v>
      </c>
      <c r="X49" s="324">
        <f t="shared" ref="X49" si="232">SUM(X36:X48)</f>
        <v>0</v>
      </c>
      <c r="Y49" s="324">
        <f t="shared" ref="Y49" si="233">SUM(Y36:Y48)</f>
        <v>0</v>
      </c>
      <c r="Z49" s="324">
        <f t="shared" ref="Z49" si="234">SUM(Z36:Z48)</f>
        <v>0</v>
      </c>
      <c r="AA49" s="324">
        <f t="shared" ref="AA49" si="235">SUM(AA36:AA48)</f>
        <v>0</v>
      </c>
      <c r="AB49" s="324">
        <f t="shared" ref="AB49" si="236">SUM(AB36:AB48)</f>
        <v>0</v>
      </c>
      <c r="AC49" s="324">
        <f t="shared" ref="AC49" si="237">SUM(AC36:AC48)</f>
        <v>0</v>
      </c>
      <c r="AD49" s="324">
        <f t="shared" ref="AD49" si="238">SUM(AD36:AD48)</f>
        <v>0</v>
      </c>
      <c r="AE49" s="425">
        <f t="shared" si="210"/>
        <v>0</v>
      </c>
      <c r="AF49" s="418"/>
      <c r="AG49" s="423"/>
      <c r="AH49" s="424" t="s">
        <v>43</v>
      </c>
      <c r="AI49" s="324">
        <f>SUM(AI36:AI48)</f>
        <v>0</v>
      </c>
      <c r="AJ49" s="324">
        <f t="shared" ref="AJ49" si="239">SUM(AJ36:AJ48)</f>
        <v>0</v>
      </c>
      <c r="AK49" s="324">
        <f t="shared" ref="AK49" si="240">SUM(AK36:AK48)</f>
        <v>0</v>
      </c>
      <c r="AL49" s="324">
        <f t="shared" ref="AL49" si="241">SUM(AL36:AL48)</f>
        <v>0</v>
      </c>
      <c r="AM49" s="324">
        <f t="shared" ref="AM49" si="242">SUM(AM36:AM48)</f>
        <v>0</v>
      </c>
      <c r="AN49" s="324">
        <f t="shared" ref="AN49" si="243">SUM(AN36:AN48)</f>
        <v>0</v>
      </c>
      <c r="AO49" s="324">
        <f t="shared" ref="AO49" si="244">SUM(AO36:AO48)</f>
        <v>0</v>
      </c>
      <c r="AP49" s="324">
        <f t="shared" ref="AP49" si="245">SUM(AP36:AP48)</f>
        <v>0</v>
      </c>
      <c r="AQ49" s="324">
        <f t="shared" ref="AQ49" si="246">SUM(AQ36:AQ48)</f>
        <v>0</v>
      </c>
      <c r="AR49" s="324">
        <f t="shared" ref="AR49" si="247">SUM(AR36:AR48)</f>
        <v>0</v>
      </c>
      <c r="AS49" s="324">
        <f t="shared" ref="AS49" si="248">SUM(AS36:AS48)</f>
        <v>0</v>
      </c>
      <c r="AT49" s="324">
        <f t="shared" ref="AT49" si="249">SUM(AT36:AT48)</f>
        <v>0</v>
      </c>
      <c r="AU49" s="425">
        <f t="shared" si="211"/>
        <v>0</v>
      </c>
      <c r="AV49" s="418"/>
      <c r="AW49" s="423"/>
      <c r="AX49" s="424" t="s">
        <v>43</v>
      </c>
      <c r="AY49" s="324">
        <f>SUM(AY36:AY48)</f>
        <v>0</v>
      </c>
      <c r="AZ49" s="324">
        <f t="shared" ref="AZ49" si="250">SUM(AZ36:AZ48)</f>
        <v>0</v>
      </c>
      <c r="BA49" s="324">
        <f t="shared" ref="BA49" si="251">SUM(BA36:BA48)</f>
        <v>0</v>
      </c>
      <c r="BB49" s="324">
        <f t="shared" ref="BB49" si="252">SUM(BB36:BB48)</f>
        <v>0</v>
      </c>
      <c r="BC49" s="324">
        <f t="shared" ref="BC49" si="253">SUM(BC36:BC48)</f>
        <v>0</v>
      </c>
      <c r="BD49" s="324">
        <f t="shared" ref="BD49" si="254">SUM(BD36:BD48)</f>
        <v>0</v>
      </c>
      <c r="BE49" s="324">
        <f t="shared" ref="BE49" si="255">SUM(BE36:BE48)</f>
        <v>0</v>
      </c>
      <c r="BF49" s="324">
        <f t="shared" ref="BF49" si="256">SUM(BF36:BF48)</f>
        <v>0</v>
      </c>
      <c r="BG49" s="324">
        <f t="shared" ref="BG49" si="257">SUM(BG36:BG48)</f>
        <v>0</v>
      </c>
      <c r="BH49" s="324">
        <f t="shared" ref="BH49" si="258">SUM(BH36:BH48)</f>
        <v>0</v>
      </c>
      <c r="BI49" s="324">
        <f t="shared" ref="BI49" si="259">SUM(BI36:BI48)</f>
        <v>0</v>
      </c>
      <c r="BJ49" s="324">
        <f t="shared" ref="BJ49" si="260">SUM(BJ36:BJ48)</f>
        <v>0</v>
      </c>
      <c r="BK49" s="425">
        <f t="shared" si="212"/>
        <v>0</v>
      </c>
      <c r="BL49" s="418"/>
      <c r="BM49" s="418"/>
      <c r="BN49" s="418"/>
      <c r="BO49" s="418"/>
      <c r="BP49" s="423"/>
      <c r="BQ49" s="424" t="s">
        <v>43</v>
      </c>
      <c r="BR49" s="426">
        <f>SUM(BR36:BR48)</f>
        <v>0</v>
      </c>
      <c r="BS49" s="426">
        <f t="shared" ref="BS49:CC49" si="261">SUM(BS36:BS48)</f>
        <v>0</v>
      </c>
      <c r="BT49" s="426">
        <f t="shared" si="261"/>
        <v>0</v>
      </c>
      <c r="BU49" s="426">
        <f t="shared" si="261"/>
        <v>0</v>
      </c>
      <c r="BV49" s="426">
        <f t="shared" si="261"/>
        <v>0</v>
      </c>
      <c r="BW49" s="426">
        <f t="shared" si="261"/>
        <v>0</v>
      </c>
      <c r="BX49" s="426">
        <f t="shared" si="261"/>
        <v>0</v>
      </c>
      <c r="BY49" s="426">
        <f t="shared" si="261"/>
        <v>0</v>
      </c>
      <c r="BZ49" s="426">
        <f t="shared" si="261"/>
        <v>0</v>
      </c>
      <c r="CA49" s="426">
        <f t="shared" si="261"/>
        <v>0</v>
      </c>
      <c r="CB49" s="426">
        <f t="shared" si="261"/>
        <v>0</v>
      </c>
      <c r="CC49" s="426">
        <f t="shared" si="261"/>
        <v>0</v>
      </c>
      <c r="CD49" s="427">
        <f t="shared" si="213"/>
        <v>0</v>
      </c>
      <c r="CE49" s="418"/>
      <c r="CF49" s="423"/>
      <c r="CG49" s="424" t="s">
        <v>43</v>
      </c>
      <c r="CH49" s="426">
        <f>SUM(CH36:CH48)</f>
        <v>0</v>
      </c>
      <c r="CI49" s="426">
        <f t="shared" ref="CI49:CS49" si="262">SUM(CI36:CI48)</f>
        <v>0</v>
      </c>
      <c r="CJ49" s="426">
        <f t="shared" si="262"/>
        <v>0</v>
      </c>
      <c r="CK49" s="426">
        <f t="shared" si="262"/>
        <v>0</v>
      </c>
      <c r="CL49" s="426">
        <f t="shared" si="262"/>
        <v>0</v>
      </c>
      <c r="CM49" s="426">
        <f t="shared" si="262"/>
        <v>0</v>
      </c>
      <c r="CN49" s="426">
        <f t="shared" si="262"/>
        <v>0</v>
      </c>
      <c r="CO49" s="426">
        <f t="shared" si="262"/>
        <v>0</v>
      </c>
      <c r="CP49" s="426">
        <f t="shared" si="262"/>
        <v>0</v>
      </c>
      <c r="CQ49" s="426">
        <f t="shared" si="262"/>
        <v>0</v>
      </c>
      <c r="CR49" s="426">
        <f t="shared" si="262"/>
        <v>0</v>
      </c>
      <c r="CS49" s="426">
        <f t="shared" si="262"/>
        <v>0</v>
      </c>
      <c r="CT49" s="427">
        <f t="shared" si="214"/>
        <v>0</v>
      </c>
      <c r="CU49" s="418"/>
      <c r="CV49" s="423"/>
      <c r="CW49" s="424" t="s">
        <v>43</v>
      </c>
      <c r="CX49" s="426">
        <f>SUM(CX36:CX48)</f>
        <v>0</v>
      </c>
      <c r="CY49" s="426">
        <f t="shared" ref="CY49:DI49" si="263">SUM(CY36:CY48)</f>
        <v>0</v>
      </c>
      <c r="CZ49" s="426">
        <f t="shared" si="263"/>
        <v>0</v>
      </c>
      <c r="DA49" s="426">
        <f t="shared" si="263"/>
        <v>0</v>
      </c>
      <c r="DB49" s="426">
        <f t="shared" si="263"/>
        <v>0</v>
      </c>
      <c r="DC49" s="426">
        <f t="shared" si="263"/>
        <v>0</v>
      </c>
      <c r="DD49" s="426">
        <f t="shared" si="263"/>
        <v>0</v>
      </c>
      <c r="DE49" s="426">
        <f t="shared" si="263"/>
        <v>0</v>
      </c>
      <c r="DF49" s="426">
        <f t="shared" si="263"/>
        <v>0</v>
      </c>
      <c r="DG49" s="426">
        <f t="shared" si="263"/>
        <v>0</v>
      </c>
      <c r="DH49" s="426">
        <f t="shared" si="263"/>
        <v>0</v>
      </c>
      <c r="DI49" s="426">
        <f t="shared" si="263"/>
        <v>0</v>
      </c>
      <c r="DJ49" s="427">
        <f t="shared" si="215"/>
        <v>0</v>
      </c>
      <c r="DK49" s="418"/>
      <c r="DL49" s="423"/>
      <c r="DM49" s="424" t="s">
        <v>43</v>
      </c>
      <c r="DN49" s="426">
        <f>SUM(DN36:DN48)</f>
        <v>0</v>
      </c>
      <c r="DO49" s="426">
        <f t="shared" ref="DO49:DY49" si="264">SUM(DO36:DO48)</f>
        <v>0</v>
      </c>
      <c r="DP49" s="426">
        <f t="shared" si="264"/>
        <v>0</v>
      </c>
      <c r="DQ49" s="426">
        <f t="shared" si="264"/>
        <v>0</v>
      </c>
      <c r="DR49" s="426">
        <f t="shared" si="264"/>
        <v>0</v>
      </c>
      <c r="DS49" s="426">
        <f t="shared" si="264"/>
        <v>0</v>
      </c>
      <c r="DT49" s="426">
        <f t="shared" si="264"/>
        <v>0</v>
      </c>
      <c r="DU49" s="426">
        <f t="shared" si="264"/>
        <v>0</v>
      </c>
      <c r="DV49" s="426">
        <f t="shared" si="264"/>
        <v>0</v>
      </c>
      <c r="DW49" s="426">
        <f t="shared" si="264"/>
        <v>0</v>
      </c>
      <c r="DX49" s="426">
        <f t="shared" si="264"/>
        <v>0</v>
      </c>
      <c r="DY49" s="426">
        <f t="shared" si="264"/>
        <v>0</v>
      </c>
      <c r="DZ49" s="427">
        <f t="shared" si="216"/>
        <v>0</v>
      </c>
    </row>
    <row r="50" spans="1:130" ht="21.5" thickBot="1" x14ac:dyDescent="0.55000000000000004">
      <c r="A50" s="71"/>
      <c r="Q50" s="71"/>
      <c r="AG50" s="71"/>
      <c r="AW50" s="71"/>
      <c r="BP50" s="71"/>
      <c r="CF50" s="71"/>
      <c r="CV50" s="71"/>
      <c r="DL50" s="71"/>
    </row>
    <row r="51" spans="1:130" ht="21.5" thickBot="1" x14ac:dyDescent="0.55000000000000004">
      <c r="A51" s="71"/>
      <c r="B51" s="153" t="s">
        <v>36</v>
      </c>
      <c r="C51" s="154">
        <f t="shared" ref="C51:N51" si="265">C$3</f>
        <v>45658</v>
      </c>
      <c r="D51" s="154">
        <f t="shared" si="265"/>
        <v>45689</v>
      </c>
      <c r="E51" s="154">
        <f t="shared" si="265"/>
        <v>45717</v>
      </c>
      <c r="F51" s="154">
        <f t="shared" si="265"/>
        <v>45748</v>
      </c>
      <c r="G51" s="154">
        <f t="shared" si="265"/>
        <v>45778</v>
      </c>
      <c r="H51" s="154">
        <f t="shared" si="265"/>
        <v>45809</v>
      </c>
      <c r="I51" s="154">
        <f t="shared" si="265"/>
        <v>45839</v>
      </c>
      <c r="J51" s="154">
        <f t="shared" si="265"/>
        <v>45870</v>
      </c>
      <c r="K51" s="154">
        <f t="shared" si="265"/>
        <v>45901</v>
      </c>
      <c r="L51" s="154">
        <f t="shared" si="265"/>
        <v>45931</v>
      </c>
      <c r="M51" s="154">
        <f t="shared" si="265"/>
        <v>45962</v>
      </c>
      <c r="N51" s="154" t="str">
        <f t="shared" si="265"/>
        <v>Dec-25 +</v>
      </c>
      <c r="O51" s="155" t="s">
        <v>34</v>
      </c>
      <c r="Q51" s="71"/>
      <c r="R51" s="153" t="s">
        <v>36</v>
      </c>
      <c r="S51" s="154">
        <f t="shared" ref="S51:AD51" si="266">S$3</f>
        <v>45658</v>
      </c>
      <c r="T51" s="154">
        <f t="shared" si="266"/>
        <v>45689</v>
      </c>
      <c r="U51" s="154">
        <f t="shared" si="266"/>
        <v>45717</v>
      </c>
      <c r="V51" s="154">
        <f t="shared" si="266"/>
        <v>45748</v>
      </c>
      <c r="W51" s="154">
        <f t="shared" si="266"/>
        <v>45778</v>
      </c>
      <c r="X51" s="154">
        <f t="shared" si="266"/>
        <v>45809</v>
      </c>
      <c r="Y51" s="154">
        <f t="shared" si="266"/>
        <v>45839</v>
      </c>
      <c r="Z51" s="154">
        <f t="shared" si="266"/>
        <v>45870</v>
      </c>
      <c r="AA51" s="154">
        <f t="shared" si="266"/>
        <v>45901</v>
      </c>
      <c r="AB51" s="154">
        <f t="shared" si="266"/>
        <v>45931</v>
      </c>
      <c r="AC51" s="154">
        <f t="shared" si="266"/>
        <v>45962</v>
      </c>
      <c r="AD51" s="154" t="str">
        <f t="shared" si="266"/>
        <v>Dec-25 +</v>
      </c>
      <c r="AE51" s="155" t="s">
        <v>34</v>
      </c>
      <c r="AG51" s="71"/>
      <c r="AH51" s="153" t="s">
        <v>36</v>
      </c>
      <c r="AI51" s="154">
        <f t="shared" ref="AI51:AT51" si="267">AI$3</f>
        <v>45658</v>
      </c>
      <c r="AJ51" s="154">
        <f t="shared" si="267"/>
        <v>45689</v>
      </c>
      <c r="AK51" s="154">
        <f t="shared" si="267"/>
        <v>45717</v>
      </c>
      <c r="AL51" s="154">
        <f t="shared" si="267"/>
        <v>45748</v>
      </c>
      <c r="AM51" s="154">
        <f t="shared" si="267"/>
        <v>45778</v>
      </c>
      <c r="AN51" s="154">
        <f t="shared" si="267"/>
        <v>45809</v>
      </c>
      <c r="AO51" s="154">
        <f t="shared" si="267"/>
        <v>45839</v>
      </c>
      <c r="AP51" s="154">
        <f t="shared" si="267"/>
        <v>45870</v>
      </c>
      <c r="AQ51" s="154">
        <f t="shared" si="267"/>
        <v>45901</v>
      </c>
      <c r="AR51" s="154">
        <f t="shared" si="267"/>
        <v>45931</v>
      </c>
      <c r="AS51" s="154">
        <f t="shared" si="267"/>
        <v>45962</v>
      </c>
      <c r="AT51" s="154" t="str">
        <f t="shared" si="267"/>
        <v>Dec-25 +</v>
      </c>
      <c r="AU51" s="155" t="s">
        <v>34</v>
      </c>
      <c r="AW51" s="71"/>
      <c r="AX51" s="153" t="s">
        <v>36</v>
      </c>
      <c r="AY51" s="154">
        <f t="shared" ref="AY51:BJ51" si="268">AY$3</f>
        <v>45658</v>
      </c>
      <c r="AZ51" s="154">
        <f t="shared" si="268"/>
        <v>45689</v>
      </c>
      <c r="BA51" s="154">
        <f t="shared" si="268"/>
        <v>45717</v>
      </c>
      <c r="BB51" s="154">
        <f t="shared" si="268"/>
        <v>45748</v>
      </c>
      <c r="BC51" s="154">
        <f t="shared" si="268"/>
        <v>45778</v>
      </c>
      <c r="BD51" s="154">
        <f t="shared" si="268"/>
        <v>45809</v>
      </c>
      <c r="BE51" s="154">
        <f t="shared" si="268"/>
        <v>45839</v>
      </c>
      <c r="BF51" s="154">
        <f t="shared" si="268"/>
        <v>45870</v>
      </c>
      <c r="BG51" s="154">
        <f t="shared" si="268"/>
        <v>45901</v>
      </c>
      <c r="BH51" s="154">
        <f t="shared" si="268"/>
        <v>45931</v>
      </c>
      <c r="BI51" s="154">
        <f t="shared" si="268"/>
        <v>45962</v>
      </c>
      <c r="BJ51" s="154" t="str">
        <f t="shared" si="268"/>
        <v>Dec-25 +</v>
      </c>
      <c r="BK51" s="155" t="s">
        <v>34</v>
      </c>
      <c r="BP51" s="71"/>
      <c r="BQ51" s="153" t="s">
        <v>36</v>
      </c>
      <c r="BR51" s="401" t="s">
        <v>188</v>
      </c>
      <c r="BS51" s="401" t="s">
        <v>189</v>
      </c>
      <c r="BT51" s="401" t="s">
        <v>190</v>
      </c>
      <c r="BU51" s="401" t="s">
        <v>191</v>
      </c>
      <c r="BV51" s="401" t="s">
        <v>44</v>
      </c>
      <c r="BW51" s="401" t="s">
        <v>192</v>
      </c>
      <c r="BX51" s="401" t="s">
        <v>193</v>
      </c>
      <c r="BY51" s="401" t="s">
        <v>194</v>
      </c>
      <c r="BZ51" s="401" t="s">
        <v>195</v>
      </c>
      <c r="CA51" s="401" t="s">
        <v>196</v>
      </c>
      <c r="CB51" s="431" t="s">
        <v>197</v>
      </c>
      <c r="CC51" s="431" t="s">
        <v>198</v>
      </c>
      <c r="CD51" s="432" t="s">
        <v>34</v>
      </c>
      <c r="CF51" s="71"/>
      <c r="CG51" s="153" t="s">
        <v>36</v>
      </c>
      <c r="CH51" s="401" t="s">
        <v>188</v>
      </c>
      <c r="CI51" s="401" t="s">
        <v>189</v>
      </c>
      <c r="CJ51" s="401" t="s">
        <v>190</v>
      </c>
      <c r="CK51" s="401" t="s">
        <v>191</v>
      </c>
      <c r="CL51" s="401" t="s">
        <v>44</v>
      </c>
      <c r="CM51" s="401" t="s">
        <v>192</v>
      </c>
      <c r="CN51" s="401" t="s">
        <v>193</v>
      </c>
      <c r="CO51" s="401" t="s">
        <v>194</v>
      </c>
      <c r="CP51" s="401" t="s">
        <v>195</v>
      </c>
      <c r="CQ51" s="401" t="s">
        <v>196</v>
      </c>
      <c r="CR51" s="431" t="s">
        <v>197</v>
      </c>
      <c r="CS51" s="431" t="s">
        <v>198</v>
      </c>
      <c r="CT51" s="432" t="s">
        <v>34</v>
      </c>
      <c r="CV51" s="71"/>
      <c r="CW51" s="153" t="s">
        <v>36</v>
      </c>
      <c r="CX51" s="401" t="s">
        <v>188</v>
      </c>
      <c r="CY51" s="401" t="s">
        <v>189</v>
      </c>
      <c r="CZ51" s="401" t="s">
        <v>190</v>
      </c>
      <c r="DA51" s="401" t="s">
        <v>191</v>
      </c>
      <c r="DB51" s="401" t="s">
        <v>44</v>
      </c>
      <c r="DC51" s="401" t="s">
        <v>192</v>
      </c>
      <c r="DD51" s="401" t="s">
        <v>193</v>
      </c>
      <c r="DE51" s="401" t="s">
        <v>194</v>
      </c>
      <c r="DF51" s="401" t="s">
        <v>195</v>
      </c>
      <c r="DG51" s="401" t="s">
        <v>196</v>
      </c>
      <c r="DH51" s="431" t="s">
        <v>197</v>
      </c>
      <c r="DI51" s="431" t="s">
        <v>198</v>
      </c>
      <c r="DJ51" s="432" t="s">
        <v>34</v>
      </c>
      <c r="DL51" s="71"/>
      <c r="DM51" s="153" t="s">
        <v>36</v>
      </c>
      <c r="DN51" s="401" t="s">
        <v>188</v>
      </c>
      <c r="DO51" s="401" t="s">
        <v>189</v>
      </c>
      <c r="DP51" s="401" t="s">
        <v>190</v>
      </c>
      <c r="DQ51" s="401" t="s">
        <v>191</v>
      </c>
      <c r="DR51" s="401" t="s">
        <v>44</v>
      </c>
      <c r="DS51" s="401" t="s">
        <v>192</v>
      </c>
      <c r="DT51" s="401" t="s">
        <v>193</v>
      </c>
      <c r="DU51" s="401" t="s">
        <v>194</v>
      </c>
      <c r="DV51" s="401" t="s">
        <v>195</v>
      </c>
      <c r="DW51" s="401" t="s">
        <v>196</v>
      </c>
      <c r="DX51" s="431" t="s">
        <v>197</v>
      </c>
      <c r="DY51" s="431" t="s">
        <v>198</v>
      </c>
      <c r="DZ51" s="432" t="s">
        <v>34</v>
      </c>
    </row>
    <row r="52" spans="1:130" ht="15" customHeight="1" x14ac:dyDescent="0.35">
      <c r="A52" s="524" t="s">
        <v>67</v>
      </c>
      <c r="B52" s="165" t="s">
        <v>62</v>
      </c>
      <c r="C52" s="221">
        <f>$BL$65*BR52</f>
        <v>0</v>
      </c>
      <c r="D52" s="221">
        <f t="shared" ref="D52:D64" si="269">$BL$65*BS52</f>
        <v>0</v>
      </c>
      <c r="E52" s="221">
        <f t="shared" ref="E52:E64" si="270">$BL$65*BT52</f>
        <v>0</v>
      </c>
      <c r="F52" s="221">
        <f t="shared" ref="F52:F64" si="271">$BL$65*BU52</f>
        <v>0</v>
      </c>
      <c r="G52" s="221">
        <f t="shared" ref="G52:G64" si="272">$BL$65*BV52</f>
        <v>0</v>
      </c>
      <c r="H52" s="221">
        <f t="shared" ref="H52:H64" si="273">$BL$65*BW52</f>
        <v>0</v>
      </c>
      <c r="I52" s="221">
        <f t="shared" ref="I52:I64" si="274">$BL$65*BX52</f>
        <v>0</v>
      </c>
      <c r="J52" s="221">
        <f t="shared" ref="J52:J64" si="275">$BL$65*BY52</f>
        <v>0</v>
      </c>
      <c r="K52" s="221">
        <f t="shared" ref="K52:K64" si="276">$BL$65*BZ52</f>
        <v>0</v>
      </c>
      <c r="L52" s="221">
        <f t="shared" ref="L52:L64" si="277">$BL$65*CA52</f>
        <v>0</v>
      </c>
      <c r="M52" s="221">
        <f t="shared" ref="M52:M64" si="278">$BL$65*CB52</f>
        <v>0</v>
      </c>
      <c r="N52" s="221">
        <f t="shared" ref="N52:N64" si="279">$BL$65*CC52</f>
        <v>0</v>
      </c>
      <c r="O52" s="65">
        <f t="shared" ref="O52:O65" si="280">SUM(C52:N52)</f>
        <v>0</v>
      </c>
      <c r="Q52" s="524" t="s">
        <v>67</v>
      </c>
      <c r="R52" s="165" t="s">
        <v>62</v>
      </c>
      <c r="S52" s="221">
        <f>$BL$65*CH52</f>
        <v>0</v>
      </c>
      <c r="T52" s="221">
        <f t="shared" ref="T52:T64" si="281">$BL$65*CI52</f>
        <v>0</v>
      </c>
      <c r="U52" s="221">
        <f t="shared" ref="U52:U64" si="282">$BL$65*CJ52</f>
        <v>22982.663613109537</v>
      </c>
      <c r="V52" s="221">
        <f t="shared" ref="V52:V64" si="283">$BL$65*CK52</f>
        <v>0</v>
      </c>
      <c r="W52" s="221">
        <f t="shared" ref="W52:W64" si="284">$BL$65*CL52</f>
        <v>0</v>
      </c>
      <c r="X52" s="221">
        <f t="shared" ref="X52:X64" si="285">$BL$65*CM52</f>
        <v>15413.077957644078</v>
      </c>
      <c r="Y52" s="221">
        <f t="shared" ref="Y52:Y64" si="286">$BL$65*CN52</f>
        <v>39752.413913529264</v>
      </c>
      <c r="Z52" s="221">
        <f t="shared" ref="Z52:Z64" si="287">$BL$65*CO52</f>
        <v>74284.785237210875</v>
      </c>
      <c r="AA52" s="221">
        <f t="shared" ref="AA52:AA64" si="288">$BL$65*CP52</f>
        <v>0</v>
      </c>
      <c r="AB52" s="221">
        <f t="shared" ref="AB52:AB64" si="289">$BL$65*CQ52</f>
        <v>0</v>
      </c>
      <c r="AC52" s="221">
        <f t="shared" ref="AC52:AC64" si="290">$BL$65*CR52</f>
        <v>0</v>
      </c>
      <c r="AD52" s="221">
        <f t="shared" ref="AD52:AD64" si="291">$BL$65*CS52</f>
        <v>255978.96142446034</v>
      </c>
      <c r="AE52" s="65">
        <f t="shared" ref="AE52:AE65" si="292">SUM(S52:AD52)</f>
        <v>408411.90214595408</v>
      </c>
      <c r="AG52" s="524" t="s">
        <v>67</v>
      </c>
      <c r="AH52" s="165" t="s">
        <v>62</v>
      </c>
      <c r="AI52" s="221">
        <f>$BL$65*CX52</f>
        <v>0</v>
      </c>
      <c r="AJ52" s="221">
        <f t="shared" ref="AJ52:AJ64" si="293">$BL$65*CY52</f>
        <v>0</v>
      </c>
      <c r="AK52" s="221">
        <f t="shared" ref="AK52:AK64" si="294">$BL$65*CZ52</f>
        <v>0</v>
      </c>
      <c r="AL52" s="221">
        <f t="shared" ref="AL52:AL64" si="295">$BL$65*DA52</f>
        <v>12611.022721332978</v>
      </c>
      <c r="AM52" s="221">
        <f t="shared" ref="AM52:AM64" si="296">$BL$65*DB52</f>
        <v>0</v>
      </c>
      <c r="AN52" s="221">
        <f t="shared" ref="AN52:AN64" si="297">$BL$65*DC52</f>
        <v>41925.791855147741</v>
      </c>
      <c r="AO52" s="221">
        <f t="shared" ref="AO52:AO64" si="298">$BL$65*DD52</f>
        <v>7280.977967181193</v>
      </c>
      <c r="AP52" s="221">
        <f t="shared" ref="AP52:AP64" si="299">$BL$65*DE52</f>
        <v>0</v>
      </c>
      <c r="AQ52" s="221">
        <f t="shared" ref="AQ52:AQ64" si="300">$BL$65*DF52</f>
        <v>0</v>
      </c>
      <c r="AR52" s="221">
        <f t="shared" ref="AR52:AR64" si="301">$BL$65*DG52</f>
        <v>257147.72143533916</v>
      </c>
      <c r="AS52" s="221">
        <f t="shared" ref="AS52:AS64" si="302">$BL$65*DH52</f>
        <v>0</v>
      </c>
      <c r="AT52" s="221">
        <f t="shared" ref="AT52:AT64" si="303">$BL$65*DI52</f>
        <v>570438.33760232443</v>
      </c>
      <c r="AU52" s="65">
        <f t="shared" ref="AU52:AU65" si="304">SUM(AI52:AT52)</f>
        <v>889403.85158132552</v>
      </c>
      <c r="AW52" s="524" t="s">
        <v>67</v>
      </c>
      <c r="AX52" s="165" t="s">
        <v>62</v>
      </c>
      <c r="AY52" s="221">
        <f>$BL$65*DN52</f>
        <v>0</v>
      </c>
      <c r="AZ52" s="221">
        <f t="shared" ref="AZ52:AZ64" si="305">$BL$65*DO52</f>
        <v>0</v>
      </c>
      <c r="BA52" s="221">
        <f t="shared" ref="BA52:BA64" si="306">$BL$65*DP52</f>
        <v>258829.53873412774</v>
      </c>
      <c r="BB52" s="221">
        <f t="shared" ref="BB52:BB64" si="307">$BL$65*DQ52</f>
        <v>0</v>
      </c>
      <c r="BC52" s="221">
        <f t="shared" ref="BC52:BC64" si="308">$BL$65*DR52</f>
        <v>0</v>
      </c>
      <c r="BD52" s="221">
        <f t="shared" ref="BD52:BD64" si="309">$BL$65*DS52</f>
        <v>0</v>
      </c>
      <c r="BE52" s="221">
        <f t="shared" ref="BE52:BE64" si="310">$BL$65*DT52</f>
        <v>0</v>
      </c>
      <c r="BF52" s="221">
        <f t="shared" ref="BF52:BF64" si="311">$BL$65*DU52</f>
        <v>0</v>
      </c>
      <c r="BG52" s="221">
        <f t="shared" ref="BG52:BG64" si="312">$BL$65*DV52</f>
        <v>0</v>
      </c>
      <c r="BH52" s="221">
        <f t="shared" ref="BH52:BH64" si="313">$BL$65*DW52</f>
        <v>0</v>
      </c>
      <c r="BI52" s="221">
        <f t="shared" ref="BI52:BI64" si="314">$BL$65*DX52</f>
        <v>0</v>
      </c>
      <c r="BJ52" s="221">
        <f t="shared" ref="BJ52:BJ64" si="315">$BL$65*DY52</f>
        <v>0</v>
      </c>
      <c r="BK52" s="65">
        <f t="shared" ref="BK52:BK65" si="316">SUM(AY52:BJ52)</f>
        <v>258829.53873412774</v>
      </c>
      <c r="BL52" s="162"/>
      <c r="BP52" s="524" t="s">
        <v>67</v>
      </c>
      <c r="BQ52" s="165" t="s">
        <v>62</v>
      </c>
      <c r="BR52" s="414">
        <v>0</v>
      </c>
      <c r="BS52" s="414">
        <v>0</v>
      </c>
      <c r="BT52" s="414">
        <v>0</v>
      </c>
      <c r="BU52" s="414">
        <v>0</v>
      </c>
      <c r="BV52" s="414">
        <v>0</v>
      </c>
      <c r="BW52" s="414">
        <v>0</v>
      </c>
      <c r="BX52" s="414">
        <v>0</v>
      </c>
      <c r="BY52" s="414">
        <v>0</v>
      </c>
      <c r="BZ52" s="414">
        <v>0</v>
      </c>
      <c r="CA52" s="414">
        <v>0</v>
      </c>
      <c r="CB52" s="429">
        <v>0</v>
      </c>
      <c r="CC52" s="429">
        <v>0</v>
      </c>
      <c r="CD52" s="430">
        <f t="shared" ref="CD52:CD65" si="317">SUM(BR52:CC52)</f>
        <v>0</v>
      </c>
      <c r="CF52" s="524" t="s">
        <v>67</v>
      </c>
      <c r="CG52" s="165" t="s">
        <v>62</v>
      </c>
      <c r="CH52" s="414">
        <v>0</v>
      </c>
      <c r="CI52" s="414">
        <v>0</v>
      </c>
      <c r="CJ52" s="414">
        <v>4.3707912749661017E-3</v>
      </c>
      <c r="CK52" s="414">
        <v>0</v>
      </c>
      <c r="CL52" s="414">
        <v>0</v>
      </c>
      <c r="CM52" s="414">
        <v>2.9312244999842442E-3</v>
      </c>
      <c r="CN52" s="414">
        <v>7.5600246697683192E-3</v>
      </c>
      <c r="CO52" s="414">
        <v>1.4127313380348545E-2</v>
      </c>
      <c r="CP52" s="414">
        <v>0</v>
      </c>
      <c r="CQ52" s="414">
        <v>0</v>
      </c>
      <c r="CR52" s="414">
        <v>0</v>
      </c>
      <c r="CS52" s="414">
        <v>4.8681503154000119E-2</v>
      </c>
      <c r="CT52" s="410">
        <f t="shared" ref="CT52:CT65" si="318">SUM(CH52:CS52)</f>
        <v>7.7670856979067338E-2</v>
      </c>
      <c r="CV52" s="524" t="s">
        <v>67</v>
      </c>
      <c r="CW52" s="165" t="s">
        <v>62</v>
      </c>
      <c r="CX52" s="414">
        <v>0</v>
      </c>
      <c r="CY52" s="414">
        <v>0</v>
      </c>
      <c r="CZ52" s="414">
        <v>0</v>
      </c>
      <c r="DA52" s="414">
        <v>2.3983359373262714E-3</v>
      </c>
      <c r="DB52" s="414">
        <v>0</v>
      </c>
      <c r="DC52" s="414">
        <v>7.9733527984979791E-3</v>
      </c>
      <c r="DD52" s="414">
        <v>1.3846800139398756E-3</v>
      </c>
      <c r="DE52" s="414">
        <v>0</v>
      </c>
      <c r="DF52" s="414">
        <v>0</v>
      </c>
      <c r="DG52" s="414">
        <v>4.8903775304177027E-2</v>
      </c>
      <c r="DH52" s="414">
        <v>0</v>
      </c>
      <c r="DI52" s="414">
        <v>0.10848468005580622</v>
      </c>
      <c r="DJ52" s="410">
        <f t="shared" ref="DJ52:DJ65" si="319">SUM(CX52:DI52)</f>
        <v>0.16914482410974738</v>
      </c>
      <c r="DL52" s="524" t="s">
        <v>67</v>
      </c>
      <c r="DM52" s="165" t="s">
        <v>62</v>
      </c>
      <c r="DN52" s="414">
        <v>0</v>
      </c>
      <c r="DO52" s="414">
        <v>0</v>
      </c>
      <c r="DP52" s="414">
        <v>4.9223619535436587E-2</v>
      </c>
      <c r="DQ52" s="414">
        <v>0</v>
      </c>
      <c r="DR52" s="414">
        <v>0</v>
      </c>
      <c r="DS52" s="414">
        <v>0</v>
      </c>
      <c r="DT52" s="414">
        <v>0</v>
      </c>
      <c r="DU52" s="414">
        <v>0</v>
      </c>
      <c r="DV52" s="414">
        <v>0</v>
      </c>
      <c r="DW52" s="414">
        <v>0</v>
      </c>
      <c r="DX52" s="414">
        <v>0</v>
      </c>
      <c r="DY52" s="414">
        <v>0</v>
      </c>
      <c r="DZ52" s="410">
        <f t="shared" ref="DZ52:DZ65" si="320">SUM(DN52:DY52)</f>
        <v>4.9223619535436587E-2</v>
      </c>
    </row>
    <row r="53" spans="1:130" x14ac:dyDescent="0.35">
      <c r="A53" s="525"/>
      <c r="B53" s="165" t="s">
        <v>61</v>
      </c>
      <c r="C53" s="221">
        <f t="shared" ref="C53:C64" si="321">$BL$65*BR53</f>
        <v>0</v>
      </c>
      <c r="D53" s="221">
        <f t="shared" si="269"/>
        <v>0</v>
      </c>
      <c r="E53" s="221">
        <f t="shared" si="270"/>
        <v>0</v>
      </c>
      <c r="F53" s="221">
        <f t="shared" si="271"/>
        <v>0</v>
      </c>
      <c r="G53" s="221">
        <f t="shared" si="272"/>
        <v>0</v>
      </c>
      <c r="H53" s="221">
        <f t="shared" si="273"/>
        <v>0</v>
      </c>
      <c r="I53" s="221">
        <f t="shared" si="274"/>
        <v>0</v>
      </c>
      <c r="J53" s="221">
        <f t="shared" si="275"/>
        <v>0</v>
      </c>
      <c r="K53" s="221">
        <f t="shared" si="276"/>
        <v>0</v>
      </c>
      <c r="L53" s="221">
        <f t="shared" si="277"/>
        <v>0</v>
      </c>
      <c r="M53" s="221">
        <f t="shared" si="278"/>
        <v>0</v>
      </c>
      <c r="N53" s="221">
        <f t="shared" si="279"/>
        <v>0</v>
      </c>
      <c r="O53" s="65">
        <f t="shared" si="280"/>
        <v>0</v>
      </c>
      <c r="Q53" s="525"/>
      <c r="R53" s="165" t="s">
        <v>61</v>
      </c>
      <c r="S53" s="221">
        <f t="shared" ref="S53:S64" si="322">$BL$65*CH53</f>
        <v>0</v>
      </c>
      <c r="T53" s="221">
        <f t="shared" si="281"/>
        <v>0</v>
      </c>
      <c r="U53" s="221">
        <f t="shared" si="282"/>
        <v>0</v>
      </c>
      <c r="V53" s="221">
        <f t="shared" si="283"/>
        <v>0</v>
      </c>
      <c r="W53" s="221">
        <f t="shared" si="284"/>
        <v>0</v>
      </c>
      <c r="X53" s="221">
        <f t="shared" si="285"/>
        <v>0</v>
      </c>
      <c r="Y53" s="221">
        <f t="shared" si="286"/>
        <v>0</v>
      </c>
      <c r="Z53" s="221">
        <f t="shared" si="287"/>
        <v>0</v>
      </c>
      <c r="AA53" s="221">
        <f t="shared" si="288"/>
        <v>0</v>
      </c>
      <c r="AB53" s="221">
        <f t="shared" si="289"/>
        <v>0</v>
      </c>
      <c r="AC53" s="221">
        <f t="shared" si="290"/>
        <v>0</v>
      </c>
      <c r="AD53" s="221">
        <f t="shared" si="291"/>
        <v>0</v>
      </c>
      <c r="AE53" s="65">
        <f t="shared" si="292"/>
        <v>0</v>
      </c>
      <c r="AG53" s="525"/>
      <c r="AH53" s="165" t="s">
        <v>61</v>
      </c>
      <c r="AI53" s="221">
        <f t="shared" ref="AI53:AI64" si="323">$BL$65*CX53</f>
        <v>0</v>
      </c>
      <c r="AJ53" s="221">
        <f t="shared" si="293"/>
        <v>0</v>
      </c>
      <c r="AK53" s="221">
        <f t="shared" si="294"/>
        <v>0</v>
      </c>
      <c r="AL53" s="221">
        <f t="shared" si="295"/>
        <v>0</v>
      </c>
      <c r="AM53" s="221">
        <f t="shared" si="296"/>
        <v>0</v>
      </c>
      <c r="AN53" s="221">
        <f t="shared" si="297"/>
        <v>0</v>
      </c>
      <c r="AO53" s="221">
        <f t="shared" si="298"/>
        <v>0</v>
      </c>
      <c r="AP53" s="221">
        <f t="shared" si="299"/>
        <v>0</v>
      </c>
      <c r="AQ53" s="221">
        <f t="shared" si="300"/>
        <v>0</v>
      </c>
      <c r="AR53" s="221">
        <f t="shared" si="301"/>
        <v>0</v>
      </c>
      <c r="AS53" s="221">
        <f t="shared" si="302"/>
        <v>0</v>
      </c>
      <c r="AT53" s="221">
        <f t="shared" si="303"/>
        <v>0</v>
      </c>
      <c r="AU53" s="65">
        <f t="shared" si="304"/>
        <v>0</v>
      </c>
      <c r="AW53" s="525"/>
      <c r="AX53" s="165" t="s">
        <v>61</v>
      </c>
      <c r="AY53" s="221">
        <f t="shared" ref="AY53:AY64" si="324">$BL$65*DN53</f>
        <v>0</v>
      </c>
      <c r="AZ53" s="221">
        <f t="shared" si="305"/>
        <v>0</v>
      </c>
      <c r="BA53" s="221">
        <f t="shared" si="306"/>
        <v>0</v>
      </c>
      <c r="BB53" s="221">
        <f t="shared" si="307"/>
        <v>0</v>
      </c>
      <c r="BC53" s="221">
        <f t="shared" si="308"/>
        <v>0</v>
      </c>
      <c r="BD53" s="221">
        <f t="shared" si="309"/>
        <v>0</v>
      </c>
      <c r="BE53" s="221">
        <f t="shared" si="310"/>
        <v>0</v>
      </c>
      <c r="BF53" s="221">
        <f t="shared" si="311"/>
        <v>0</v>
      </c>
      <c r="BG53" s="221">
        <f t="shared" si="312"/>
        <v>0</v>
      </c>
      <c r="BH53" s="221">
        <f t="shared" si="313"/>
        <v>0</v>
      </c>
      <c r="BI53" s="221">
        <f t="shared" si="314"/>
        <v>0</v>
      </c>
      <c r="BJ53" s="221">
        <f t="shared" si="315"/>
        <v>0</v>
      </c>
      <c r="BK53" s="65">
        <f t="shared" si="316"/>
        <v>0</v>
      </c>
      <c r="BP53" s="525"/>
      <c r="BQ53" s="165" t="s">
        <v>61</v>
      </c>
      <c r="BR53" s="414">
        <v>0</v>
      </c>
      <c r="BS53" s="414">
        <v>0</v>
      </c>
      <c r="BT53" s="414">
        <v>0</v>
      </c>
      <c r="BU53" s="414">
        <v>0</v>
      </c>
      <c r="BV53" s="414">
        <v>0</v>
      </c>
      <c r="BW53" s="414">
        <v>0</v>
      </c>
      <c r="BX53" s="414">
        <v>0</v>
      </c>
      <c r="BY53" s="414">
        <v>0</v>
      </c>
      <c r="BZ53" s="414">
        <v>0</v>
      </c>
      <c r="CA53" s="414">
        <v>0</v>
      </c>
      <c r="CB53" s="414">
        <v>0</v>
      </c>
      <c r="CC53" s="414">
        <v>0</v>
      </c>
      <c r="CD53" s="410">
        <f t="shared" si="317"/>
        <v>0</v>
      </c>
      <c r="CF53" s="525"/>
      <c r="CG53" s="165" t="s">
        <v>61</v>
      </c>
      <c r="CH53" s="414">
        <v>0</v>
      </c>
      <c r="CI53" s="414">
        <v>0</v>
      </c>
      <c r="CJ53" s="414">
        <v>0</v>
      </c>
      <c r="CK53" s="414">
        <v>0</v>
      </c>
      <c r="CL53" s="414">
        <v>0</v>
      </c>
      <c r="CM53" s="414">
        <v>0</v>
      </c>
      <c r="CN53" s="414">
        <v>0</v>
      </c>
      <c r="CO53" s="414">
        <v>0</v>
      </c>
      <c r="CP53" s="414">
        <v>0</v>
      </c>
      <c r="CQ53" s="414">
        <v>0</v>
      </c>
      <c r="CR53" s="414">
        <v>0</v>
      </c>
      <c r="CS53" s="414">
        <v>0</v>
      </c>
      <c r="CT53" s="410">
        <f t="shared" si="318"/>
        <v>0</v>
      </c>
      <c r="CV53" s="525"/>
      <c r="CW53" s="165" t="s">
        <v>61</v>
      </c>
      <c r="CX53" s="414">
        <v>0</v>
      </c>
      <c r="CY53" s="414">
        <v>0</v>
      </c>
      <c r="CZ53" s="414">
        <v>0</v>
      </c>
      <c r="DA53" s="414">
        <v>0</v>
      </c>
      <c r="DB53" s="414">
        <v>0</v>
      </c>
      <c r="DC53" s="414">
        <v>0</v>
      </c>
      <c r="DD53" s="414">
        <v>0</v>
      </c>
      <c r="DE53" s="414">
        <v>0</v>
      </c>
      <c r="DF53" s="414">
        <v>0</v>
      </c>
      <c r="DG53" s="414">
        <v>0</v>
      </c>
      <c r="DH53" s="414">
        <v>0</v>
      </c>
      <c r="DI53" s="414">
        <v>0</v>
      </c>
      <c r="DJ53" s="410">
        <f t="shared" si="319"/>
        <v>0</v>
      </c>
      <c r="DL53" s="525"/>
      <c r="DM53" s="165" t="s">
        <v>61</v>
      </c>
      <c r="DN53" s="414">
        <v>0</v>
      </c>
      <c r="DO53" s="414">
        <v>0</v>
      </c>
      <c r="DP53" s="414">
        <v>0</v>
      </c>
      <c r="DQ53" s="414">
        <v>0</v>
      </c>
      <c r="DR53" s="414">
        <v>0</v>
      </c>
      <c r="DS53" s="414">
        <v>0</v>
      </c>
      <c r="DT53" s="414">
        <v>0</v>
      </c>
      <c r="DU53" s="414">
        <v>0</v>
      </c>
      <c r="DV53" s="414">
        <v>0</v>
      </c>
      <c r="DW53" s="414">
        <v>0</v>
      </c>
      <c r="DX53" s="414">
        <v>0</v>
      </c>
      <c r="DY53" s="414">
        <v>0</v>
      </c>
      <c r="DZ53" s="410">
        <f t="shared" si="320"/>
        <v>0</v>
      </c>
    </row>
    <row r="54" spans="1:130" x14ac:dyDescent="0.35">
      <c r="A54" s="525"/>
      <c r="B54" s="165" t="s">
        <v>60</v>
      </c>
      <c r="C54" s="221">
        <f t="shared" si="321"/>
        <v>0</v>
      </c>
      <c r="D54" s="221">
        <f t="shared" si="269"/>
        <v>0</v>
      </c>
      <c r="E54" s="221">
        <f t="shared" si="270"/>
        <v>0</v>
      </c>
      <c r="F54" s="221">
        <f t="shared" si="271"/>
        <v>0</v>
      </c>
      <c r="G54" s="221">
        <f t="shared" si="272"/>
        <v>0</v>
      </c>
      <c r="H54" s="221">
        <f t="shared" si="273"/>
        <v>0</v>
      </c>
      <c r="I54" s="221">
        <f t="shared" si="274"/>
        <v>0</v>
      </c>
      <c r="J54" s="221">
        <f t="shared" si="275"/>
        <v>0</v>
      </c>
      <c r="K54" s="221">
        <f t="shared" si="276"/>
        <v>0</v>
      </c>
      <c r="L54" s="221">
        <f t="shared" si="277"/>
        <v>0</v>
      </c>
      <c r="M54" s="221">
        <f t="shared" si="278"/>
        <v>0</v>
      </c>
      <c r="N54" s="221">
        <f t="shared" si="279"/>
        <v>0</v>
      </c>
      <c r="O54" s="65">
        <f t="shared" si="280"/>
        <v>0</v>
      </c>
      <c r="Q54" s="525"/>
      <c r="R54" s="165" t="s">
        <v>60</v>
      </c>
      <c r="S54" s="221">
        <f t="shared" si="322"/>
        <v>0</v>
      </c>
      <c r="T54" s="221">
        <f t="shared" si="281"/>
        <v>0</v>
      </c>
      <c r="U54" s="221">
        <f t="shared" si="282"/>
        <v>0</v>
      </c>
      <c r="V54" s="221">
        <f t="shared" si="283"/>
        <v>0</v>
      </c>
      <c r="W54" s="221">
        <f t="shared" si="284"/>
        <v>0</v>
      </c>
      <c r="X54" s="221">
        <f t="shared" si="285"/>
        <v>0</v>
      </c>
      <c r="Y54" s="221">
        <f t="shared" si="286"/>
        <v>0</v>
      </c>
      <c r="Z54" s="221">
        <f t="shared" si="287"/>
        <v>0</v>
      </c>
      <c r="AA54" s="221">
        <f t="shared" si="288"/>
        <v>0</v>
      </c>
      <c r="AB54" s="221">
        <f t="shared" si="289"/>
        <v>0</v>
      </c>
      <c r="AC54" s="221">
        <f t="shared" si="290"/>
        <v>0</v>
      </c>
      <c r="AD54" s="221">
        <f t="shared" si="291"/>
        <v>0</v>
      </c>
      <c r="AE54" s="65">
        <f t="shared" si="292"/>
        <v>0</v>
      </c>
      <c r="AG54" s="525"/>
      <c r="AH54" s="165" t="s">
        <v>60</v>
      </c>
      <c r="AI54" s="221">
        <f t="shared" si="323"/>
        <v>0</v>
      </c>
      <c r="AJ54" s="221">
        <f t="shared" si="293"/>
        <v>0</v>
      </c>
      <c r="AK54" s="221">
        <f t="shared" si="294"/>
        <v>0</v>
      </c>
      <c r="AL54" s="221">
        <f t="shared" si="295"/>
        <v>0</v>
      </c>
      <c r="AM54" s="221">
        <f t="shared" si="296"/>
        <v>0</v>
      </c>
      <c r="AN54" s="221">
        <f t="shared" si="297"/>
        <v>0</v>
      </c>
      <c r="AO54" s="221">
        <f t="shared" si="298"/>
        <v>0</v>
      </c>
      <c r="AP54" s="221">
        <f t="shared" si="299"/>
        <v>0</v>
      </c>
      <c r="AQ54" s="221">
        <f t="shared" si="300"/>
        <v>0</v>
      </c>
      <c r="AR54" s="221">
        <f t="shared" si="301"/>
        <v>0</v>
      </c>
      <c r="AS54" s="221">
        <f t="shared" si="302"/>
        <v>0</v>
      </c>
      <c r="AT54" s="221">
        <f t="shared" si="303"/>
        <v>0</v>
      </c>
      <c r="AU54" s="65">
        <f t="shared" si="304"/>
        <v>0</v>
      </c>
      <c r="AW54" s="525"/>
      <c r="AX54" s="165" t="s">
        <v>60</v>
      </c>
      <c r="AY54" s="221">
        <f t="shared" si="324"/>
        <v>0</v>
      </c>
      <c r="AZ54" s="221">
        <f t="shared" si="305"/>
        <v>0</v>
      </c>
      <c r="BA54" s="221">
        <f t="shared" si="306"/>
        <v>0</v>
      </c>
      <c r="BB54" s="221">
        <f t="shared" si="307"/>
        <v>0</v>
      </c>
      <c r="BC54" s="221">
        <f t="shared" si="308"/>
        <v>0</v>
      </c>
      <c r="BD54" s="221">
        <f t="shared" si="309"/>
        <v>0</v>
      </c>
      <c r="BE54" s="221">
        <f t="shared" si="310"/>
        <v>0</v>
      </c>
      <c r="BF54" s="221">
        <f t="shared" si="311"/>
        <v>0</v>
      </c>
      <c r="BG54" s="221">
        <f t="shared" si="312"/>
        <v>0</v>
      </c>
      <c r="BH54" s="221">
        <f t="shared" si="313"/>
        <v>0</v>
      </c>
      <c r="BI54" s="221">
        <f t="shared" si="314"/>
        <v>0</v>
      </c>
      <c r="BJ54" s="221">
        <f t="shared" si="315"/>
        <v>0</v>
      </c>
      <c r="BK54" s="65">
        <f t="shared" si="316"/>
        <v>0</v>
      </c>
      <c r="BP54" s="525"/>
      <c r="BQ54" s="165" t="s">
        <v>60</v>
      </c>
      <c r="BR54" s="414">
        <v>0</v>
      </c>
      <c r="BS54" s="414">
        <v>0</v>
      </c>
      <c r="BT54" s="414">
        <v>0</v>
      </c>
      <c r="BU54" s="414">
        <v>0</v>
      </c>
      <c r="BV54" s="414">
        <v>0</v>
      </c>
      <c r="BW54" s="414">
        <v>0</v>
      </c>
      <c r="BX54" s="414">
        <v>0</v>
      </c>
      <c r="BY54" s="414">
        <v>0</v>
      </c>
      <c r="BZ54" s="414">
        <v>0</v>
      </c>
      <c r="CA54" s="414">
        <v>0</v>
      </c>
      <c r="CB54" s="414">
        <v>0</v>
      </c>
      <c r="CC54" s="414">
        <v>0</v>
      </c>
      <c r="CD54" s="410">
        <f t="shared" si="317"/>
        <v>0</v>
      </c>
      <c r="CF54" s="525"/>
      <c r="CG54" s="165" t="s">
        <v>60</v>
      </c>
      <c r="CH54" s="414">
        <v>0</v>
      </c>
      <c r="CI54" s="414">
        <v>0</v>
      </c>
      <c r="CJ54" s="414">
        <v>0</v>
      </c>
      <c r="CK54" s="414">
        <v>0</v>
      </c>
      <c r="CL54" s="414">
        <v>0</v>
      </c>
      <c r="CM54" s="414">
        <v>0</v>
      </c>
      <c r="CN54" s="414">
        <v>0</v>
      </c>
      <c r="CO54" s="414">
        <v>0</v>
      </c>
      <c r="CP54" s="414">
        <v>0</v>
      </c>
      <c r="CQ54" s="414">
        <v>0</v>
      </c>
      <c r="CR54" s="414">
        <v>0</v>
      </c>
      <c r="CS54" s="414">
        <v>0</v>
      </c>
      <c r="CT54" s="410">
        <f t="shared" si="318"/>
        <v>0</v>
      </c>
      <c r="CV54" s="525"/>
      <c r="CW54" s="165" t="s">
        <v>60</v>
      </c>
      <c r="CX54" s="414">
        <v>0</v>
      </c>
      <c r="CY54" s="414">
        <v>0</v>
      </c>
      <c r="CZ54" s="414">
        <v>0</v>
      </c>
      <c r="DA54" s="414">
        <v>0</v>
      </c>
      <c r="DB54" s="414">
        <v>0</v>
      </c>
      <c r="DC54" s="414">
        <v>0</v>
      </c>
      <c r="DD54" s="414">
        <v>0</v>
      </c>
      <c r="DE54" s="414">
        <v>0</v>
      </c>
      <c r="DF54" s="414">
        <v>0</v>
      </c>
      <c r="DG54" s="414">
        <v>0</v>
      </c>
      <c r="DH54" s="414">
        <v>0</v>
      </c>
      <c r="DI54" s="414">
        <v>0</v>
      </c>
      <c r="DJ54" s="410">
        <f t="shared" si="319"/>
        <v>0</v>
      </c>
      <c r="DL54" s="525"/>
      <c r="DM54" s="165" t="s">
        <v>60</v>
      </c>
      <c r="DN54" s="414">
        <v>0</v>
      </c>
      <c r="DO54" s="414">
        <v>0</v>
      </c>
      <c r="DP54" s="414">
        <v>0</v>
      </c>
      <c r="DQ54" s="414">
        <v>0</v>
      </c>
      <c r="DR54" s="414">
        <v>0</v>
      </c>
      <c r="DS54" s="414">
        <v>0</v>
      </c>
      <c r="DT54" s="414">
        <v>0</v>
      </c>
      <c r="DU54" s="414">
        <v>0</v>
      </c>
      <c r="DV54" s="414">
        <v>0</v>
      </c>
      <c r="DW54" s="414">
        <v>0</v>
      </c>
      <c r="DX54" s="414">
        <v>0</v>
      </c>
      <c r="DY54" s="414">
        <v>0</v>
      </c>
      <c r="DZ54" s="410">
        <f t="shared" si="320"/>
        <v>0</v>
      </c>
    </row>
    <row r="55" spans="1:130" x14ac:dyDescent="0.35">
      <c r="A55" s="525"/>
      <c r="B55" s="165" t="s">
        <v>59</v>
      </c>
      <c r="C55" s="221">
        <f t="shared" si="321"/>
        <v>0</v>
      </c>
      <c r="D55" s="221">
        <f t="shared" si="269"/>
        <v>0</v>
      </c>
      <c r="E55" s="221">
        <f t="shared" si="270"/>
        <v>0</v>
      </c>
      <c r="F55" s="221">
        <f t="shared" si="271"/>
        <v>0</v>
      </c>
      <c r="G55" s="221">
        <f t="shared" si="272"/>
        <v>0</v>
      </c>
      <c r="H55" s="221">
        <f t="shared" si="273"/>
        <v>0</v>
      </c>
      <c r="I55" s="221">
        <f t="shared" si="274"/>
        <v>0</v>
      </c>
      <c r="J55" s="221">
        <f t="shared" si="275"/>
        <v>0</v>
      </c>
      <c r="K55" s="221">
        <f t="shared" si="276"/>
        <v>0</v>
      </c>
      <c r="L55" s="221">
        <f t="shared" si="277"/>
        <v>0</v>
      </c>
      <c r="M55" s="221">
        <f t="shared" si="278"/>
        <v>0</v>
      </c>
      <c r="N55" s="221">
        <f t="shared" si="279"/>
        <v>0</v>
      </c>
      <c r="O55" s="65">
        <f t="shared" si="280"/>
        <v>0</v>
      </c>
      <c r="Q55" s="525"/>
      <c r="R55" s="165" t="s">
        <v>59</v>
      </c>
      <c r="S55" s="221">
        <f t="shared" si="322"/>
        <v>0</v>
      </c>
      <c r="T55" s="221">
        <f t="shared" si="281"/>
        <v>0</v>
      </c>
      <c r="U55" s="221">
        <f t="shared" si="282"/>
        <v>46111.886857780955</v>
      </c>
      <c r="V55" s="221">
        <f t="shared" si="283"/>
        <v>0</v>
      </c>
      <c r="W55" s="221">
        <f t="shared" si="284"/>
        <v>0</v>
      </c>
      <c r="X55" s="221">
        <f t="shared" si="285"/>
        <v>30494.597711448183</v>
      </c>
      <c r="Y55" s="221">
        <f t="shared" si="286"/>
        <v>0</v>
      </c>
      <c r="Z55" s="221">
        <f t="shared" si="287"/>
        <v>0</v>
      </c>
      <c r="AA55" s="221">
        <f t="shared" si="288"/>
        <v>0</v>
      </c>
      <c r="AB55" s="221">
        <f t="shared" si="289"/>
        <v>0</v>
      </c>
      <c r="AC55" s="221">
        <f t="shared" si="290"/>
        <v>0</v>
      </c>
      <c r="AD55" s="221">
        <f t="shared" si="291"/>
        <v>76966.082482827202</v>
      </c>
      <c r="AE55" s="65">
        <f t="shared" si="292"/>
        <v>153572.56705205634</v>
      </c>
      <c r="AG55" s="525"/>
      <c r="AH55" s="165" t="s">
        <v>59</v>
      </c>
      <c r="AI55" s="221">
        <f t="shared" si="323"/>
        <v>0</v>
      </c>
      <c r="AJ55" s="221">
        <f t="shared" si="293"/>
        <v>0</v>
      </c>
      <c r="AK55" s="221">
        <f t="shared" si="294"/>
        <v>0</v>
      </c>
      <c r="AL55" s="221">
        <f t="shared" si="295"/>
        <v>0</v>
      </c>
      <c r="AM55" s="221">
        <f t="shared" si="296"/>
        <v>0</v>
      </c>
      <c r="AN55" s="221">
        <f t="shared" si="297"/>
        <v>0</v>
      </c>
      <c r="AO55" s="221">
        <f t="shared" si="298"/>
        <v>0</v>
      </c>
      <c r="AP55" s="221">
        <f t="shared" si="299"/>
        <v>0</v>
      </c>
      <c r="AQ55" s="221">
        <f t="shared" si="300"/>
        <v>0</v>
      </c>
      <c r="AR55" s="221">
        <f t="shared" si="301"/>
        <v>0</v>
      </c>
      <c r="AS55" s="221">
        <f t="shared" si="302"/>
        <v>197198.02128299032</v>
      </c>
      <c r="AT55" s="221">
        <f t="shared" si="303"/>
        <v>395333.03620039654</v>
      </c>
      <c r="AU55" s="65">
        <f t="shared" si="304"/>
        <v>592531.05748338683</v>
      </c>
      <c r="AW55" s="525"/>
      <c r="AX55" s="165" t="s">
        <v>59</v>
      </c>
      <c r="AY55" s="221">
        <f t="shared" si="324"/>
        <v>0</v>
      </c>
      <c r="AZ55" s="221">
        <f t="shared" si="305"/>
        <v>0</v>
      </c>
      <c r="BA55" s="221">
        <f t="shared" si="306"/>
        <v>0</v>
      </c>
      <c r="BB55" s="221">
        <f t="shared" si="307"/>
        <v>0</v>
      </c>
      <c r="BC55" s="221">
        <f t="shared" si="308"/>
        <v>0</v>
      </c>
      <c r="BD55" s="221">
        <f t="shared" si="309"/>
        <v>0</v>
      </c>
      <c r="BE55" s="221">
        <f t="shared" si="310"/>
        <v>0</v>
      </c>
      <c r="BF55" s="221">
        <f t="shared" si="311"/>
        <v>0</v>
      </c>
      <c r="BG55" s="221">
        <f t="shared" si="312"/>
        <v>0</v>
      </c>
      <c r="BH55" s="221">
        <f t="shared" si="313"/>
        <v>0</v>
      </c>
      <c r="BI55" s="221">
        <f t="shared" si="314"/>
        <v>0</v>
      </c>
      <c r="BJ55" s="221">
        <f t="shared" si="315"/>
        <v>0</v>
      </c>
      <c r="BK55" s="65">
        <f t="shared" si="316"/>
        <v>0</v>
      </c>
      <c r="BP55" s="525"/>
      <c r="BQ55" s="165" t="s">
        <v>59</v>
      </c>
      <c r="BR55" s="414">
        <v>0</v>
      </c>
      <c r="BS55" s="414">
        <v>0</v>
      </c>
      <c r="BT55" s="414">
        <v>0</v>
      </c>
      <c r="BU55" s="414">
        <v>0</v>
      </c>
      <c r="BV55" s="414">
        <v>0</v>
      </c>
      <c r="BW55" s="414">
        <v>0</v>
      </c>
      <c r="BX55" s="414">
        <v>0</v>
      </c>
      <c r="BY55" s="414">
        <v>0</v>
      </c>
      <c r="BZ55" s="414">
        <v>0</v>
      </c>
      <c r="CA55" s="414">
        <v>0</v>
      </c>
      <c r="CB55" s="414">
        <v>0</v>
      </c>
      <c r="CC55" s="414">
        <v>0</v>
      </c>
      <c r="CD55" s="410">
        <f t="shared" si="317"/>
        <v>0</v>
      </c>
      <c r="CF55" s="525"/>
      <c r="CG55" s="165" t="s">
        <v>59</v>
      </c>
      <c r="CH55" s="414">
        <v>0</v>
      </c>
      <c r="CI55" s="414">
        <v>0</v>
      </c>
      <c r="CJ55" s="414">
        <v>8.7694549310311266E-3</v>
      </c>
      <c r="CK55" s="414">
        <v>0</v>
      </c>
      <c r="CL55" s="414">
        <v>0</v>
      </c>
      <c r="CM55" s="414">
        <v>5.7993940064793711E-3</v>
      </c>
      <c r="CN55" s="414">
        <v>0</v>
      </c>
      <c r="CO55" s="414">
        <v>0</v>
      </c>
      <c r="CP55" s="414">
        <v>0</v>
      </c>
      <c r="CQ55" s="414">
        <v>0</v>
      </c>
      <c r="CR55" s="414">
        <v>0</v>
      </c>
      <c r="CS55" s="414">
        <v>1.4637236459936483E-2</v>
      </c>
      <c r="CT55" s="410">
        <f t="shared" si="318"/>
        <v>2.9206085397446981E-2</v>
      </c>
      <c r="CV55" s="525"/>
      <c r="CW55" s="165" t="s">
        <v>59</v>
      </c>
      <c r="CX55" s="414">
        <v>0</v>
      </c>
      <c r="CY55" s="414">
        <v>0</v>
      </c>
      <c r="CZ55" s="414">
        <v>0</v>
      </c>
      <c r="DA55" s="414">
        <v>0</v>
      </c>
      <c r="DB55" s="414">
        <v>0</v>
      </c>
      <c r="DC55" s="414">
        <v>0</v>
      </c>
      <c r="DD55" s="414">
        <v>0</v>
      </c>
      <c r="DE55" s="414">
        <v>0</v>
      </c>
      <c r="DF55" s="414">
        <v>0</v>
      </c>
      <c r="DG55" s="414">
        <v>0</v>
      </c>
      <c r="DH55" s="414">
        <v>3.750267616381206E-2</v>
      </c>
      <c r="DI55" s="414">
        <v>7.5183547669597783E-2</v>
      </c>
      <c r="DJ55" s="410">
        <f t="shared" si="319"/>
        <v>0.11268622383340984</v>
      </c>
      <c r="DL55" s="525"/>
      <c r="DM55" s="165" t="s">
        <v>59</v>
      </c>
      <c r="DN55" s="414">
        <v>0</v>
      </c>
      <c r="DO55" s="414">
        <v>0</v>
      </c>
      <c r="DP55" s="414">
        <v>0</v>
      </c>
      <c r="DQ55" s="414">
        <v>0</v>
      </c>
      <c r="DR55" s="414">
        <v>0</v>
      </c>
      <c r="DS55" s="414">
        <v>0</v>
      </c>
      <c r="DT55" s="414">
        <v>0</v>
      </c>
      <c r="DU55" s="414">
        <v>0</v>
      </c>
      <c r="DV55" s="414">
        <v>0</v>
      </c>
      <c r="DW55" s="414">
        <v>0</v>
      </c>
      <c r="DX55" s="414">
        <v>0</v>
      </c>
      <c r="DY55" s="414">
        <v>0</v>
      </c>
      <c r="DZ55" s="410">
        <f t="shared" si="320"/>
        <v>0</v>
      </c>
    </row>
    <row r="56" spans="1:130" x14ac:dyDescent="0.35">
      <c r="A56" s="525"/>
      <c r="B56" s="165" t="s">
        <v>58</v>
      </c>
      <c r="C56" s="221">
        <f t="shared" si="321"/>
        <v>0</v>
      </c>
      <c r="D56" s="221">
        <f t="shared" si="269"/>
        <v>0</v>
      </c>
      <c r="E56" s="221">
        <f t="shared" si="270"/>
        <v>0</v>
      </c>
      <c r="F56" s="221">
        <f t="shared" si="271"/>
        <v>0</v>
      </c>
      <c r="G56" s="221">
        <f t="shared" si="272"/>
        <v>0</v>
      </c>
      <c r="H56" s="221">
        <f t="shared" si="273"/>
        <v>0</v>
      </c>
      <c r="I56" s="221">
        <f t="shared" si="274"/>
        <v>0</v>
      </c>
      <c r="J56" s="221">
        <f t="shared" si="275"/>
        <v>0</v>
      </c>
      <c r="K56" s="221">
        <f t="shared" si="276"/>
        <v>0</v>
      </c>
      <c r="L56" s="221">
        <f t="shared" si="277"/>
        <v>0</v>
      </c>
      <c r="M56" s="221">
        <f t="shared" si="278"/>
        <v>0</v>
      </c>
      <c r="N56" s="221">
        <f t="shared" si="279"/>
        <v>0</v>
      </c>
      <c r="O56" s="65">
        <f t="shared" si="280"/>
        <v>0</v>
      </c>
      <c r="Q56" s="525"/>
      <c r="R56" s="165" t="s">
        <v>58</v>
      </c>
      <c r="S56" s="221">
        <f t="shared" si="322"/>
        <v>0</v>
      </c>
      <c r="T56" s="221">
        <f t="shared" si="281"/>
        <v>0</v>
      </c>
      <c r="U56" s="221">
        <f t="shared" si="282"/>
        <v>0</v>
      </c>
      <c r="V56" s="221">
        <f t="shared" si="283"/>
        <v>0</v>
      </c>
      <c r="W56" s="221">
        <f t="shared" si="284"/>
        <v>0</v>
      </c>
      <c r="X56" s="221">
        <f t="shared" si="285"/>
        <v>0</v>
      </c>
      <c r="Y56" s="221">
        <f t="shared" si="286"/>
        <v>0</v>
      </c>
      <c r="Z56" s="221">
        <f t="shared" si="287"/>
        <v>0</v>
      </c>
      <c r="AA56" s="221">
        <f t="shared" si="288"/>
        <v>0</v>
      </c>
      <c r="AB56" s="221">
        <f t="shared" si="289"/>
        <v>0</v>
      </c>
      <c r="AC56" s="221">
        <f t="shared" si="290"/>
        <v>0</v>
      </c>
      <c r="AD56" s="221">
        <f t="shared" si="291"/>
        <v>0</v>
      </c>
      <c r="AE56" s="65">
        <f t="shared" si="292"/>
        <v>0</v>
      </c>
      <c r="AG56" s="525"/>
      <c r="AH56" s="165" t="s">
        <v>58</v>
      </c>
      <c r="AI56" s="221">
        <f t="shared" si="323"/>
        <v>0</v>
      </c>
      <c r="AJ56" s="221">
        <f t="shared" si="293"/>
        <v>0</v>
      </c>
      <c r="AK56" s="221">
        <f t="shared" si="294"/>
        <v>0</v>
      </c>
      <c r="AL56" s="221">
        <f t="shared" si="295"/>
        <v>0</v>
      </c>
      <c r="AM56" s="221">
        <f t="shared" si="296"/>
        <v>0</v>
      </c>
      <c r="AN56" s="221">
        <f t="shared" si="297"/>
        <v>0</v>
      </c>
      <c r="AO56" s="221">
        <f t="shared" si="298"/>
        <v>0</v>
      </c>
      <c r="AP56" s="221">
        <f t="shared" si="299"/>
        <v>0</v>
      </c>
      <c r="AQ56" s="221">
        <f t="shared" si="300"/>
        <v>0</v>
      </c>
      <c r="AR56" s="221">
        <f t="shared" si="301"/>
        <v>0</v>
      </c>
      <c r="AS56" s="221">
        <f t="shared" si="302"/>
        <v>0</v>
      </c>
      <c r="AT56" s="221">
        <f t="shared" si="303"/>
        <v>0</v>
      </c>
      <c r="AU56" s="65">
        <f t="shared" si="304"/>
        <v>0</v>
      </c>
      <c r="AW56" s="525"/>
      <c r="AX56" s="165" t="s">
        <v>58</v>
      </c>
      <c r="AY56" s="221">
        <f t="shared" si="324"/>
        <v>0</v>
      </c>
      <c r="AZ56" s="221">
        <f t="shared" si="305"/>
        <v>0</v>
      </c>
      <c r="BA56" s="221">
        <f t="shared" si="306"/>
        <v>0</v>
      </c>
      <c r="BB56" s="221">
        <f t="shared" si="307"/>
        <v>0</v>
      </c>
      <c r="BC56" s="221">
        <f t="shared" si="308"/>
        <v>0</v>
      </c>
      <c r="BD56" s="221">
        <f t="shared" si="309"/>
        <v>0</v>
      </c>
      <c r="BE56" s="221">
        <f t="shared" si="310"/>
        <v>0</v>
      </c>
      <c r="BF56" s="221">
        <f t="shared" si="311"/>
        <v>0</v>
      </c>
      <c r="BG56" s="221">
        <f t="shared" si="312"/>
        <v>0</v>
      </c>
      <c r="BH56" s="221">
        <f t="shared" si="313"/>
        <v>0</v>
      </c>
      <c r="BI56" s="221">
        <f t="shared" si="314"/>
        <v>0</v>
      </c>
      <c r="BJ56" s="221">
        <f t="shared" si="315"/>
        <v>0</v>
      </c>
      <c r="BK56" s="65">
        <f t="shared" si="316"/>
        <v>0</v>
      </c>
      <c r="BP56" s="525"/>
      <c r="BQ56" s="165" t="s">
        <v>58</v>
      </c>
      <c r="BR56" s="414">
        <v>0</v>
      </c>
      <c r="BS56" s="414">
        <v>0</v>
      </c>
      <c r="BT56" s="414">
        <v>0</v>
      </c>
      <c r="BU56" s="414">
        <v>0</v>
      </c>
      <c r="BV56" s="414">
        <v>0</v>
      </c>
      <c r="BW56" s="414">
        <v>0</v>
      </c>
      <c r="BX56" s="414">
        <v>0</v>
      </c>
      <c r="BY56" s="414">
        <v>0</v>
      </c>
      <c r="BZ56" s="414">
        <v>0</v>
      </c>
      <c r="CA56" s="414">
        <v>0</v>
      </c>
      <c r="CB56" s="414">
        <v>0</v>
      </c>
      <c r="CC56" s="414">
        <v>0</v>
      </c>
      <c r="CD56" s="410">
        <f t="shared" si="317"/>
        <v>0</v>
      </c>
      <c r="CF56" s="525"/>
      <c r="CG56" s="165" t="s">
        <v>58</v>
      </c>
      <c r="CH56" s="414">
        <v>0</v>
      </c>
      <c r="CI56" s="414">
        <v>0</v>
      </c>
      <c r="CJ56" s="414">
        <v>0</v>
      </c>
      <c r="CK56" s="414">
        <v>0</v>
      </c>
      <c r="CL56" s="414">
        <v>0</v>
      </c>
      <c r="CM56" s="414">
        <v>0</v>
      </c>
      <c r="CN56" s="414">
        <v>0</v>
      </c>
      <c r="CO56" s="414">
        <v>0</v>
      </c>
      <c r="CP56" s="414">
        <v>0</v>
      </c>
      <c r="CQ56" s="414">
        <v>0</v>
      </c>
      <c r="CR56" s="414">
        <v>0</v>
      </c>
      <c r="CS56" s="414">
        <v>0</v>
      </c>
      <c r="CT56" s="410">
        <f t="shared" si="318"/>
        <v>0</v>
      </c>
      <c r="CV56" s="525"/>
      <c r="CW56" s="165" t="s">
        <v>58</v>
      </c>
      <c r="CX56" s="414">
        <v>0</v>
      </c>
      <c r="CY56" s="414">
        <v>0</v>
      </c>
      <c r="CZ56" s="414">
        <v>0</v>
      </c>
      <c r="DA56" s="414">
        <v>0</v>
      </c>
      <c r="DB56" s="414">
        <v>0</v>
      </c>
      <c r="DC56" s="414">
        <v>0</v>
      </c>
      <c r="DD56" s="414">
        <v>0</v>
      </c>
      <c r="DE56" s="414">
        <v>0</v>
      </c>
      <c r="DF56" s="414">
        <v>0</v>
      </c>
      <c r="DG56" s="414">
        <v>0</v>
      </c>
      <c r="DH56" s="414">
        <v>0</v>
      </c>
      <c r="DI56" s="414">
        <v>0</v>
      </c>
      <c r="DJ56" s="410">
        <f t="shared" si="319"/>
        <v>0</v>
      </c>
      <c r="DL56" s="525"/>
      <c r="DM56" s="165" t="s">
        <v>58</v>
      </c>
      <c r="DN56" s="414">
        <v>0</v>
      </c>
      <c r="DO56" s="414">
        <v>0</v>
      </c>
      <c r="DP56" s="414">
        <v>0</v>
      </c>
      <c r="DQ56" s="414">
        <v>0</v>
      </c>
      <c r="DR56" s="414">
        <v>0</v>
      </c>
      <c r="DS56" s="414">
        <v>0</v>
      </c>
      <c r="DT56" s="414">
        <v>0</v>
      </c>
      <c r="DU56" s="414">
        <v>0</v>
      </c>
      <c r="DV56" s="414">
        <v>0</v>
      </c>
      <c r="DW56" s="414">
        <v>0</v>
      </c>
      <c r="DX56" s="414">
        <v>0</v>
      </c>
      <c r="DY56" s="414">
        <v>0</v>
      </c>
      <c r="DZ56" s="410">
        <f t="shared" si="320"/>
        <v>0</v>
      </c>
    </row>
    <row r="57" spans="1:130" x14ac:dyDescent="0.35">
      <c r="A57" s="525"/>
      <c r="B57" s="165" t="s">
        <v>57</v>
      </c>
      <c r="C57" s="221">
        <f t="shared" si="321"/>
        <v>0</v>
      </c>
      <c r="D57" s="221">
        <f t="shared" si="269"/>
        <v>0</v>
      </c>
      <c r="E57" s="221">
        <f t="shared" si="270"/>
        <v>0</v>
      </c>
      <c r="F57" s="221">
        <f t="shared" si="271"/>
        <v>0</v>
      </c>
      <c r="G57" s="221">
        <f t="shared" si="272"/>
        <v>0</v>
      </c>
      <c r="H57" s="221">
        <f t="shared" si="273"/>
        <v>0</v>
      </c>
      <c r="I57" s="221">
        <f t="shared" si="274"/>
        <v>0</v>
      </c>
      <c r="J57" s="221">
        <f t="shared" si="275"/>
        <v>0</v>
      </c>
      <c r="K57" s="221">
        <f t="shared" si="276"/>
        <v>0</v>
      </c>
      <c r="L57" s="221">
        <f t="shared" si="277"/>
        <v>0</v>
      </c>
      <c r="M57" s="221">
        <f t="shared" si="278"/>
        <v>0</v>
      </c>
      <c r="N57" s="221">
        <f t="shared" si="279"/>
        <v>0</v>
      </c>
      <c r="O57" s="65">
        <f t="shared" si="280"/>
        <v>0</v>
      </c>
      <c r="Q57" s="525"/>
      <c r="R57" s="165" t="s">
        <v>57</v>
      </c>
      <c r="S57" s="221">
        <f t="shared" si="322"/>
        <v>0</v>
      </c>
      <c r="T57" s="221">
        <f t="shared" si="281"/>
        <v>0</v>
      </c>
      <c r="U57" s="221">
        <f t="shared" si="282"/>
        <v>0</v>
      </c>
      <c r="V57" s="221">
        <f t="shared" si="283"/>
        <v>0</v>
      </c>
      <c r="W57" s="221">
        <f t="shared" si="284"/>
        <v>0</v>
      </c>
      <c r="X57" s="221">
        <f t="shared" si="285"/>
        <v>0</v>
      </c>
      <c r="Y57" s="221">
        <f t="shared" si="286"/>
        <v>0</v>
      </c>
      <c r="Z57" s="221">
        <f t="shared" si="287"/>
        <v>0</v>
      </c>
      <c r="AA57" s="221">
        <f t="shared" si="288"/>
        <v>0</v>
      </c>
      <c r="AB57" s="221">
        <f t="shared" si="289"/>
        <v>0</v>
      </c>
      <c r="AC57" s="221">
        <f t="shared" si="290"/>
        <v>0</v>
      </c>
      <c r="AD57" s="221">
        <f t="shared" si="291"/>
        <v>0</v>
      </c>
      <c r="AE57" s="65">
        <f t="shared" si="292"/>
        <v>0</v>
      </c>
      <c r="AG57" s="525"/>
      <c r="AH57" s="165" t="s">
        <v>57</v>
      </c>
      <c r="AI57" s="221">
        <f t="shared" si="323"/>
        <v>0</v>
      </c>
      <c r="AJ57" s="221">
        <f t="shared" si="293"/>
        <v>0</v>
      </c>
      <c r="AK57" s="221">
        <f t="shared" si="294"/>
        <v>0</v>
      </c>
      <c r="AL57" s="221">
        <f t="shared" si="295"/>
        <v>0</v>
      </c>
      <c r="AM57" s="221">
        <f t="shared" si="296"/>
        <v>0</v>
      </c>
      <c r="AN57" s="221">
        <f t="shared" si="297"/>
        <v>0</v>
      </c>
      <c r="AO57" s="221">
        <f t="shared" si="298"/>
        <v>0</v>
      </c>
      <c r="AP57" s="221">
        <f t="shared" si="299"/>
        <v>0</v>
      </c>
      <c r="AQ57" s="221">
        <f t="shared" si="300"/>
        <v>0</v>
      </c>
      <c r="AR57" s="221">
        <f t="shared" si="301"/>
        <v>0</v>
      </c>
      <c r="AS57" s="221">
        <f t="shared" si="302"/>
        <v>0</v>
      </c>
      <c r="AT57" s="221">
        <f t="shared" si="303"/>
        <v>0</v>
      </c>
      <c r="AU57" s="65">
        <f t="shared" si="304"/>
        <v>0</v>
      </c>
      <c r="AW57" s="525"/>
      <c r="AX57" s="165" t="s">
        <v>57</v>
      </c>
      <c r="AY57" s="221">
        <f t="shared" si="324"/>
        <v>0</v>
      </c>
      <c r="AZ57" s="221">
        <f t="shared" si="305"/>
        <v>0</v>
      </c>
      <c r="BA57" s="221">
        <f t="shared" si="306"/>
        <v>0</v>
      </c>
      <c r="BB57" s="221">
        <f t="shared" si="307"/>
        <v>0</v>
      </c>
      <c r="BC57" s="221">
        <f t="shared" si="308"/>
        <v>0</v>
      </c>
      <c r="BD57" s="221">
        <f t="shared" si="309"/>
        <v>0</v>
      </c>
      <c r="BE57" s="221">
        <f t="shared" si="310"/>
        <v>0</v>
      </c>
      <c r="BF57" s="221">
        <f t="shared" si="311"/>
        <v>0</v>
      </c>
      <c r="BG57" s="221">
        <f t="shared" si="312"/>
        <v>0</v>
      </c>
      <c r="BH57" s="221">
        <f t="shared" si="313"/>
        <v>0</v>
      </c>
      <c r="BI57" s="221">
        <f t="shared" si="314"/>
        <v>0</v>
      </c>
      <c r="BJ57" s="221">
        <f t="shared" si="315"/>
        <v>0</v>
      </c>
      <c r="BK57" s="65">
        <f t="shared" si="316"/>
        <v>0</v>
      </c>
      <c r="BP57" s="525"/>
      <c r="BQ57" s="165" t="s">
        <v>57</v>
      </c>
      <c r="BR57" s="414">
        <v>0</v>
      </c>
      <c r="BS57" s="414">
        <v>0</v>
      </c>
      <c r="BT57" s="414">
        <v>0</v>
      </c>
      <c r="BU57" s="414">
        <v>0</v>
      </c>
      <c r="BV57" s="414">
        <v>0</v>
      </c>
      <c r="BW57" s="414">
        <v>0</v>
      </c>
      <c r="BX57" s="414">
        <v>0</v>
      </c>
      <c r="BY57" s="414">
        <v>0</v>
      </c>
      <c r="BZ57" s="414">
        <v>0</v>
      </c>
      <c r="CA57" s="414">
        <v>0</v>
      </c>
      <c r="CB57" s="414">
        <v>0</v>
      </c>
      <c r="CC57" s="414">
        <v>0</v>
      </c>
      <c r="CD57" s="410">
        <f t="shared" si="317"/>
        <v>0</v>
      </c>
      <c r="CF57" s="525"/>
      <c r="CG57" s="165" t="s">
        <v>57</v>
      </c>
      <c r="CH57" s="414">
        <v>0</v>
      </c>
      <c r="CI57" s="414">
        <v>0</v>
      </c>
      <c r="CJ57" s="414">
        <v>0</v>
      </c>
      <c r="CK57" s="414">
        <v>0</v>
      </c>
      <c r="CL57" s="414">
        <v>0</v>
      </c>
      <c r="CM57" s="414">
        <v>0</v>
      </c>
      <c r="CN57" s="414">
        <v>0</v>
      </c>
      <c r="CO57" s="414">
        <v>0</v>
      </c>
      <c r="CP57" s="414">
        <v>0</v>
      </c>
      <c r="CQ57" s="414">
        <v>0</v>
      </c>
      <c r="CR57" s="414">
        <v>0</v>
      </c>
      <c r="CS57" s="414">
        <v>0</v>
      </c>
      <c r="CT57" s="410">
        <f t="shared" si="318"/>
        <v>0</v>
      </c>
      <c r="CV57" s="525"/>
      <c r="CW57" s="165" t="s">
        <v>57</v>
      </c>
      <c r="CX57" s="414">
        <v>0</v>
      </c>
      <c r="CY57" s="414">
        <v>0</v>
      </c>
      <c r="CZ57" s="414">
        <v>0</v>
      </c>
      <c r="DA57" s="414">
        <v>0</v>
      </c>
      <c r="DB57" s="414">
        <v>0</v>
      </c>
      <c r="DC57" s="414">
        <v>0</v>
      </c>
      <c r="DD57" s="414">
        <v>0</v>
      </c>
      <c r="DE57" s="414">
        <v>0</v>
      </c>
      <c r="DF57" s="414">
        <v>0</v>
      </c>
      <c r="DG57" s="414">
        <v>0</v>
      </c>
      <c r="DH57" s="414">
        <v>0</v>
      </c>
      <c r="DI57" s="414">
        <v>0</v>
      </c>
      <c r="DJ57" s="410">
        <f t="shared" si="319"/>
        <v>0</v>
      </c>
      <c r="DL57" s="525"/>
      <c r="DM57" s="165" t="s">
        <v>57</v>
      </c>
      <c r="DN57" s="414">
        <v>0</v>
      </c>
      <c r="DO57" s="414">
        <v>0</v>
      </c>
      <c r="DP57" s="414">
        <v>0</v>
      </c>
      <c r="DQ57" s="414">
        <v>0</v>
      </c>
      <c r="DR57" s="414">
        <v>0</v>
      </c>
      <c r="DS57" s="414">
        <v>0</v>
      </c>
      <c r="DT57" s="414">
        <v>0</v>
      </c>
      <c r="DU57" s="414">
        <v>0</v>
      </c>
      <c r="DV57" s="414">
        <v>0</v>
      </c>
      <c r="DW57" s="414">
        <v>0</v>
      </c>
      <c r="DX57" s="414">
        <v>0</v>
      </c>
      <c r="DY57" s="414">
        <v>0</v>
      </c>
      <c r="DZ57" s="410">
        <f t="shared" si="320"/>
        <v>0</v>
      </c>
    </row>
    <row r="58" spans="1:130" x14ac:dyDescent="0.35">
      <c r="A58" s="525"/>
      <c r="B58" s="165" t="s">
        <v>56</v>
      </c>
      <c r="C58" s="221">
        <f t="shared" si="321"/>
        <v>0</v>
      </c>
      <c r="D58" s="221">
        <f t="shared" si="269"/>
        <v>0</v>
      </c>
      <c r="E58" s="221">
        <f t="shared" si="270"/>
        <v>0</v>
      </c>
      <c r="F58" s="221">
        <f t="shared" si="271"/>
        <v>0</v>
      </c>
      <c r="G58" s="221">
        <f t="shared" si="272"/>
        <v>0</v>
      </c>
      <c r="H58" s="221">
        <f t="shared" si="273"/>
        <v>0</v>
      </c>
      <c r="I58" s="221">
        <f t="shared" si="274"/>
        <v>0</v>
      </c>
      <c r="J58" s="221">
        <f t="shared" si="275"/>
        <v>0</v>
      </c>
      <c r="K58" s="221">
        <f t="shared" si="276"/>
        <v>0</v>
      </c>
      <c r="L58" s="221">
        <f t="shared" si="277"/>
        <v>0</v>
      </c>
      <c r="M58" s="221">
        <f t="shared" si="278"/>
        <v>0</v>
      </c>
      <c r="N58" s="221">
        <f t="shared" si="279"/>
        <v>0</v>
      </c>
      <c r="O58" s="65">
        <f t="shared" si="280"/>
        <v>0</v>
      </c>
      <c r="Q58" s="525"/>
      <c r="R58" s="165" t="s">
        <v>56</v>
      </c>
      <c r="S58" s="221">
        <f t="shared" si="322"/>
        <v>0</v>
      </c>
      <c r="T58" s="221">
        <f t="shared" si="281"/>
        <v>0</v>
      </c>
      <c r="U58" s="221">
        <f t="shared" si="282"/>
        <v>232473.72864051364</v>
      </c>
      <c r="V58" s="221">
        <f t="shared" si="283"/>
        <v>0</v>
      </c>
      <c r="W58" s="221">
        <f t="shared" si="284"/>
        <v>284642.46848957188</v>
      </c>
      <c r="X58" s="221">
        <f t="shared" si="285"/>
        <v>45742.765573699377</v>
      </c>
      <c r="Y58" s="221">
        <f t="shared" si="286"/>
        <v>0</v>
      </c>
      <c r="Z58" s="221">
        <f t="shared" si="287"/>
        <v>0</v>
      </c>
      <c r="AA58" s="221">
        <f t="shared" si="288"/>
        <v>0</v>
      </c>
      <c r="AB58" s="221">
        <f t="shared" si="289"/>
        <v>354519.48616565252</v>
      </c>
      <c r="AC58" s="221">
        <f t="shared" si="290"/>
        <v>0</v>
      </c>
      <c r="AD58" s="221">
        <f t="shared" si="291"/>
        <v>1373675.8959394519</v>
      </c>
      <c r="AE58" s="65">
        <f t="shared" si="292"/>
        <v>2291054.3448088896</v>
      </c>
      <c r="AG58" s="525"/>
      <c r="AH58" s="165" t="s">
        <v>56</v>
      </c>
      <c r="AI58" s="221">
        <f t="shared" si="323"/>
        <v>0</v>
      </c>
      <c r="AJ58" s="221">
        <f t="shared" si="293"/>
        <v>0</v>
      </c>
      <c r="AK58" s="221">
        <f t="shared" si="294"/>
        <v>0</v>
      </c>
      <c r="AL58" s="221">
        <f t="shared" si="295"/>
        <v>0</v>
      </c>
      <c r="AM58" s="221">
        <f t="shared" si="296"/>
        <v>0</v>
      </c>
      <c r="AN58" s="221">
        <f t="shared" si="297"/>
        <v>0</v>
      </c>
      <c r="AO58" s="221">
        <f t="shared" si="298"/>
        <v>0</v>
      </c>
      <c r="AP58" s="221">
        <f t="shared" si="299"/>
        <v>0</v>
      </c>
      <c r="AQ58" s="221">
        <f t="shared" si="300"/>
        <v>0</v>
      </c>
      <c r="AR58" s="221">
        <f t="shared" si="301"/>
        <v>0</v>
      </c>
      <c r="AS58" s="221">
        <f t="shared" si="302"/>
        <v>405055.22139839031</v>
      </c>
      <c r="AT58" s="221">
        <f t="shared" si="303"/>
        <v>259380.16679587038</v>
      </c>
      <c r="AU58" s="65">
        <f t="shared" si="304"/>
        <v>664435.38819426065</v>
      </c>
      <c r="AW58" s="525"/>
      <c r="AX58" s="165" t="s">
        <v>56</v>
      </c>
      <c r="AY58" s="221">
        <f t="shared" si="324"/>
        <v>0</v>
      </c>
      <c r="AZ58" s="221">
        <f t="shared" si="305"/>
        <v>0</v>
      </c>
      <c r="BA58" s="221">
        <f t="shared" si="306"/>
        <v>0</v>
      </c>
      <c r="BB58" s="221">
        <f t="shared" si="307"/>
        <v>0</v>
      </c>
      <c r="BC58" s="221">
        <f t="shared" si="308"/>
        <v>0</v>
      </c>
      <c r="BD58" s="221">
        <f t="shared" si="309"/>
        <v>0</v>
      </c>
      <c r="BE58" s="221">
        <f t="shared" si="310"/>
        <v>0</v>
      </c>
      <c r="BF58" s="221">
        <f t="shared" si="311"/>
        <v>0</v>
      </c>
      <c r="BG58" s="221">
        <f t="shared" si="312"/>
        <v>0</v>
      </c>
      <c r="BH58" s="221">
        <f t="shared" si="313"/>
        <v>0</v>
      </c>
      <c r="BI58" s="221">
        <f t="shared" si="314"/>
        <v>0</v>
      </c>
      <c r="BJ58" s="221">
        <f t="shared" si="315"/>
        <v>0</v>
      </c>
      <c r="BK58" s="65">
        <f t="shared" si="316"/>
        <v>0</v>
      </c>
      <c r="BP58" s="525"/>
      <c r="BQ58" s="165" t="s">
        <v>56</v>
      </c>
      <c r="BR58" s="414">
        <v>0</v>
      </c>
      <c r="BS58" s="414">
        <v>0</v>
      </c>
      <c r="BT58" s="414">
        <v>0</v>
      </c>
      <c r="BU58" s="414">
        <v>0</v>
      </c>
      <c r="BV58" s="414">
        <v>0</v>
      </c>
      <c r="BW58" s="414">
        <v>0</v>
      </c>
      <c r="BX58" s="414">
        <v>0</v>
      </c>
      <c r="BY58" s="414">
        <v>0</v>
      </c>
      <c r="BZ58" s="414">
        <v>0</v>
      </c>
      <c r="CA58" s="414">
        <v>0</v>
      </c>
      <c r="CB58" s="414">
        <v>0</v>
      </c>
      <c r="CC58" s="414">
        <v>0</v>
      </c>
      <c r="CD58" s="410">
        <f t="shared" si="317"/>
        <v>0</v>
      </c>
      <c r="CF58" s="525"/>
      <c r="CG58" s="165" t="s">
        <v>56</v>
      </c>
      <c r="CH58" s="414">
        <v>0</v>
      </c>
      <c r="CI58" s="414">
        <v>0</v>
      </c>
      <c r="CJ58" s="414">
        <v>4.4211330849449677E-2</v>
      </c>
      <c r="CK58" s="414">
        <v>0</v>
      </c>
      <c r="CL58" s="414">
        <v>5.4132664459718247E-2</v>
      </c>
      <c r="CM58" s="414">
        <v>8.6992562754258738E-3</v>
      </c>
      <c r="CN58" s="414">
        <v>0</v>
      </c>
      <c r="CO58" s="414">
        <v>0</v>
      </c>
      <c r="CP58" s="414">
        <v>0</v>
      </c>
      <c r="CQ58" s="414">
        <v>6.7421718518928864E-2</v>
      </c>
      <c r="CR58" s="414">
        <v>0</v>
      </c>
      <c r="CS58" s="414">
        <v>0.26124259231548036</v>
      </c>
      <c r="CT58" s="410">
        <f t="shared" si="318"/>
        <v>0.43570756241900305</v>
      </c>
      <c r="CV58" s="525"/>
      <c r="CW58" s="165" t="s">
        <v>56</v>
      </c>
      <c r="CX58" s="414">
        <v>0</v>
      </c>
      <c r="CY58" s="414">
        <v>0</v>
      </c>
      <c r="CZ58" s="414">
        <v>0</v>
      </c>
      <c r="DA58" s="414">
        <v>0</v>
      </c>
      <c r="DB58" s="414">
        <v>0</v>
      </c>
      <c r="DC58" s="414">
        <v>0</v>
      </c>
      <c r="DD58" s="414">
        <v>0</v>
      </c>
      <c r="DE58" s="414">
        <v>0</v>
      </c>
      <c r="DF58" s="414">
        <v>0</v>
      </c>
      <c r="DG58" s="414">
        <v>0</v>
      </c>
      <c r="DH58" s="414">
        <v>7.7032490984103641E-2</v>
      </c>
      <c r="DI58" s="414">
        <v>4.9328336741785266E-2</v>
      </c>
      <c r="DJ58" s="410">
        <f t="shared" si="319"/>
        <v>0.12636082772588891</v>
      </c>
      <c r="DL58" s="525"/>
      <c r="DM58" s="165" t="s">
        <v>56</v>
      </c>
      <c r="DN58" s="414">
        <v>0</v>
      </c>
      <c r="DO58" s="414">
        <v>0</v>
      </c>
      <c r="DP58" s="414">
        <v>0</v>
      </c>
      <c r="DQ58" s="414">
        <v>0</v>
      </c>
      <c r="DR58" s="414">
        <v>0</v>
      </c>
      <c r="DS58" s="414">
        <v>0</v>
      </c>
      <c r="DT58" s="414">
        <v>0</v>
      </c>
      <c r="DU58" s="414">
        <v>0</v>
      </c>
      <c r="DV58" s="414">
        <v>0</v>
      </c>
      <c r="DW58" s="414">
        <v>0</v>
      </c>
      <c r="DX58" s="414">
        <v>0</v>
      </c>
      <c r="DY58" s="414">
        <v>0</v>
      </c>
      <c r="DZ58" s="410">
        <f t="shared" si="320"/>
        <v>0</v>
      </c>
    </row>
    <row r="59" spans="1:130" x14ac:dyDescent="0.35">
      <c r="A59" s="525"/>
      <c r="B59" s="165" t="s">
        <v>55</v>
      </c>
      <c r="C59" s="221">
        <f t="shared" si="321"/>
        <v>0</v>
      </c>
      <c r="D59" s="221">
        <f t="shared" si="269"/>
        <v>0</v>
      </c>
      <c r="E59" s="221">
        <f t="shared" si="270"/>
        <v>0</v>
      </c>
      <c r="F59" s="221">
        <f t="shared" si="271"/>
        <v>0</v>
      </c>
      <c r="G59" s="221">
        <f t="shared" si="272"/>
        <v>0</v>
      </c>
      <c r="H59" s="221">
        <f t="shared" si="273"/>
        <v>0</v>
      </c>
      <c r="I59" s="221">
        <f t="shared" si="274"/>
        <v>0</v>
      </c>
      <c r="J59" s="221">
        <f t="shared" si="275"/>
        <v>0</v>
      </c>
      <c r="K59" s="221">
        <f t="shared" si="276"/>
        <v>0</v>
      </c>
      <c r="L59" s="221">
        <f t="shared" si="277"/>
        <v>0</v>
      </c>
      <c r="M59" s="221">
        <f t="shared" si="278"/>
        <v>0</v>
      </c>
      <c r="N59" s="221">
        <f t="shared" si="279"/>
        <v>0</v>
      </c>
      <c r="O59" s="65">
        <f t="shared" si="280"/>
        <v>0</v>
      </c>
      <c r="Q59" s="525"/>
      <c r="R59" s="165" t="s">
        <v>55</v>
      </c>
      <c r="S59" s="221">
        <f t="shared" si="322"/>
        <v>0</v>
      </c>
      <c r="T59" s="221">
        <f t="shared" si="281"/>
        <v>0</v>
      </c>
      <c r="U59" s="221">
        <f t="shared" si="282"/>
        <v>0</v>
      </c>
      <c r="V59" s="221">
        <f t="shared" si="283"/>
        <v>0</v>
      </c>
      <c r="W59" s="221">
        <f t="shared" si="284"/>
        <v>0</v>
      </c>
      <c r="X59" s="221">
        <f t="shared" si="285"/>
        <v>0</v>
      </c>
      <c r="Y59" s="221">
        <f t="shared" si="286"/>
        <v>0</v>
      </c>
      <c r="Z59" s="221">
        <f t="shared" si="287"/>
        <v>0</v>
      </c>
      <c r="AA59" s="221">
        <f t="shared" si="288"/>
        <v>0</v>
      </c>
      <c r="AB59" s="221">
        <f t="shared" si="289"/>
        <v>0</v>
      </c>
      <c r="AC59" s="221">
        <f t="shared" si="290"/>
        <v>0</v>
      </c>
      <c r="AD59" s="221">
        <f t="shared" si="291"/>
        <v>0</v>
      </c>
      <c r="AE59" s="65">
        <f t="shared" si="292"/>
        <v>0</v>
      </c>
      <c r="AG59" s="525"/>
      <c r="AH59" s="165" t="s">
        <v>55</v>
      </c>
      <c r="AI59" s="221">
        <f t="shared" si="323"/>
        <v>0</v>
      </c>
      <c r="AJ59" s="221">
        <f t="shared" si="293"/>
        <v>0</v>
      </c>
      <c r="AK59" s="221">
        <f t="shared" si="294"/>
        <v>0</v>
      </c>
      <c r="AL59" s="221">
        <f t="shared" si="295"/>
        <v>0</v>
      </c>
      <c r="AM59" s="221">
        <f t="shared" si="296"/>
        <v>0</v>
      </c>
      <c r="AN59" s="221">
        <f t="shared" si="297"/>
        <v>0</v>
      </c>
      <c r="AO59" s="221">
        <f t="shared" si="298"/>
        <v>0</v>
      </c>
      <c r="AP59" s="221">
        <f t="shared" si="299"/>
        <v>0</v>
      </c>
      <c r="AQ59" s="221">
        <f t="shared" si="300"/>
        <v>0</v>
      </c>
      <c r="AR59" s="221">
        <f t="shared" si="301"/>
        <v>0</v>
      </c>
      <c r="AS59" s="221">
        <f t="shared" si="302"/>
        <v>0</v>
      </c>
      <c r="AT59" s="221">
        <f t="shared" si="303"/>
        <v>0</v>
      </c>
      <c r="AU59" s="65">
        <f t="shared" si="304"/>
        <v>0</v>
      </c>
      <c r="AW59" s="525"/>
      <c r="AX59" s="165" t="s">
        <v>55</v>
      </c>
      <c r="AY59" s="221">
        <f t="shared" si="324"/>
        <v>0</v>
      </c>
      <c r="AZ59" s="221">
        <f t="shared" si="305"/>
        <v>0</v>
      </c>
      <c r="BA59" s="221">
        <f t="shared" si="306"/>
        <v>0</v>
      </c>
      <c r="BB59" s="221">
        <f t="shared" si="307"/>
        <v>0</v>
      </c>
      <c r="BC59" s="221">
        <f t="shared" si="308"/>
        <v>0</v>
      </c>
      <c r="BD59" s="221">
        <f t="shared" si="309"/>
        <v>0</v>
      </c>
      <c r="BE59" s="221">
        <f t="shared" si="310"/>
        <v>0</v>
      </c>
      <c r="BF59" s="221">
        <f t="shared" si="311"/>
        <v>0</v>
      </c>
      <c r="BG59" s="221">
        <f t="shared" si="312"/>
        <v>0</v>
      </c>
      <c r="BH59" s="221">
        <f t="shared" si="313"/>
        <v>0</v>
      </c>
      <c r="BI59" s="221">
        <f t="shared" si="314"/>
        <v>0</v>
      </c>
      <c r="BJ59" s="221">
        <f t="shared" si="315"/>
        <v>0</v>
      </c>
      <c r="BK59" s="65">
        <f t="shared" si="316"/>
        <v>0</v>
      </c>
      <c r="BP59" s="525"/>
      <c r="BQ59" s="165" t="s">
        <v>55</v>
      </c>
      <c r="BR59" s="414">
        <v>0</v>
      </c>
      <c r="BS59" s="414">
        <v>0</v>
      </c>
      <c r="BT59" s="414">
        <v>0</v>
      </c>
      <c r="BU59" s="414">
        <v>0</v>
      </c>
      <c r="BV59" s="414">
        <v>0</v>
      </c>
      <c r="BW59" s="414">
        <v>0</v>
      </c>
      <c r="BX59" s="414">
        <v>0</v>
      </c>
      <c r="BY59" s="414">
        <v>0</v>
      </c>
      <c r="BZ59" s="414">
        <v>0</v>
      </c>
      <c r="CA59" s="414">
        <v>0</v>
      </c>
      <c r="CB59" s="414">
        <v>0</v>
      </c>
      <c r="CC59" s="414">
        <v>0</v>
      </c>
      <c r="CD59" s="410">
        <f t="shared" si="317"/>
        <v>0</v>
      </c>
      <c r="CF59" s="525"/>
      <c r="CG59" s="165" t="s">
        <v>55</v>
      </c>
      <c r="CH59" s="414">
        <v>0</v>
      </c>
      <c r="CI59" s="414">
        <v>0</v>
      </c>
      <c r="CJ59" s="414">
        <v>0</v>
      </c>
      <c r="CK59" s="414">
        <v>0</v>
      </c>
      <c r="CL59" s="414">
        <v>0</v>
      </c>
      <c r="CM59" s="414">
        <v>0</v>
      </c>
      <c r="CN59" s="414">
        <v>0</v>
      </c>
      <c r="CO59" s="414">
        <v>0</v>
      </c>
      <c r="CP59" s="414">
        <v>0</v>
      </c>
      <c r="CQ59" s="414">
        <v>0</v>
      </c>
      <c r="CR59" s="414">
        <v>0</v>
      </c>
      <c r="CS59" s="414">
        <v>0</v>
      </c>
      <c r="CT59" s="410">
        <f t="shared" si="318"/>
        <v>0</v>
      </c>
      <c r="CV59" s="525"/>
      <c r="CW59" s="165" t="s">
        <v>55</v>
      </c>
      <c r="CX59" s="414">
        <v>0</v>
      </c>
      <c r="CY59" s="414">
        <v>0</v>
      </c>
      <c r="CZ59" s="414">
        <v>0</v>
      </c>
      <c r="DA59" s="414">
        <v>0</v>
      </c>
      <c r="DB59" s="414">
        <v>0</v>
      </c>
      <c r="DC59" s="414">
        <v>0</v>
      </c>
      <c r="DD59" s="414">
        <v>0</v>
      </c>
      <c r="DE59" s="414">
        <v>0</v>
      </c>
      <c r="DF59" s="414">
        <v>0</v>
      </c>
      <c r="DG59" s="414">
        <v>0</v>
      </c>
      <c r="DH59" s="414">
        <v>0</v>
      </c>
      <c r="DI59" s="414">
        <v>0</v>
      </c>
      <c r="DJ59" s="410">
        <f t="shared" si="319"/>
        <v>0</v>
      </c>
      <c r="DL59" s="525"/>
      <c r="DM59" s="165" t="s">
        <v>55</v>
      </c>
      <c r="DN59" s="414">
        <v>0</v>
      </c>
      <c r="DO59" s="414">
        <v>0</v>
      </c>
      <c r="DP59" s="414">
        <v>0</v>
      </c>
      <c r="DQ59" s="414">
        <v>0</v>
      </c>
      <c r="DR59" s="414">
        <v>0</v>
      </c>
      <c r="DS59" s="414">
        <v>0</v>
      </c>
      <c r="DT59" s="414">
        <v>0</v>
      </c>
      <c r="DU59" s="414">
        <v>0</v>
      </c>
      <c r="DV59" s="414">
        <v>0</v>
      </c>
      <c r="DW59" s="414">
        <v>0</v>
      </c>
      <c r="DX59" s="414">
        <v>0</v>
      </c>
      <c r="DY59" s="414">
        <v>0</v>
      </c>
      <c r="DZ59" s="410">
        <f t="shared" si="320"/>
        <v>0</v>
      </c>
    </row>
    <row r="60" spans="1:130" x14ac:dyDescent="0.35">
      <c r="A60" s="525"/>
      <c r="B60" s="165" t="s">
        <v>54</v>
      </c>
      <c r="C60" s="221">
        <f t="shared" si="321"/>
        <v>0</v>
      </c>
      <c r="D60" s="221">
        <f t="shared" si="269"/>
        <v>0</v>
      </c>
      <c r="E60" s="221">
        <f t="shared" si="270"/>
        <v>0</v>
      </c>
      <c r="F60" s="221">
        <f t="shared" si="271"/>
        <v>0</v>
      </c>
      <c r="G60" s="221">
        <f t="shared" si="272"/>
        <v>0</v>
      </c>
      <c r="H60" s="221">
        <f t="shared" si="273"/>
        <v>0</v>
      </c>
      <c r="I60" s="221">
        <f t="shared" si="274"/>
        <v>0</v>
      </c>
      <c r="J60" s="221">
        <f t="shared" si="275"/>
        <v>0</v>
      </c>
      <c r="K60" s="221">
        <f t="shared" si="276"/>
        <v>0</v>
      </c>
      <c r="L60" s="221">
        <f t="shared" si="277"/>
        <v>0</v>
      </c>
      <c r="M60" s="221">
        <f t="shared" si="278"/>
        <v>0</v>
      </c>
      <c r="N60" s="221">
        <f t="shared" si="279"/>
        <v>0</v>
      </c>
      <c r="O60" s="65">
        <f t="shared" si="280"/>
        <v>0</v>
      </c>
      <c r="Q60" s="525"/>
      <c r="R60" s="165" t="s">
        <v>54</v>
      </c>
      <c r="S60" s="221">
        <f t="shared" si="322"/>
        <v>0</v>
      </c>
      <c r="T60" s="221">
        <f t="shared" si="281"/>
        <v>0</v>
      </c>
      <c r="U60" s="221">
        <f t="shared" si="282"/>
        <v>0</v>
      </c>
      <c r="V60" s="221">
        <f t="shared" si="283"/>
        <v>0</v>
      </c>
      <c r="W60" s="221">
        <f t="shared" si="284"/>
        <v>0</v>
      </c>
      <c r="X60" s="221">
        <f t="shared" si="285"/>
        <v>0</v>
      </c>
      <c r="Y60" s="221">
        <f t="shared" si="286"/>
        <v>0</v>
      </c>
      <c r="Z60" s="221">
        <f t="shared" si="287"/>
        <v>0</v>
      </c>
      <c r="AA60" s="221">
        <f t="shared" si="288"/>
        <v>0</v>
      </c>
      <c r="AB60" s="221">
        <f t="shared" si="289"/>
        <v>0</v>
      </c>
      <c r="AC60" s="221">
        <f t="shared" si="290"/>
        <v>0</v>
      </c>
      <c r="AD60" s="221">
        <f t="shared" si="291"/>
        <v>0</v>
      </c>
      <c r="AE60" s="65">
        <f t="shared" si="292"/>
        <v>0</v>
      </c>
      <c r="AG60" s="525"/>
      <c r="AH60" s="165" t="s">
        <v>54</v>
      </c>
      <c r="AI60" s="221">
        <f t="shared" si="323"/>
        <v>0</v>
      </c>
      <c r="AJ60" s="221">
        <f t="shared" si="293"/>
        <v>0</v>
      </c>
      <c r="AK60" s="221">
        <f t="shared" si="294"/>
        <v>0</v>
      </c>
      <c r="AL60" s="221">
        <f t="shared" si="295"/>
        <v>0</v>
      </c>
      <c r="AM60" s="221">
        <f t="shared" si="296"/>
        <v>0</v>
      </c>
      <c r="AN60" s="221">
        <f t="shared" si="297"/>
        <v>0</v>
      </c>
      <c r="AO60" s="221">
        <f t="shared" si="298"/>
        <v>0</v>
      </c>
      <c r="AP60" s="221">
        <f t="shared" si="299"/>
        <v>0</v>
      </c>
      <c r="AQ60" s="221">
        <f t="shared" si="300"/>
        <v>0</v>
      </c>
      <c r="AR60" s="221">
        <f t="shared" si="301"/>
        <v>0</v>
      </c>
      <c r="AS60" s="221">
        <f t="shared" si="302"/>
        <v>0</v>
      </c>
      <c r="AT60" s="221">
        <f t="shared" si="303"/>
        <v>0</v>
      </c>
      <c r="AU60" s="65">
        <f t="shared" si="304"/>
        <v>0</v>
      </c>
      <c r="AW60" s="525"/>
      <c r="AX60" s="165" t="s">
        <v>54</v>
      </c>
      <c r="AY60" s="221">
        <f t="shared" si="324"/>
        <v>0</v>
      </c>
      <c r="AZ60" s="221">
        <f t="shared" si="305"/>
        <v>0</v>
      </c>
      <c r="BA60" s="221">
        <f t="shared" si="306"/>
        <v>0</v>
      </c>
      <c r="BB60" s="221">
        <f t="shared" si="307"/>
        <v>0</v>
      </c>
      <c r="BC60" s="221">
        <f t="shared" si="308"/>
        <v>0</v>
      </c>
      <c r="BD60" s="221">
        <f t="shared" si="309"/>
        <v>0</v>
      </c>
      <c r="BE60" s="221">
        <f t="shared" si="310"/>
        <v>0</v>
      </c>
      <c r="BF60" s="221">
        <f t="shared" si="311"/>
        <v>0</v>
      </c>
      <c r="BG60" s="221">
        <f t="shared" si="312"/>
        <v>0</v>
      </c>
      <c r="BH60" s="221">
        <f t="shared" si="313"/>
        <v>0</v>
      </c>
      <c r="BI60" s="221">
        <f t="shared" si="314"/>
        <v>0</v>
      </c>
      <c r="BJ60" s="221">
        <f t="shared" si="315"/>
        <v>0</v>
      </c>
      <c r="BK60" s="65">
        <f t="shared" si="316"/>
        <v>0</v>
      </c>
      <c r="BP60" s="525"/>
      <c r="BQ60" s="165" t="s">
        <v>54</v>
      </c>
      <c r="BR60" s="414">
        <v>0</v>
      </c>
      <c r="BS60" s="414">
        <v>0</v>
      </c>
      <c r="BT60" s="414">
        <v>0</v>
      </c>
      <c r="BU60" s="414">
        <v>0</v>
      </c>
      <c r="BV60" s="414">
        <v>0</v>
      </c>
      <c r="BW60" s="414">
        <v>0</v>
      </c>
      <c r="BX60" s="414">
        <v>0</v>
      </c>
      <c r="BY60" s="414">
        <v>0</v>
      </c>
      <c r="BZ60" s="414">
        <v>0</v>
      </c>
      <c r="CA60" s="414">
        <v>0</v>
      </c>
      <c r="CB60" s="414">
        <v>0</v>
      </c>
      <c r="CC60" s="414">
        <v>0</v>
      </c>
      <c r="CD60" s="410">
        <f t="shared" si="317"/>
        <v>0</v>
      </c>
      <c r="CF60" s="525"/>
      <c r="CG60" s="165" t="s">
        <v>54</v>
      </c>
      <c r="CH60" s="414">
        <v>0</v>
      </c>
      <c r="CI60" s="414">
        <v>0</v>
      </c>
      <c r="CJ60" s="414">
        <v>0</v>
      </c>
      <c r="CK60" s="414">
        <v>0</v>
      </c>
      <c r="CL60" s="414">
        <v>0</v>
      </c>
      <c r="CM60" s="414">
        <v>0</v>
      </c>
      <c r="CN60" s="414">
        <v>0</v>
      </c>
      <c r="CO60" s="414">
        <v>0</v>
      </c>
      <c r="CP60" s="414">
        <v>0</v>
      </c>
      <c r="CQ60" s="414">
        <v>0</v>
      </c>
      <c r="CR60" s="414">
        <v>0</v>
      </c>
      <c r="CS60" s="414">
        <v>0</v>
      </c>
      <c r="CT60" s="410">
        <f t="shared" si="318"/>
        <v>0</v>
      </c>
      <c r="CV60" s="525"/>
      <c r="CW60" s="165" t="s">
        <v>54</v>
      </c>
      <c r="CX60" s="414">
        <v>0</v>
      </c>
      <c r="CY60" s="414">
        <v>0</v>
      </c>
      <c r="CZ60" s="414">
        <v>0</v>
      </c>
      <c r="DA60" s="414">
        <v>0</v>
      </c>
      <c r="DB60" s="414">
        <v>0</v>
      </c>
      <c r="DC60" s="414">
        <v>0</v>
      </c>
      <c r="DD60" s="414">
        <v>0</v>
      </c>
      <c r="DE60" s="414">
        <v>0</v>
      </c>
      <c r="DF60" s="414">
        <v>0</v>
      </c>
      <c r="DG60" s="414">
        <v>0</v>
      </c>
      <c r="DH60" s="414">
        <v>0</v>
      </c>
      <c r="DI60" s="414">
        <v>0</v>
      </c>
      <c r="DJ60" s="410">
        <f t="shared" si="319"/>
        <v>0</v>
      </c>
      <c r="DL60" s="525"/>
      <c r="DM60" s="165" t="s">
        <v>54</v>
      </c>
      <c r="DN60" s="414">
        <v>0</v>
      </c>
      <c r="DO60" s="414">
        <v>0</v>
      </c>
      <c r="DP60" s="414">
        <v>0</v>
      </c>
      <c r="DQ60" s="414">
        <v>0</v>
      </c>
      <c r="DR60" s="414">
        <v>0</v>
      </c>
      <c r="DS60" s="414">
        <v>0</v>
      </c>
      <c r="DT60" s="414">
        <v>0</v>
      </c>
      <c r="DU60" s="414">
        <v>0</v>
      </c>
      <c r="DV60" s="414">
        <v>0</v>
      </c>
      <c r="DW60" s="414">
        <v>0</v>
      </c>
      <c r="DX60" s="414">
        <v>0</v>
      </c>
      <c r="DY60" s="414">
        <v>0</v>
      </c>
      <c r="DZ60" s="410">
        <f t="shared" si="320"/>
        <v>0</v>
      </c>
    </row>
    <row r="61" spans="1:130" x14ac:dyDescent="0.35">
      <c r="A61" s="525"/>
      <c r="B61" s="165" t="s">
        <v>53</v>
      </c>
      <c r="C61" s="221">
        <f t="shared" si="321"/>
        <v>0</v>
      </c>
      <c r="D61" s="221">
        <f t="shared" si="269"/>
        <v>0</v>
      </c>
      <c r="E61" s="221">
        <f t="shared" si="270"/>
        <v>0</v>
      </c>
      <c r="F61" s="221">
        <f t="shared" si="271"/>
        <v>0</v>
      </c>
      <c r="G61" s="221">
        <f t="shared" si="272"/>
        <v>0</v>
      </c>
      <c r="H61" s="221">
        <f t="shared" si="273"/>
        <v>0</v>
      </c>
      <c r="I61" s="221">
        <f t="shared" si="274"/>
        <v>0</v>
      </c>
      <c r="J61" s="221">
        <f t="shared" si="275"/>
        <v>0</v>
      </c>
      <c r="K61" s="221">
        <f t="shared" si="276"/>
        <v>0</v>
      </c>
      <c r="L61" s="221">
        <f t="shared" si="277"/>
        <v>0</v>
      </c>
      <c r="M61" s="221">
        <f t="shared" si="278"/>
        <v>0</v>
      </c>
      <c r="N61" s="221">
        <f t="shared" si="279"/>
        <v>0</v>
      </c>
      <c r="O61" s="65">
        <f t="shared" si="280"/>
        <v>0</v>
      </c>
      <c r="Q61" s="525"/>
      <c r="R61" s="165" t="s">
        <v>53</v>
      </c>
      <c r="S61" s="221">
        <f t="shared" si="322"/>
        <v>0</v>
      </c>
      <c r="T61" s="221">
        <f t="shared" si="281"/>
        <v>0</v>
      </c>
      <c r="U61" s="221">
        <f t="shared" si="282"/>
        <v>0</v>
      </c>
      <c r="V61" s="221">
        <f t="shared" si="283"/>
        <v>0</v>
      </c>
      <c r="W61" s="221">
        <f t="shared" si="284"/>
        <v>0</v>
      </c>
      <c r="X61" s="221">
        <f t="shared" si="285"/>
        <v>0</v>
      </c>
      <c r="Y61" s="221">
        <f t="shared" si="286"/>
        <v>0</v>
      </c>
      <c r="Z61" s="221">
        <f t="shared" si="287"/>
        <v>0</v>
      </c>
      <c r="AA61" s="221">
        <f t="shared" si="288"/>
        <v>0</v>
      </c>
      <c r="AB61" s="221">
        <f t="shared" si="289"/>
        <v>0</v>
      </c>
      <c r="AC61" s="221">
        <f t="shared" si="290"/>
        <v>0</v>
      </c>
      <c r="AD61" s="221">
        <f t="shared" si="291"/>
        <v>0</v>
      </c>
      <c r="AE61" s="65">
        <f t="shared" si="292"/>
        <v>0</v>
      </c>
      <c r="AG61" s="525"/>
      <c r="AH61" s="165" t="s">
        <v>53</v>
      </c>
      <c r="AI61" s="221">
        <f t="shared" si="323"/>
        <v>0</v>
      </c>
      <c r="AJ61" s="221">
        <f t="shared" si="293"/>
        <v>0</v>
      </c>
      <c r="AK61" s="221">
        <f t="shared" si="294"/>
        <v>0</v>
      </c>
      <c r="AL61" s="221">
        <f t="shared" si="295"/>
        <v>0</v>
      </c>
      <c r="AM61" s="221">
        <f t="shared" si="296"/>
        <v>0</v>
      </c>
      <c r="AN61" s="221">
        <f t="shared" si="297"/>
        <v>0</v>
      </c>
      <c r="AO61" s="221">
        <f t="shared" si="298"/>
        <v>0</v>
      </c>
      <c r="AP61" s="221">
        <f t="shared" si="299"/>
        <v>0</v>
      </c>
      <c r="AQ61" s="221">
        <f t="shared" si="300"/>
        <v>0</v>
      </c>
      <c r="AR61" s="221">
        <f t="shared" si="301"/>
        <v>0</v>
      </c>
      <c r="AS61" s="221">
        <f t="shared" si="302"/>
        <v>0</v>
      </c>
      <c r="AT61" s="221">
        <f t="shared" si="303"/>
        <v>0</v>
      </c>
      <c r="AU61" s="65">
        <f t="shared" si="304"/>
        <v>0</v>
      </c>
      <c r="AW61" s="525"/>
      <c r="AX61" s="165" t="s">
        <v>53</v>
      </c>
      <c r="AY61" s="221">
        <f t="shared" si="324"/>
        <v>0</v>
      </c>
      <c r="AZ61" s="221">
        <f t="shared" si="305"/>
        <v>0</v>
      </c>
      <c r="BA61" s="221">
        <f t="shared" si="306"/>
        <v>0</v>
      </c>
      <c r="BB61" s="221">
        <f t="shared" si="307"/>
        <v>0</v>
      </c>
      <c r="BC61" s="221">
        <f t="shared" si="308"/>
        <v>0</v>
      </c>
      <c r="BD61" s="221">
        <f t="shared" si="309"/>
        <v>0</v>
      </c>
      <c r="BE61" s="221">
        <f t="shared" si="310"/>
        <v>0</v>
      </c>
      <c r="BF61" s="221">
        <f t="shared" si="311"/>
        <v>0</v>
      </c>
      <c r="BG61" s="221">
        <f t="shared" si="312"/>
        <v>0</v>
      </c>
      <c r="BH61" s="221">
        <f t="shared" si="313"/>
        <v>0</v>
      </c>
      <c r="BI61" s="221">
        <f t="shared" si="314"/>
        <v>0</v>
      </c>
      <c r="BJ61" s="221">
        <f t="shared" si="315"/>
        <v>0</v>
      </c>
      <c r="BK61" s="65">
        <f t="shared" si="316"/>
        <v>0</v>
      </c>
      <c r="BP61" s="525"/>
      <c r="BQ61" s="165" t="s">
        <v>53</v>
      </c>
      <c r="BR61" s="414">
        <v>0</v>
      </c>
      <c r="BS61" s="414">
        <v>0</v>
      </c>
      <c r="BT61" s="414">
        <v>0</v>
      </c>
      <c r="BU61" s="414">
        <v>0</v>
      </c>
      <c r="BV61" s="414">
        <v>0</v>
      </c>
      <c r="BW61" s="414">
        <v>0</v>
      </c>
      <c r="BX61" s="414">
        <v>0</v>
      </c>
      <c r="BY61" s="414">
        <v>0</v>
      </c>
      <c r="BZ61" s="414">
        <v>0</v>
      </c>
      <c r="CA61" s="414">
        <v>0</v>
      </c>
      <c r="CB61" s="414">
        <v>0</v>
      </c>
      <c r="CC61" s="414">
        <v>0</v>
      </c>
      <c r="CD61" s="410">
        <f t="shared" si="317"/>
        <v>0</v>
      </c>
      <c r="CF61" s="525"/>
      <c r="CG61" s="165" t="s">
        <v>53</v>
      </c>
      <c r="CH61" s="414">
        <v>0</v>
      </c>
      <c r="CI61" s="414">
        <v>0</v>
      </c>
      <c r="CJ61" s="414">
        <v>0</v>
      </c>
      <c r="CK61" s="414">
        <v>0</v>
      </c>
      <c r="CL61" s="414">
        <v>0</v>
      </c>
      <c r="CM61" s="414">
        <v>0</v>
      </c>
      <c r="CN61" s="414">
        <v>0</v>
      </c>
      <c r="CO61" s="414">
        <v>0</v>
      </c>
      <c r="CP61" s="414">
        <v>0</v>
      </c>
      <c r="CQ61" s="414">
        <v>0</v>
      </c>
      <c r="CR61" s="414">
        <v>0</v>
      </c>
      <c r="CS61" s="414">
        <v>0</v>
      </c>
      <c r="CT61" s="410">
        <f t="shared" si="318"/>
        <v>0</v>
      </c>
      <c r="CV61" s="525"/>
      <c r="CW61" s="165" t="s">
        <v>53</v>
      </c>
      <c r="CX61" s="414">
        <v>0</v>
      </c>
      <c r="CY61" s="414">
        <v>0</v>
      </c>
      <c r="CZ61" s="414">
        <v>0</v>
      </c>
      <c r="DA61" s="414">
        <v>0</v>
      </c>
      <c r="DB61" s="414">
        <v>0</v>
      </c>
      <c r="DC61" s="414">
        <v>0</v>
      </c>
      <c r="DD61" s="414">
        <v>0</v>
      </c>
      <c r="DE61" s="414">
        <v>0</v>
      </c>
      <c r="DF61" s="414">
        <v>0</v>
      </c>
      <c r="DG61" s="414">
        <v>0</v>
      </c>
      <c r="DH61" s="414">
        <v>0</v>
      </c>
      <c r="DI61" s="414">
        <v>0</v>
      </c>
      <c r="DJ61" s="410">
        <f t="shared" si="319"/>
        <v>0</v>
      </c>
      <c r="DL61" s="525"/>
      <c r="DM61" s="165" t="s">
        <v>53</v>
      </c>
      <c r="DN61" s="414">
        <v>0</v>
      </c>
      <c r="DO61" s="414">
        <v>0</v>
      </c>
      <c r="DP61" s="414">
        <v>0</v>
      </c>
      <c r="DQ61" s="414">
        <v>0</v>
      </c>
      <c r="DR61" s="414">
        <v>0</v>
      </c>
      <c r="DS61" s="414">
        <v>0</v>
      </c>
      <c r="DT61" s="414">
        <v>0</v>
      </c>
      <c r="DU61" s="414">
        <v>0</v>
      </c>
      <c r="DV61" s="414">
        <v>0</v>
      </c>
      <c r="DW61" s="414">
        <v>0</v>
      </c>
      <c r="DX61" s="414">
        <v>0</v>
      </c>
      <c r="DY61" s="414">
        <v>0</v>
      </c>
      <c r="DZ61" s="410">
        <f t="shared" si="320"/>
        <v>0</v>
      </c>
    </row>
    <row r="62" spans="1:130" x14ac:dyDescent="0.35">
      <c r="A62" s="525"/>
      <c r="B62" s="165" t="s">
        <v>52</v>
      </c>
      <c r="C62" s="221">
        <f t="shared" si="321"/>
        <v>0</v>
      </c>
      <c r="D62" s="221">
        <f t="shared" si="269"/>
        <v>0</v>
      </c>
      <c r="E62" s="221">
        <f t="shared" si="270"/>
        <v>0</v>
      </c>
      <c r="F62" s="221">
        <f t="shared" si="271"/>
        <v>0</v>
      </c>
      <c r="G62" s="221">
        <f t="shared" si="272"/>
        <v>0</v>
      </c>
      <c r="H62" s="221">
        <f t="shared" si="273"/>
        <v>0</v>
      </c>
      <c r="I62" s="221">
        <f t="shared" si="274"/>
        <v>0</v>
      </c>
      <c r="J62" s="221">
        <f t="shared" si="275"/>
        <v>0</v>
      </c>
      <c r="K62" s="221">
        <f t="shared" si="276"/>
        <v>0</v>
      </c>
      <c r="L62" s="221">
        <f t="shared" si="277"/>
        <v>0</v>
      </c>
      <c r="M62" s="221">
        <f t="shared" si="278"/>
        <v>0</v>
      </c>
      <c r="N62" s="221">
        <f t="shared" si="279"/>
        <v>0</v>
      </c>
      <c r="O62" s="65">
        <f t="shared" si="280"/>
        <v>0</v>
      </c>
      <c r="Q62" s="525"/>
      <c r="R62" s="165" t="s">
        <v>52</v>
      </c>
      <c r="S62" s="221">
        <f t="shared" si="322"/>
        <v>0</v>
      </c>
      <c r="T62" s="221">
        <f t="shared" si="281"/>
        <v>0</v>
      </c>
      <c r="U62" s="221">
        <f t="shared" si="282"/>
        <v>0</v>
      </c>
      <c r="V62" s="221">
        <f t="shared" si="283"/>
        <v>0</v>
      </c>
      <c r="W62" s="221">
        <f t="shared" si="284"/>
        <v>0</v>
      </c>
      <c r="X62" s="221">
        <f t="shared" si="285"/>
        <v>0</v>
      </c>
      <c r="Y62" s="221">
        <f t="shared" si="286"/>
        <v>0</v>
      </c>
      <c r="Z62" s="221">
        <f t="shared" si="287"/>
        <v>0</v>
      </c>
      <c r="AA62" s="221">
        <f t="shared" si="288"/>
        <v>0</v>
      </c>
      <c r="AB62" s="221">
        <f t="shared" si="289"/>
        <v>0</v>
      </c>
      <c r="AC62" s="221">
        <f t="shared" si="290"/>
        <v>0</v>
      </c>
      <c r="AD62" s="221">
        <f t="shared" si="291"/>
        <v>0</v>
      </c>
      <c r="AE62" s="65">
        <f t="shared" si="292"/>
        <v>0</v>
      </c>
      <c r="AG62" s="525"/>
      <c r="AH62" s="165" t="s">
        <v>52</v>
      </c>
      <c r="AI62" s="221">
        <f t="shared" si="323"/>
        <v>0</v>
      </c>
      <c r="AJ62" s="221">
        <f t="shared" si="293"/>
        <v>0</v>
      </c>
      <c r="AK62" s="221">
        <f t="shared" si="294"/>
        <v>0</v>
      </c>
      <c r="AL62" s="221">
        <f t="shared" si="295"/>
        <v>0</v>
      </c>
      <c r="AM62" s="221">
        <f t="shared" si="296"/>
        <v>0</v>
      </c>
      <c r="AN62" s="221">
        <f t="shared" si="297"/>
        <v>0</v>
      </c>
      <c r="AO62" s="221">
        <f t="shared" si="298"/>
        <v>0</v>
      </c>
      <c r="AP62" s="221">
        <f t="shared" si="299"/>
        <v>0</v>
      </c>
      <c r="AQ62" s="221">
        <f t="shared" si="300"/>
        <v>0</v>
      </c>
      <c r="AR62" s="221">
        <f t="shared" si="301"/>
        <v>0</v>
      </c>
      <c r="AS62" s="221">
        <f t="shared" si="302"/>
        <v>0</v>
      </c>
      <c r="AT62" s="221">
        <f t="shared" si="303"/>
        <v>0</v>
      </c>
      <c r="AU62" s="65">
        <f t="shared" si="304"/>
        <v>0</v>
      </c>
      <c r="AW62" s="525"/>
      <c r="AX62" s="165" t="s">
        <v>52</v>
      </c>
      <c r="AY62" s="221">
        <f t="shared" si="324"/>
        <v>0</v>
      </c>
      <c r="AZ62" s="221">
        <f t="shared" si="305"/>
        <v>0</v>
      </c>
      <c r="BA62" s="221">
        <f t="shared" si="306"/>
        <v>0</v>
      </c>
      <c r="BB62" s="221">
        <f t="shared" si="307"/>
        <v>0</v>
      </c>
      <c r="BC62" s="221">
        <f t="shared" si="308"/>
        <v>0</v>
      </c>
      <c r="BD62" s="221">
        <f t="shared" si="309"/>
        <v>0</v>
      </c>
      <c r="BE62" s="221">
        <f t="shared" si="310"/>
        <v>0</v>
      </c>
      <c r="BF62" s="221">
        <f t="shared" si="311"/>
        <v>0</v>
      </c>
      <c r="BG62" s="221">
        <f t="shared" si="312"/>
        <v>0</v>
      </c>
      <c r="BH62" s="221">
        <f t="shared" si="313"/>
        <v>0</v>
      </c>
      <c r="BI62" s="221">
        <f t="shared" si="314"/>
        <v>0</v>
      </c>
      <c r="BJ62" s="221">
        <f t="shared" si="315"/>
        <v>0</v>
      </c>
      <c r="BK62" s="65">
        <f t="shared" si="316"/>
        <v>0</v>
      </c>
      <c r="BP62" s="525"/>
      <c r="BQ62" s="165" t="s">
        <v>52</v>
      </c>
      <c r="BR62" s="414">
        <v>0</v>
      </c>
      <c r="BS62" s="414">
        <v>0</v>
      </c>
      <c r="BT62" s="414">
        <v>0</v>
      </c>
      <c r="BU62" s="414">
        <v>0</v>
      </c>
      <c r="BV62" s="414">
        <v>0</v>
      </c>
      <c r="BW62" s="414">
        <v>0</v>
      </c>
      <c r="BX62" s="414">
        <v>0</v>
      </c>
      <c r="BY62" s="414">
        <v>0</v>
      </c>
      <c r="BZ62" s="414">
        <v>0</v>
      </c>
      <c r="CA62" s="414">
        <v>0</v>
      </c>
      <c r="CB62" s="414">
        <v>0</v>
      </c>
      <c r="CC62" s="414">
        <v>0</v>
      </c>
      <c r="CD62" s="410">
        <f t="shared" si="317"/>
        <v>0</v>
      </c>
      <c r="CF62" s="525"/>
      <c r="CG62" s="165" t="s">
        <v>52</v>
      </c>
      <c r="CH62" s="414">
        <v>0</v>
      </c>
      <c r="CI62" s="414">
        <v>0</v>
      </c>
      <c r="CJ62" s="414">
        <v>0</v>
      </c>
      <c r="CK62" s="414">
        <v>0</v>
      </c>
      <c r="CL62" s="414">
        <v>0</v>
      </c>
      <c r="CM62" s="414">
        <v>0</v>
      </c>
      <c r="CN62" s="414">
        <v>0</v>
      </c>
      <c r="CO62" s="414">
        <v>0</v>
      </c>
      <c r="CP62" s="414">
        <v>0</v>
      </c>
      <c r="CQ62" s="414">
        <v>0</v>
      </c>
      <c r="CR62" s="414">
        <v>0</v>
      </c>
      <c r="CS62" s="414">
        <v>0</v>
      </c>
      <c r="CT62" s="410">
        <f t="shared" si="318"/>
        <v>0</v>
      </c>
      <c r="CV62" s="525"/>
      <c r="CW62" s="165" t="s">
        <v>52</v>
      </c>
      <c r="CX62" s="414">
        <v>0</v>
      </c>
      <c r="CY62" s="414">
        <v>0</v>
      </c>
      <c r="CZ62" s="414">
        <v>0</v>
      </c>
      <c r="DA62" s="414">
        <v>0</v>
      </c>
      <c r="DB62" s="414">
        <v>0</v>
      </c>
      <c r="DC62" s="414">
        <v>0</v>
      </c>
      <c r="DD62" s="414">
        <v>0</v>
      </c>
      <c r="DE62" s="414">
        <v>0</v>
      </c>
      <c r="DF62" s="414">
        <v>0</v>
      </c>
      <c r="DG62" s="414">
        <v>0</v>
      </c>
      <c r="DH62" s="414">
        <v>0</v>
      </c>
      <c r="DI62" s="414">
        <v>0</v>
      </c>
      <c r="DJ62" s="410">
        <f t="shared" si="319"/>
        <v>0</v>
      </c>
      <c r="DL62" s="525"/>
      <c r="DM62" s="165" t="s">
        <v>52</v>
      </c>
      <c r="DN62" s="414">
        <v>0</v>
      </c>
      <c r="DO62" s="414">
        <v>0</v>
      </c>
      <c r="DP62" s="414">
        <v>0</v>
      </c>
      <c r="DQ62" s="414">
        <v>0</v>
      </c>
      <c r="DR62" s="414">
        <v>0</v>
      </c>
      <c r="DS62" s="414">
        <v>0</v>
      </c>
      <c r="DT62" s="414">
        <v>0</v>
      </c>
      <c r="DU62" s="414">
        <v>0</v>
      </c>
      <c r="DV62" s="414">
        <v>0</v>
      </c>
      <c r="DW62" s="414">
        <v>0</v>
      </c>
      <c r="DX62" s="414">
        <v>0</v>
      </c>
      <c r="DY62" s="414">
        <v>0</v>
      </c>
      <c r="DZ62" s="410">
        <f t="shared" si="320"/>
        <v>0</v>
      </c>
    </row>
    <row r="63" spans="1:130" x14ac:dyDescent="0.35">
      <c r="A63" s="525"/>
      <c r="B63" s="165" t="s">
        <v>51</v>
      </c>
      <c r="C63" s="221">
        <f t="shared" si="321"/>
        <v>0</v>
      </c>
      <c r="D63" s="221">
        <f t="shared" si="269"/>
        <v>0</v>
      </c>
      <c r="E63" s="221">
        <f t="shared" si="270"/>
        <v>0</v>
      </c>
      <c r="F63" s="221">
        <f t="shared" si="271"/>
        <v>0</v>
      </c>
      <c r="G63" s="221">
        <f t="shared" si="272"/>
        <v>0</v>
      </c>
      <c r="H63" s="221">
        <f t="shared" si="273"/>
        <v>0</v>
      </c>
      <c r="I63" s="221">
        <f t="shared" si="274"/>
        <v>0</v>
      </c>
      <c r="J63" s="221">
        <f t="shared" si="275"/>
        <v>0</v>
      </c>
      <c r="K63" s="221">
        <f t="shared" si="276"/>
        <v>0</v>
      </c>
      <c r="L63" s="221">
        <f t="shared" si="277"/>
        <v>0</v>
      </c>
      <c r="M63" s="221">
        <f t="shared" si="278"/>
        <v>0</v>
      </c>
      <c r="N63" s="221">
        <f t="shared" si="279"/>
        <v>0</v>
      </c>
      <c r="O63" s="65">
        <f t="shared" si="280"/>
        <v>0</v>
      </c>
      <c r="Q63" s="525"/>
      <c r="R63" s="165" t="s">
        <v>51</v>
      </c>
      <c r="S63" s="221">
        <f t="shared" si="322"/>
        <v>0</v>
      </c>
      <c r="T63" s="221">
        <f t="shared" si="281"/>
        <v>0</v>
      </c>
      <c r="U63" s="221">
        <f t="shared" si="282"/>
        <v>0</v>
      </c>
      <c r="V63" s="221">
        <f t="shared" si="283"/>
        <v>0</v>
      </c>
      <c r="W63" s="221">
        <f t="shared" si="284"/>
        <v>0</v>
      </c>
      <c r="X63" s="221">
        <f t="shared" si="285"/>
        <v>0</v>
      </c>
      <c r="Y63" s="221">
        <f t="shared" si="286"/>
        <v>0</v>
      </c>
      <c r="Z63" s="221">
        <f t="shared" si="287"/>
        <v>0</v>
      </c>
      <c r="AA63" s="221">
        <f t="shared" si="288"/>
        <v>0</v>
      </c>
      <c r="AB63" s="221">
        <f t="shared" si="289"/>
        <v>0</v>
      </c>
      <c r="AC63" s="221">
        <f t="shared" si="290"/>
        <v>0</v>
      </c>
      <c r="AD63" s="221">
        <f t="shared" si="291"/>
        <v>0</v>
      </c>
      <c r="AE63" s="65">
        <f t="shared" si="292"/>
        <v>0</v>
      </c>
      <c r="AG63" s="525"/>
      <c r="AH63" s="165" t="s">
        <v>51</v>
      </c>
      <c r="AI63" s="221">
        <f t="shared" si="323"/>
        <v>0</v>
      </c>
      <c r="AJ63" s="221">
        <f t="shared" si="293"/>
        <v>0</v>
      </c>
      <c r="AK63" s="221">
        <f t="shared" si="294"/>
        <v>0</v>
      </c>
      <c r="AL63" s="221">
        <f t="shared" si="295"/>
        <v>0</v>
      </c>
      <c r="AM63" s="221">
        <f t="shared" si="296"/>
        <v>0</v>
      </c>
      <c r="AN63" s="221">
        <f t="shared" si="297"/>
        <v>0</v>
      </c>
      <c r="AO63" s="221">
        <f t="shared" si="298"/>
        <v>0</v>
      </c>
      <c r="AP63" s="221">
        <f t="shared" si="299"/>
        <v>0</v>
      </c>
      <c r="AQ63" s="221">
        <f t="shared" si="300"/>
        <v>0</v>
      </c>
      <c r="AR63" s="221">
        <f t="shared" si="301"/>
        <v>0</v>
      </c>
      <c r="AS63" s="221">
        <f t="shared" si="302"/>
        <v>0</v>
      </c>
      <c r="AT63" s="221">
        <f t="shared" si="303"/>
        <v>0</v>
      </c>
      <c r="AU63" s="65">
        <f t="shared" si="304"/>
        <v>0</v>
      </c>
      <c r="AW63" s="525"/>
      <c r="AX63" s="165" t="s">
        <v>51</v>
      </c>
      <c r="AY63" s="221">
        <f t="shared" si="324"/>
        <v>0</v>
      </c>
      <c r="AZ63" s="221">
        <f t="shared" si="305"/>
        <v>0</v>
      </c>
      <c r="BA63" s="221">
        <f t="shared" si="306"/>
        <v>0</v>
      </c>
      <c r="BB63" s="221">
        <f t="shared" si="307"/>
        <v>0</v>
      </c>
      <c r="BC63" s="221">
        <f t="shared" si="308"/>
        <v>0</v>
      </c>
      <c r="BD63" s="221">
        <f t="shared" si="309"/>
        <v>0</v>
      </c>
      <c r="BE63" s="221">
        <f t="shared" si="310"/>
        <v>0</v>
      </c>
      <c r="BF63" s="221">
        <f t="shared" si="311"/>
        <v>0</v>
      </c>
      <c r="BG63" s="221">
        <f t="shared" si="312"/>
        <v>0</v>
      </c>
      <c r="BH63" s="221">
        <f t="shared" si="313"/>
        <v>0</v>
      </c>
      <c r="BI63" s="221">
        <f t="shared" si="314"/>
        <v>0</v>
      </c>
      <c r="BJ63" s="221">
        <f t="shared" si="315"/>
        <v>0</v>
      </c>
      <c r="BK63" s="65">
        <f t="shared" si="316"/>
        <v>0</v>
      </c>
      <c r="BP63" s="525"/>
      <c r="BQ63" s="165" t="s">
        <v>51</v>
      </c>
      <c r="BR63" s="414">
        <v>0</v>
      </c>
      <c r="BS63" s="414">
        <v>0</v>
      </c>
      <c r="BT63" s="414">
        <v>0</v>
      </c>
      <c r="BU63" s="414">
        <v>0</v>
      </c>
      <c r="BV63" s="414">
        <v>0</v>
      </c>
      <c r="BW63" s="414">
        <v>0</v>
      </c>
      <c r="BX63" s="414">
        <v>0</v>
      </c>
      <c r="BY63" s="414">
        <v>0</v>
      </c>
      <c r="BZ63" s="414">
        <v>0</v>
      </c>
      <c r="CA63" s="414">
        <v>0</v>
      </c>
      <c r="CB63" s="414">
        <v>0</v>
      </c>
      <c r="CC63" s="414">
        <v>0</v>
      </c>
      <c r="CD63" s="410">
        <f t="shared" si="317"/>
        <v>0</v>
      </c>
      <c r="CF63" s="525"/>
      <c r="CG63" s="165" t="s">
        <v>51</v>
      </c>
      <c r="CH63" s="414">
        <v>0</v>
      </c>
      <c r="CI63" s="414">
        <v>0</v>
      </c>
      <c r="CJ63" s="414">
        <v>0</v>
      </c>
      <c r="CK63" s="414">
        <v>0</v>
      </c>
      <c r="CL63" s="414">
        <v>0</v>
      </c>
      <c r="CM63" s="414">
        <v>0</v>
      </c>
      <c r="CN63" s="414">
        <v>0</v>
      </c>
      <c r="CO63" s="414">
        <v>0</v>
      </c>
      <c r="CP63" s="414">
        <v>0</v>
      </c>
      <c r="CQ63" s="414">
        <v>0</v>
      </c>
      <c r="CR63" s="414">
        <v>0</v>
      </c>
      <c r="CS63" s="414">
        <v>0</v>
      </c>
      <c r="CT63" s="410">
        <f t="shared" si="318"/>
        <v>0</v>
      </c>
      <c r="CV63" s="525"/>
      <c r="CW63" s="165" t="s">
        <v>51</v>
      </c>
      <c r="CX63" s="414">
        <v>0</v>
      </c>
      <c r="CY63" s="414">
        <v>0</v>
      </c>
      <c r="CZ63" s="414">
        <v>0</v>
      </c>
      <c r="DA63" s="414">
        <v>0</v>
      </c>
      <c r="DB63" s="414">
        <v>0</v>
      </c>
      <c r="DC63" s="414">
        <v>0</v>
      </c>
      <c r="DD63" s="414">
        <v>0</v>
      </c>
      <c r="DE63" s="414">
        <v>0</v>
      </c>
      <c r="DF63" s="414">
        <v>0</v>
      </c>
      <c r="DG63" s="414">
        <v>0</v>
      </c>
      <c r="DH63" s="414">
        <v>0</v>
      </c>
      <c r="DI63" s="414">
        <v>0</v>
      </c>
      <c r="DJ63" s="410">
        <f t="shared" si="319"/>
        <v>0</v>
      </c>
      <c r="DL63" s="525"/>
      <c r="DM63" s="165" t="s">
        <v>51</v>
      </c>
      <c r="DN63" s="414">
        <v>0</v>
      </c>
      <c r="DO63" s="414">
        <v>0</v>
      </c>
      <c r="DP63" s="414">
        <v>0</v>
      </c>
      <c r="DQ63" s="414">
        <v>0</v>
      </c>
      <c r="DR63" s="414">
        <v>0</v>
      </c>
      <c r="DS63" s="414">
        <v>0</v>
      </c>
      <c r="DT63" s="414">
        <v>0</v>
      </c>
      <c r="DU63" s="414">
        <v>0</v>
      </c>
      <c r="DV63" s="414">
        <v>0</v>
      </c>
      <c r="DW63" s="414">
        <v>0</v>
      </c>
      <c r="DX63" s="414">
        <v>0</v>
      </c>
      <c r="DY63" s="414">
        <v>0</v>
      </c>
      <c r="DZ63" s="410">
        <f t="shared" si="320"/>
        <v>0</v>
      </c>
    </row>
    <row r="64" spans="1:130" ht="15" thickBot="1" x14ac:dyDescent="0.4">
      <c r="A64" s="526"/>
      <c r="B64" s="165" t="s">
        <v>50</v>
      </c>
      <c r="C64" s="221">
        <f t="shared" si="321"/>
        <v>0</v>
      </c>
      <c r="D64" s="221">
        <f t="shared" si="269"/>
        <v>0</v>
      </c>
      <c r="E64" s="221">
        <f t="shared" si="270"/>
        <v>0</v>
      </c>
      <c r="F64" s="221">
        <f t="shared" si="271"/>
        <v>0</v>
      </c>
      <c r="G64" s="221">
        <f t="shared" si="272"/>
        <v>0</v>
      </c>
      <c r="H64" s="221">
        <f t="shared" si="273"/>
        <v>0</v>
      </c>
      <c r="I64" s="221">
        <f t="shared" si="274"/>
        <v>0</v>
      </c>
      <c r="J64" s="221">
        <f t="shared" si="275"/>
        <v>0</v>
      </c>
      <c r="K64" s="221">
        <f t="shared" si="276"/>
        <v>0</v>
      </c>
      <c r="L64" s="221">
        <f t="shared" si="277"/>
        <v>0</v>
      </c>
      <c r="M64" s="221">
        <f t="shared" si="278"/>
        <v>0</v>
      </c>
      <c r="N64" s="221">
        <f t="shared" si="279"/>
        <v>0</v>
      </c>
      <c r="O64" s="65">
        <f t="shared" si="280"/>
        <v>0</v>
      </c>
      <c r="Q64" s="526"/>
      <c r="R64" s="165" t="s">
        <v>50</v>
      </c>
      <c r="S64" s="221">
        <f t="shared" si="322"/>
        <v>0</v>
      </c>
      <c r="T64" s="221">
        <f t="shared" si="281"/>
        <v>0</v>
      </c>
      <c r="U64" s="221">
        <f t="shared" si="282"/>
        <v>0</v>
      </c>
      <c r="V64" s="221">
        <f t="shared" si="283"/>
        <v>0</v>
      </c>
      <c r="W64" s="221">
        <f t="shared" si="284"/>
        <v>0</v>
      </c>
      <c r="X64" s="221">
        <f t="shared" si="285"/>
        <v>0</v>
      </c>
      <c r="Y64" s="221">
        <f t="shared" si="286"/>
        <v>0</v>
      </c>
      <c r="Z64" s="221">
        <f t="shared" si="287"/>
        <v>0</v>
      </c>
      <c r="AA64" s="221">
        <f t="shared" si="288"/>
        <v>0</v>
      </c>
      <c r="AB64" s="221">
        <f t="shared" si="289"/>
        <v>0</v>
      </c>
      <c r="AC64" s="221">
        <f t="shared" si="290"/>
        <v>0</v>
      </c>
      <c r="AD64" s="221">
        <f t="shared" si="291"/>
        <v>0</v>
      </c>
      <c r="AE64" s="65">
        <f t="shared" si="292"/>
        <v>0</v>
      </c>
      <c r="AG64" s="526"/>
      <c r="AH64" s="165" t="s">
        <v>50</v>
      </c>
      <c r="AI64" s="221">
        <f t="shared" si="323"/>
        <v>0</v>
      </c>
      <c r="AJ64" s="221">
        <f t="shared" si="293"/>
        <v>0</v>
      </c>
      <c r="AK64" s="221">
        <f t="shared" si="294"/>
        <v>0</v>
      </c>
      <c r="AL64" s="221">
        <f t="shared" si="295"/>
        <v>0</v>
      </c>
      <c r="AM64" s="221">
        <f t="shared" si="296"/>
        <v>0</v>
      </c>
      <c r="AN64" s="221">
        <f t="shared" si="297"/>
        <v>0</v>
      </c>
      <c r="AO64" s="221">
        <f t="shared" si="298"/>
        <v>0</v>
      </c>
      <c r="AP64" s="221">
        <f t="shared" si="299"/>
        <v>0</v>
      </c>
      <c r="AQ64" s="221">
        <f t="shared" si="300"/>
        <v>0</v>
      </c>
      <c r="AR64" s="221">
        <f t="shared" si="301"/>
        <v>0</v>
      </c>
      <c r="AS64" s="221">
        <f t="shared" si="302"/>
        <v>0</v>
      </c>
      <c r="AT64" s="221">
        <f t="shared" si="303"/>
        <v>0</v>
      </c>
      <c r="AU64" s="65">
        <f t="shared" si="304"/>
        <v>0</v>
      </c>
      <c r="AW64" s="526"/>
      <c r="AX64" s="165" t="s">
        <v>50</v>
      </c>
      <c r="AY64" s="221">
        <f t="shared" si="324"/>
        <v>0</v>
      </c>
      <c r="AZ64" s="221">
        <f t="shared" si="305"/>
        <v>0</v>
      </c>
      <c r="BA64" s="221">
        <f t="shared" si="306"/>
        <v>0</v>
      </c>
      <c r="BB64" s="221">
        <f t="shared" si="307"/>
        <v>0</v>
      </c>
      <c r="BC64" s="221">
        <f t="shared" si="308"/>
        <v>0</v>
      </c>
      <c r="BD64" s="221">
        <f t="shared" si="309"/>
        <v>0</v>
      </c>
      <c r="BE64" s="221">
        <f t="shared" si="310"/>
        <v>0</v>
      </c>
      <c r="BF64" s="221">
        <f t="shared" si="311"/>
        <v>0</v>
      </c>
      <c r="BG64" s="221">
        <f t="shared" si="312"/>
        <v>0</v>
      </c>
      <c r="BH64" s="221">
        <f t="shared" si="313"/>
        <v>0</v>
      </c>
      <c r="BI64" s="221">
        <f t="shared" si="314"/>
        <v>0</v>
      </c>
      <c r="BJ64" s="221">
        <f t="shared" si="315"/>
        <v>0</v>
      </c>
      <c r="BK64" s="65">
        <f t="shared" si="316"/>
        <v>0</v>
      </c>
      <c r="BP64" s="526"/>
      <c r="BQ64" s="165" t="s">
        <v>50</v>
      </c>
      <c r="BR64" s="414">
        <v>0</v>
      </c>
      <c r="BS64" s="414">
        <v>0</v>
      </c>
      <c r="BT64" s="414">
        <v>0</v>
      </c>
      <c r="BU64" s="414">
        <v>0</v>
      </c>
      <c r="BV64" s="414">
        <v>0</v>
      </c>
      <c r="BW64" s="414">
        <v>0</v>
      </c>
      <c r="BX64" s="414">
        <v>0</v>
      </c>
      <c r="BY64" s="414">
        <v>0</v>
      </c>
      <c r="BZ64" s="414">
        <v>0</v>
      </c>
      <c r="CA64" s="414">
        <v>0</v>
      </c>
      <c r="CB64" s="414">
        <v>0</v>
      </c>
      <c r="CC64" s="414">
        <v>0</v>
      </c>
      <c r="CD64" s="410">
        <f t="shared" si="317"/>
        <v>0</v>
      </c>
      <c r="CF64" s="526"/>
      <c r="CG64" s="165" t="s">
        <v>50</v>
      </c>
      <c r="CH64" s="414">
        <v>0</v>
      </c>
      <c r="CI64" s="414">
        <v>0</v>
      </c>
      <c r="CJ64" s="414">
        <v>0</v>
      </c>
      <c r="CK64" s="414">
        <v>0</v>
      </c>
      <c r="CL64" s="414">
        <v>0</v>
      </c>
      <c r="CM64" s="414">
        <v>0</v>
      </c>
      <c r="CN64" s="414">
        <v>0</v>
      </c>
      <c r="CO64" s="414">
        <v>0</v>
      </c>
      <c r="CP64" s="414">
        <v>0</v>
      </c>
      <c r="CQ64" s="414">
        <v>0</v>
      </c>
      <c r="CR64" s="414">
        <v>0</v>
      </c>
      <c r="CS64" s="414">
        <v>0</v>
      </c>
      <c r="CT64" s="410">
        <f t="shared" si="318"/>
        <v>0</v>
      </c>
      <c r="CV64" s="526"/>
      <c r="CW64" s="165" t="s">
        <v>50</v>
      </c>
      <c r="CX64" s="414">
        <v>0</v>
      </c>
      <c r="CY64" s="414">
        <v>0</v>
      </c>
      <c r="CZ64" s="414">
        <v>0</v>
      </c>
      <c r="DA64" s="414">
        <v>0</v>
      </c>
      <c r="DB64" s="414">
        <v>0</v>
      </c>
      <c r="DC64" s="414">
        <v>0</v>
      </c>
      <c r="DD64" s="414">
        <v>0</v>
      </c>
      <c r="DE64" s="414">
        <v>0</v>
      </c>
      <c r="DF64" s="414">
        <v>0</v>
      </c>
      <c r="DG64" s="414">
        <v>0</v>
      </c>
      <c r="DH64" s="414">
        <v>0</v>
      </c>
      <c r="DI64" s="414">
        <v>0</v>
      </c>
      <c r="DJ64" s="410">
        <f t="shared" si="319"/>
        <v>0</v>
      </c>
      <c r="DL64" s="526"/>
      <c r="DM64" s="165" t="s">
        <v>50</v>
      </c>
      <c r="DN64" s="414">
        <v>0</v>
      </c>
      <c r="DO64" s="414">
        <v>0</v>
      </c>
      <c r="DP64" s="414">
        <v>0</v>
      </c>
      <c r="DQ64" s="414">
        <v>0</v>
      </c>
      <c r="DR64" s="414">
        <v>0</v>
      </c>
      <c r="DS64" s="414">
        <v>0</v>
      </c>
      <c r="DT64" s="414">
        <v>0</v>
      </c>
      <c r="DU64" s="414">
        <v>0</v>
      </c>
      <c r="DV64" s="414">
        <v>0</v>
      </c>
      <c r="DW64" s="414">
        <v>0</v>
      </c>
      <c r="DX64" s="414">
        <v>0</v>
      </c>
      <c r="DY64" s="414">
        <v>0</v>
      </c>
      <c r="DZ64" s="410">
        <f t="shared" si="320"/>
        <v>0</v>
      </c>
    </row>
    <row r="65" spans="1:131" ht="15" thickBot="1" x14ac:dyDescent="0.4">
      <c r="B65" s="166" t="s">
        <v>43</v>
      </c>
      <c r="C65" s="158">
        <f>SUM(C52:C64)</f>
        <v>0</v>
      </c>
      <c r="D65" s="158">
        <f t="shared" ref="D65" si="325">SUM(D52:D64)</f>
        <v>0</v>
      </c>
      <c r="E65" s="158">
        <f t="shared" ref="E65" si="326">SUM(E52:E64)</f>
        <v>0</v>
      </c>
      <c r="F65" s="158">
        <f t="shared" ref="F65" si="327">SUM(F52:F64)</f>
        <v>0</v>
      </c>
      <c r="G65" s="158">
        <f t="shared" ref="G65" si="328">SUM(G52:G64)</f>
        <v>0</v>
      </c>
      <c r="H65" s="158">
        <f t="shared" ref="H65" si="329">SUM(H52:H64)</f>
        <v>0</v>
      </c>
      <c r="I65" s="158">
        <f t="shared" ref="I65" si="330">SUM(I52:I64)</f>
        <v>0</v>
      </c>
      <c r="J65" s="158">
        <f t="shared" ref="J65" si="331">SUM(J52:J64)</f>
        <v>0</v>
      </c>
      <c r="K65" s="158">
        <f t="shared" ref="K65" si="332">SUM(K52:K64)</f>
        <v>0</v>
      </c>
      <c r="L65" s="158">
        <f t="shared" ref="L65" si="333">SUM(L52:L64)</f>
        <v>0</v>
      </c>
      <c r="M65" s="462">
        <f t="shared" ref="M65" si="334">SUM(M52:M64)</f>
        <v>0</v>
      </c>
      <c r="N65" s="462">
        <f t="shared" ref="N65" si="335">SUM(N52:N64)</f>
        <v>0</v>
      </c>
      <c r="O65" s="68">
        <f t="shared" si="280"/>
        <v>0</v>
      </c>
      <c r="Q65" s="69"/>
      <c r="R65" s="166" t="s">
        <v>43</v>
      </c>
      <c r="S65" s="158">
        <f>SUM(S52:S64)</f>
        <v>0</v>
      </c>
      <c r="T65" s="158">
        <f t="shared" ref="T65" si="336">SUM(T52:T64)</f>
        <v>0</v>
      </c>
      <c r="U65" s="158">
        <f t="shared" ref="U65" si="337">SUM(U52:U64)</f>
        <v>301568.27911140415</v>
      </c>
      <c r="V65" s="158">
        <f t="shared" ref="V65" si="338">SUM(V52:V64)</f>
        <v>0</v>
      </c>
      <c r="W65" s="158">
        <f t="shared" ref="W65" si="339">SUM(W52:W64)</f>
        <v>284642.46848957188</v>
      </c>
      <c r="X65" s="158">
        <f t="shared" ref="X65" si="340">SUM(X52:X64)</f>
        <v>91650.44124279164</v>
      </c>
      <c r="Y65" s="158">
        <f t="shared" ref="Y65" si="341">SUM(Y52:Y64)</f>
        <v>39752.413913529264</v>
      </c>
      <c r="Z65" s="158">
        <f t="shared" ref="Z65" si="342">SUM(Z52:Z64)</f>
        <v>74284.785237210875</v>
      </c>
      <c r="AA65" s="158">
        <f t="shared" ref="AA65" si="343">SUM(AA52:AA64)</f>
        <v>0</v>
      </c>
      <c r="AB65" s="158">
        <f t="shared" ref="AB65" si="344">SUM(AB52:AB64)</f>
        <v>354519.48616565252</v>
      </c>
      <c r="AC65" s="462">
        <f t="shared" ref="AC65" si="345">SUM(AC52:AC64)</f>
        <v>0</v>
      </c>
      <c r="AD65" s="462">
        <f t="shared" ref="AD65" si="346">SUM(AD52:AD64)</f>
        <v>1706620.9398467394</v>
      </c>
      <c r="AE65" s="68">
        <f t="shared" si="292"/>
        <v>2853038.8140068995</v>
      </c>
      <c r="AG65" s="69"/>
      <c r="AH65" s="166" t="s">
        <v>43</v>
      </c>
      <c r="AI65" s="158">
        <f>SUM(AI52:AI64)</f>
        <v>0</v>
      </c>
      <c r="AJ65" s="158">
        <f t="shared" ref="AJ65" si="347">SUM(AJ52:AJ64)</f>
        <v>0</v>
      </c>
      <c r="AK65" s="158">
        <f t="shared" ref="AK65" si="348">SUM(AK52:AK64)</f>
        <v>0</v>
      </c>
      <c r="AL65" s="158">
        <f t="shared" ref="AL65" si="349">SUM(AL52:AL64)</f>
        <v>12611.022721332978</v>
      </c>
      <c r="AM65" s="158">
        <f t="shared" ref="AM65" si="350">SUM(AM52:AM64)</f>
        <v>0</v>
      </c>
      <c r="AN65" s="158">
        <f t="shared" ref="AN65" si="351">SUM(AN52:AN64)</f>
        <v>41925.791855147741</v>
      </c>
      <c r="AO65" s="158">
        <f t="shared" ref="AO65" si="352">SUM(AO52:AO64)</f>
        <v>7280.977967181193</v>
      </c>
      <c r="AP65" s="158">
        <f t="shared" ref="AP65" si="353">SUM(AP52:AP64)</f>
        <v>0</v>
      </c>
      <c r="AQ65" s="158">
        <f t="shared" ref="AQ65" si="354">SUM(AQ52:AQ64)</f>
        <v>0</v>
      </c>
      <c r="AR65" s="158">
        <f t="shared" ref="AR65" si="355">SUM(AR52:AR64)</f>
        <v>257147.72143533916</v>
      </c>
      <c r="AS65" s="462">
        <f t="shared" ref="AS65" si="356">SUM(AS52:AS64)</f>
        <v>602253.24268138059</v>
      </c>
      <c r="AT65" s="462">
        <f t="shared" ref="AT65" si="357">SUM(AT52:AT64)</f>
        <v>1225151.5405985913</v>
      </c>
      <c r="AU65" s="68">
        <f t="shared" si="304"/>
        <v>2146370.2972589731</v>
      </c>
      <c r="AW65" s="69"/>
      <c r="AX65" s="166" t="s">
        <v>43</v>
      </c>
      <c r="AY65" s="158">
        <f>SUM(AY52:AY64)</f>
        <v>0</v>
      </c>
      <c r="AZ65" s="158">
        <f t="shared" ref="AZ65" si="358">SUM(AZ52:AZ64)</f>
        <v>0</v>
      </c>
      <c r="BA65" s="158">
        <f t="shared" ref="BA65" si="359">SUM(BA52:BA64)</f>
        <v>258829.53873412774</v>
      </c>
      <c r="BB65" s="158">
        <f t="shared" ref="BB65" si="360">SUM(BB52:BB64)</f>
        <v>0</v>
      </c>
      <c r="BC65" s="158">
        <f t="shared" ref="BC65" si="361">SUM(BC52:BC64)</f>
        <v>0</v>
      </c>
      <c r="BD65" s="158">
        <f t="shared" ref="BD65" si="362">SUM(BD52:BD64)</f>
        <v>0</v>
      </c>
      <c r="BE65" s="158">
        <f t="shared" ref="BE65" si="363">SUM(BE52:BE64)</f>
        <v>0</v>
      </c>
      <c r="BF65" s="158">
        <f t="shared" ref="BF65" si="364">SUM(BF52:BF64)</f>
        <v>0</v>
      </c>
      <c r="BG65" s="158">
        <f t="shared" ref="BG65" si="365">SUM(BG52:BG64)</f>
        <v>0</v>
      </c>
      <c r="BH65" s="158">
        <f t="shared" ref="BH65" si="366">SUM(BH52:BH64)</f>
        <v>0</v>
      </c>
      <c r="BI65" s="462">
        <f t="shared" ref="BI65" si="367">SUM(BI52:BI64)</f>
        <v>0</v>
      </c>
      <c r="BJ65" s="462">
        <f t="shared" ref="BJ65" si="368">SUM(BJ52:BJ64)</f>
        <v>0</v>
      </c>
      <c r="BK65" s="68">
        <f t="shared" si="316"/>
        <v>258829.53873412774</v>
      </c>
      <c r="BL65" s="406">
        <f>'FORECAST OVERVIEW'!O21</f>
        <v>5258238.6500000004</v>
      </c>
      <c r="BQ65" s="166" t="s">
        <v>43</v>
      </c>
      <c r="BR65" s="411">
        <f>SUM(BR52:BR64)</f>
        <v>0</v>
      </c>
      <c r="BS65" s="411">
        <f t="shared" ref="BS65:CC65" si="369">SUM(BS52:BS64)</f>
        <v>0</v>
      </c>
      <c r="BT65" s="411">
        <f t="shared" si="369"/>
        <v>0</v>
      </c>
      <c r="BU65" s="411">
        <f t="shared" si="369"/>
        <v>0</v>
      </c>
      <c r="BV65" s="411">
        <f t="shared" si="369"/>
        <v>0</v>
      </c>
      <c r="BW65" s="411">
        <f t="shared" si="369"/>
        <v>0</v>
      </c>
      <c r="BX65" s="411">
        <f t="shared" si="369"/>
        <v>0</v>
      </c>
      <c r="BY65" s="411">
        <f t="shared" si="369"/>
        <v>0</v>
      </c>
      <c r="BZ65" s="411">
        <f t="shared" si="369"/>
        <v>0</v>
      </c>
      <c r="CA65" s="411">
        <f t="shared" si="369"/>
        <v>0</v>
      </c>
      <c r="CB65" s="411">
        <f t="shared" si="369"/>
        <v>0</v>
      </c>
      <c r="CC65" s="412">
        <f t="shared" si="369"/>
        <v>0</v>
      </c>
      <c r="CD65" s="413">
        <f t="shared" si="317"/>
        <v>0</v>
      </c>
      <c r="CF65" s="69"/>
      <c r="CG65" s="166" t="s">
        <v>43</v>
      </c>
      <c r="CH65" s="411">
        <f>SUM(CH52:CH64)</f>
        <v>0</v>
      </c>
      <c r="CI65" s="411">
        <f t="shared" ref="CI65:CS65" si="370">SUM(CI52:CI64)</f>
        <v>0</v>
      </c>
      <c r="CJ65" s="411">
        <f t="shared" si="370"/>
        <v>5.7351577055446905E-2</v>
      </c>
      <c r="CK65" s="411">
        <f t="shared" si="370"/>
        <v>0</v>
      </c>
      <c r="CL65" s="411">
        <f t="shared" si="370"/>
        <v>5.4132664459718247E-2</v>
      </c>
      <c r="CM65" s="411">
        <f t="shared" si="370"/>
        <v>1.7429874781889489E-2</v>
      </c>
      <c r="CN65" s="411">
        <f t="shared" si="370"/>
        <v>7.5600246697683192E-3</v>
      </c>
      <c r="CO65" s="411">
        <f t="shared" si="370"/>
        <v>1.4127313380348545E-2</v>
      </c>
      <c r="CP65" s="411">
        <f t="shared" si="370"/>
        <v>0</v>
      </c>
      <c r="CQ65" s="411">
        <f t="shared" si="370"/>
        <v>6.7421718518928864E-2</v>
      </c>
      <c r="CR65" s="411">
        <f t="shared" si="370"/>
        <v>0</v>
      </c>
      <c r="CS65" s="412">
        <f t="shared" si="370"/>
        <v>0.32456133192941694</v>
      </c>
      <c r="CT65" s="413">
        <f t="shared" si="318"/>
        <v>0.54258450479551734</v>
      </c>
      <c r="CV65" s="69"/>
      <c r="CW65" s="166" t="s">
        <v>43</v>
      </c>
      <c r="CX65" s="411">
        <f>SUM(CX52:CX64)</f>
        <v>0</v>
      </c>
      <c r="CY65" s="411">
        <f t="shared" ref="CY65:DI65" si="371">SUM(CY52:CY64)</f>
        <v>0</v>
      </c>
      <c r="CZ65" s="411">
        <f t="shared" si="371"/>
        <v>0</v>
      </c>
      <c r="DA65" s="411">
        <f t="shared" si="371"/>
        <v>2.3983359373262714E-3</v>
      </c>
      <c r="DB65" s="411">
        <f t="shared" si="371"/>
        <v>0</v>
      </c>
      <c r="DC65" s="411">
        <f t="shared" si="371"/>
        <v>7.9733527984979791E-3</v>
      </c>
      <c r="DD65" s="411">
        <f t="shared" si="371"/>
        <v>1.3846800139398756E-3</v>
      </c>
      <c r="DE65" s="411">
        <f t="shared" si="371"/>
        <v>0</v>
      </c>
      <c r="DF65" s="411">
        <f t="shared" si="371"/>
        <v>0</v>
      </c>
      <c r="DG65" s="411">
        <f t="shared" si="371"/>
        <v>4.8903775304177027E-2</v>
      </c>
      <c r="DH65" s="411">
        <f t="shared" si="371"/>
        <v>0.1145351671479157</v>
      </c>
      <c r="DI65" s="412">
        <f t="shared" si="371"/>
        <v>0.23299656446718928</v>
      </c>
      <c r="DJ65" s="413">
        <f t="shared" si="319"/>
        <v>0.40819187566904613</v>
      </c>
      <c r="DL65" s="69"/>
      <c r="DM65" s="166" t="s">
        <v>43</v>
      </c>
      <c r="DN65" s="411">
        <f>SUM(DN52:DN64)</f>
        <v>0</v>
      </c>
      <c r="DO65" s="411">
        <f t="shared" ref="DO65:DY65" si="372">SUM(DO52:DO64)</f>
        <v>0</v>
      </c>
      <c r="DP65" s="411">
        <f t="shared" si="372"/>
        <v>4.9223619535436587E-2</v>
      </c>
      <c r="DQ65" s="411">
        <f t="shared" si="372"/>
        <v>0</v>
      </c>
      <c r="DR65" s="411">
        <f t="shared" si="372"/>
        <v>0</v>
      </c>
      <c r="DS65" s="411">
        <f t="shared" si="372"/>
        <v>0</v>
      </c>
      <c r="DT65" s="411">
        <f t="shared" si="372"/>
        <v>0</v>
      </c>
      <c r="DU65" s="411">
        <f t="shared" si="372"/>
        <v>0</v>
      </c>
      <c r="DV65" s="411">
        <f t="shared" si="372"/>
        <v>0</v>
      </c>
      <c r="DW65" s="411">
        <f t="shared" si="372"/>
        <v>0</v>
      </c>
      <c r="DX65" s="411">
        <f t="shared" si="372"/>
        <v>0</v>
      </c>
      <c r="DY65" s="412">
        <f t="shared" si="372"/>
        <v>0</v>
      </c>
      <c r="DZ65" s="413">
        <f t="shared" si="320"/>
        <v>4.9223619535436587E-2</v>
      </c>
      <c r="EA65" s="433">
        <f>CD65+CT65+DJ65+DZ65</f>
        <v>1</v>
      </c>
    </row>
    <row r="66" spans="1:131" ht="21.5" thickBot="1" x14ac:dyDescent="0.55000000000000004">
      <c r="A66" s="71"/>
      <c r="Q66" s="71"/>
      <c r="AG66" s="71"/>
      <c r="AW66" s="71"/>
      <c r="BL66" s="400">
        <f>O65+AE65+AU65+BK65-BL65</f>
        <v>0</v>
      </c>
      <c r="BP66" s="71"/>
      <c r="CF66" s="71"/>
      <c r="CV66" s="71"/>
      <c r="DL66" s="71"/>
    </row>
    <row r="67" spans="1:131" ht="21.5" thickBot="1" x14ac:dyDescent="0.55000000000000004">
      <c r="A67" s="71"/>
      <c r="B67" s="153" t="s">
        <v>36</v>
      </c>
      <c r="C67" s="154">
        <f t="shared" ref="C67:N67" si="373">C$3</f>
        <v>45658</v>
      </c>
      <c r="D67" s="154">
        <f t="shared" si="373"/>
        <v>45689</v>
      </c>
      <c r="E67" s="154">
        <f t="shared" si="373"/>
        <v>45717</v>
      </c>
      <c r="F67" s="154">
        <f t="shared" si="373"/>
        <v>45748</v>
      </c>
      <c r="G67" s="154">
        <f t="shared" si="373"/>
        <v>45778</v>
      </c>
      <c r="H67" s="154">
        <f t="shared" si="373"/>
        <v>45809</v>
      </c>
      <c r="I67" s="154">
        <f t="shared" si="373"/>
        <v>45839</v>
      </c>
      <c r="J67" s="154">
        <f t="shared" si="373"/>
        <v>45870</v>
      </c>
      <c r="K67" s="154">
        <f t="shared" si="373"/>
        <v>45901</v>
      </c>
      <c r="L67" s="154">
        <f t="shared" si="373"/>
        <v>45931</v>
      </c>
      <c r="M67" s="154">
        <f t="shared" si="373"/>
        <v>45962</v>
      </c>
      <c r="N67" s="154" t="str">
        <f t="shared" si="373"/>
        <v>Dec-25 +</v>
      </c>
      <c r="O67" s="155" t="s">
        <v>34</v>
      </c>
      <c r="Q67" s="71"/>
      <c r="R67" s="153" t="s">
        <v>36</v>
      </c>
      <c r="S67" s="154">
        <f t="shared" ref="S67:AD67" si="374">S$3</f>
        <v>45658</v>
      </c>
      <c r="T67" s="154">
        <f t="shared" si="374"/>
        <v>45689</v>
      </c>
      <c r="U67" s="154">
        <f t="shared" si="374"/>
        <v>45717</v>
      </c>
      <c r="V67" s="154">
        <f t="shared" si="374"/>
        <v>45748</v>
      </c>
      <c r="W67" s="154">
        <f t="shared" si="374"/>
        <v>45778</v>
      </c>
      <c r="X67" s="154">
        <f t="shared" si="374"/>
        <v>45809</v>
      </c>
      <c r="Y67" s="154">
        <f t="shared" si="374"/>
        <v>45839</v>
      </c>
      <c r="Z67" s="154">
        <f t="shared" si="374"/>
        <v>45870</v>
      </c>
      <c r="AA67" s="154">
        <f t="shared" si="374"/>
        <v>45901</v>
      </c>
      <c r="AB67" s="154">
        <f t="shared" si="374"/>
        <v>45931</v>
      </c>
      <c r="AC67" s="154">
        <f t="shared" si="374"/>
        <v>45962</v>
      </c>
      <c r="AD67" s="154" t="str">
        <f t="shared" si="374"/>
        <v>Dec-25 +</v>
      </c>
      <c r="AE67" s="155" t="s">
        <v>34</v>
      </c>
      <c r="AG67" s="71"/>
      <c r="AH67" s="153" t="s">
        <v>36</v>
      </c>
      <c r="AI67" s="154">
        <f t="shared" ref="AI67:AT67" si="375">AI$3</f>
        <v>45658</v>
      </c>
      <c r="AJ67" s="154">
        <f t="shared" si="375"/>
        <v>45689</v>
      </c>
      <c r="AK67" s="154">
        <f t="shared" si="375"/>
        <v>45717</v>
      </c>
      <c r="AL67" s="154">
        <f t="shared" si="375"/>
        <v>45748</v>
      </c>
      <c r="AM67" s="154">
        <f t="shared" si="375"/>
        <v>45778</v>
      </c>
      <c r="AN67" s="154">
        <f t="shared" si="375"/>
        <v>45809</v>
      </c>
      <c r="AO67" s="154">
        <f t="shared" si="375"/>
        <v>45839</v>
      </c>
      <c r="AP67" s="154">
        <f t="shared" si="375"/>
        <v>45870</v>
      </c>
      <c r="AQ67" s="154">
        <f t="shared" si="375"/>
        <v>45901</v>
      </c>
      <c r="AR67" s="154">
        <f t="shared" si="375"/>
        <v>45931</v>
      </c>
      <c r="AS67" s="154">
        <f t="shared" si="375"/>
        <v>45962</v>
      </c>
      <c r="AT67" s="154" t="str">
        <f t="shared" si="375"/>
        <v>Dec-25 +</v>
      </c>
      <c r="AU67" s="155" t="s">
        <v>34</v>
      </c>
      <c r="AW67" s="71"/>
      <c r="AX67" s="153" t="s">
        <v>36</v>
      </c>
      <c r="AY67" s="154">
        <f t="shared" ref="AY67:BJ67" si="376">AY$3</f>
        <v>45658</v>
      </c>
      <c r="AZ67" s="154">
        <f t="shared" si="376"/>
        <v>45689</v>
      </c>
      <c r="BA67" s="154">
        <f t="shared" si="376"/>
        <v>45717</v>
      </c>
      <c r="BB67" s="154">
        <f t="shared" si="376"/>
        <v>45748</v>
      </c>
      <c r="BC67" s="154">
        <f t="shared" si="376"/>
        <v>45778</v>
      </c>
      <c r="BD67" s="154">
        <f t="shared" si="376"/>
        <v>45809</v>
      </c>
      <c r="BE67" s="154">
        <f t="shared" si="376"/>
        <v>45839</v>
      </c>
      <c r="BF67" s="154">
        <f t="shared" si="376"/>
        <v>45870</v>
      </c>
      <c r="BG67" s="154">
        <f t="shared" si="376"/>
        <v>45901</v>
      </c>
      <c r="BH67" s="154">
        <f t="shared" si="376"/>
        <v>45931</v>
      </c>
      <c r="BI67" s="154">
        <f t="shared" si="376"/>
        <v>45962</v>
      </c>
      <c r="BJ67" s="154" t="str">
        <f t="shared" si="376"/>
        <v>Dec-25 +</v>
      </c>
      <c r="BK67" s="155" t="s">
        <v>34</v>
      </c>
      <c r="BP67" s="71"/>
      <c r="BQ67" s="153" t="s">
        <v>36</v>
      </c>
      <c r="BR67" s="401" t="s">
        <v>188</v>
      </c>
      <c r="BS67" s="401" t="s">
        <v>189</v>
      </c>
      <c r="BT67" s="401" t="s">
        <v>190</v>
      </c>
      <c r="BU67" s="401" t="s">
        <v>191</v>
      </c>
      <c r="BV67" s="401" t="s">
        <v>44</v>
      </c>
      <c r="BW67" s="401" t="s">
        <v>192</v>
      </c>
      <c r="BX67" s="401" t="s">
        <v>193</v>
      </c>
      <c r="BY67" s="401" t="s">
        <v>194</v>
      </c>
      <c r="BZ67" s="401" t="s">
        <v>195</v>
      </c>
      <c r="CA67" s="401" t="s">
        <v>196</v>
      </c>
      <c r="CB67" s="431" t="s">
        <v>197</v>
      </c>
      <c r="CC67" s="431" t="s">
        <v>198</v>
      </c>
      <c r="CD67" s="432" t="s">
        <v>34</v>
      </c>
      <c r="CF67" s="71"/>
      <c r="CG67" s="153" t="s">
        <v>36</v>
      </c>
      <c r="CH67" s="401" t="s">
        <v>188</v>
      </c>
      <c r="CI67" s="401" t="s">
        <v>189</v>
      </c>
      <c r="CJ67" s="401" t="s">
        <v>190</v>
      </c>
      <c r="CK67" s="401" t="s">
        <v>191</v>
      </c>
      <c r="CL67" s="401" t="s">
        <v>44</v>
      </c>
      <c r="CM67" s="401" t="s">
        <v>192</v>
      </c>
      <c r="CN67" s="401" t="s">
        <v>193</v>
      </c>
      <c r="CO67" s="401" t="s">
        <v>194</v>
      </c>
      <c r="CP67" s="401" t="s">
        <v>195</v>
      </c>
      <c r="CQ67" s="401" t="s">
        <v>196</v>
      </c>
      <c r="CR67" s="431" t="s">
        <v>197</v>
      </c>
      <c r="CS67" s="431" t="s">
        <v>198</v>
      </c>
      <c r="CT67" s="432" t="s">
        <v>34</v>
      </c>
      <c r="CV67" s="71"/>
      <c r="CW67" s="153" t="s">
        <v>36</v>
      </c>
      <c r="CX67" s="401" t="s">
        <v>188</v>
      </c>
      <c r="CY67" s="401" t="s">
        <v>189</v>
      </c>
      <c r="CZ67" s="401" t="s">
        <v>190</v>
      </c>
      <c r="DA67" s="401" t="s">
        <v>191</v>
      </c>
      <c r="DB67" s="401" t="s">
        <v>44</v>
      </c>
      <c r="DC67" s="401" t="s">
        <v>192</v>
      </c>
      <c r="DD67" s="401" t="s">
        <v>193</v>
      </c>
      <c r="DE67" s="401" t="s">
        <v>194</v>
      </c>
      <c r="DF67" s="401" t="s">
        <v>195</v>
      </c>
      <c r="DG67" s="401" t="s">
        <v>196</v>
      </c>
      <c r="DH67" s="431" t="s">
        <v>197</v>
      </c>
      <c r="DI67" s="431" t="s">
        <v>198</v>
      </c>
      <c r="DJ67" s="432" t="s">
        <v>34</v>
      </c>
      <c r="DL67" s="71"/>
      <c r="DM67" s="153" t="s">
        <v>36</v>
      </c>
      <c r="DN67" s="401" t="s">
        <v>188</v>
      </c>
      <c r="DO67" s="401" t="s">
        <v>189</v>
      </c>
      <c r="DP67" s="401" t="s">
        <v>190</v>
      </c>
      <c r="DQ67" s="401" t="s">
        <v>191</v>
      </c>
      <c r="DR67" s="401" t="s">
        <v>44</v>
      </c>
      <c r="DS67" s="401" t="s">
        <v>192</v>
      </c>
      <c r="DT67" s="401" t="s">
        <v>193</v>
      </c>
      <c r="DU67" s="401" t="s">
        <v>194</v>
      </c>
      <c r="DV67" s="401" t="s">
        <v>195</v>
      </c>
      <c r="DW67" s="401" t="s">
        <v>196</v>
      </c>
      <c r="DX67" s="431" t="s">
        <v>197</v>
      </c>
      <c r="DY67" s="431" t="s">
        <v>198</v>
      </c>
      <c r="DZ67" s="432" t="s">
        <v>34</v>
      </c>
    </row>
    <row r="68" spans="1:131" ht="15" customHeight="1" x14ac:dyDescent="0.35">
      <c r="A68" s="533" t="s">
        <v>66</v>
      </c>
      <c r="B68" s="165" t="s">
        <v>62</v>
      </c>
      <c r="C68" s="221">
        <f>$BL$81*BR68</f>
        <v>0</v>
      </c>
      <c r="D68" s="221">
        <f t="shared" ref="D68:D80" si="377">$BL$81*BS68</f>
        <v>0</v>
      </c>
      <c r="E68" s="221">
        <f t="shared" ref="E68:E80" si="378">$BL$81*BT68</f>
        <v>0</v>
      </c>
      <c r="F68" s="221">
        <f t="shared" ref="F68:F80" si="379">$BL$81*BU68</f>
        <v>0</v>
      </c>
      <c r="G68" s="221">
        <f t="shared" ref="G68:G80" si="380">$BL$81*BV68</f>
        <v>0</v>
      </c>
      <c r="H68" s="221">
        <f t="shared" ref="H68:H80" si="381">$BL$81*BW68</f>
        <v>0</v>
      </c>
      <c r="I68" s="221">
        <f t="shared" ref="I68:I80" si="382">$BL$81*BX68</f>
        <v>0</v>
      </c>
      <c r="J68" s="221">
        <f t="shared" ref="J68:J80" si="383">$BL$81*BY68</f>
        <v>0</v>
      </c>
      <c r="K68" s="221">
        <f t="shared" ref="K68:K80" si="384">$BL$81*BZ68</f>
        <v>0</v>
      </c>
      <c r="L68" s="221">
        <f t="shared" ref="L68:L80" si="385">$BL$81*CA68</f>
        <v>0</v>
      </c>
      <c r="M68" s="221">
        <f t="shared" ref="M68:M80" si="386">$BL$81*CB68</f>
        <v>0</v>
      </c>
      <c r="N68" s="221">
        <f t="shared" ref="N68:N80" si="387">$BL$81*CC68</f>
        <v>0</v>
      </c>
      <c r="O68" s="65">
        <f t="shared" ref="O68:O81" si="388">SUM(C68:N68)</f>
        <v>0</v>
      </c>
      <c r="Q68" s="533" t="s">
        <v>66</v>
      </c>
      <c r="R68" s="165" t="s">
        <v>62</v>
      </c>
      <c r="S68" s="221">
        <f>$BL$81*CH68</f>
        <v>0</v>
      </c>
      <c r="T68" s="221">
        <f t="shared" ref="T68:T80" si="389">$BL$81*CI68</f>
        <v>0</v>
      </c>
      <c r="U68" s="221">
        <f t="shared" ref="U68:U80" si="390">$BL$81*CJ68</f>
        <v>0</v>
      </c>
      <c r="V68" s="221">
        <f t="shared" ref="V68:V80" si="391">$BL$81*CK68</f>
        <v>0</v>
      </c>
      <c r="W68" s="221">
        <f t="shared" ref="W68:W80" si="392">$BL$81*CL68</f>
        <v>0</v>
      </c>
      <c r="X68" s="221">
        <f t="shared" ref="X68:X80" si="393">$BL$81*CM68</f>
        <v>0</v>
      </c>
      <c r="Y68" s="221">
        <f t="shared" ref="Y68:Y80" si="394">$BL$81*CN68</f>
        <v>0</v>
      </c>
      <c r="Z68" s="221">
        <f t="shared" ref="Z68:Z80" si="395">$BL$81*CO68</f>
        <v>0</v>
      </c>
      <c r="AA68" s="221">
        <f t="shared" ref="AA68:AA80" si="396">$BL$81*CP68</f>
        <v>0</v>
      </c>
      <c r="AB68" s="221">
        <f t="shared" ref="AB68:AB80" si="397">$BL$81*CQ68</f>
        <v>0</v>
      </c>
      <c r="AC68" s="221">
        <f t="shared" ref="AC68:AC80" si="398">$BL$81*CR68</f>
        <v>0</v>
      </c>
      <c r="AD68" s="221">
        <f t="shared" ref="AD68:AD80" si="399">$BL$81*CS68</f>
        <v>0</v>
      </c>
      <c r="AE68" s="65">
        <f t="shared" ref="AE68:AE81" si="400">SUM(S68:AD68)</f>
        <v>0</v>
      </c>
      <c r="AG68" s="533" t="s">
        <v>66</v>
      </c>
      <c r="AH68" s="165" t="s">
        <v>62</v>
      </c>
      <c r="AI68" s="221">
        <f>$BL$81*CX68</f>
        <v>0</v>
      </c>
      <c r="AJ68" s="221">
        <f t="shared" ref="AJ68:AJ80" si="401">$BL$81*CY68</f>
        <v>0</v>
      </c>
      <c r="AK68" s="221">
        <f t="shared" ref="AK68:AK80" si="402">$BL$81*CZ68</f>
        <v>0</v>
      </c>
      <c r="AL68" s="221">
        <f t="shared" ref="AL68:AL80" si="403">$BL$81*DA68</f>
        <v>0</v>
      </c>
      <c r="AM68" s="221">
        <f t="shared" ref="AM68:AM80" si="404">$BL$81*DB68</f>
        <v>0</v>
      </c>
      <c r="AN68" s="221">
        <f t="shared" ref="AN68:AN80" si="405">$BL$81*DC68</f>
        <v>0</v>
      </c>
      <c r="AO68" s="221">
        <f t="shared" ref="AO68:AO80" si="406">$BL$81*DD68</f>
        <v>0</v>
      </c>
      <c r="AP68" s="221">
        <f t="shared" ref="AP68:AP80" si="407">$BL$81*DE68</f>
        <v>0</v>
      </c>
      <c r="AQ68" s="221">
        <f t="shared" ref="AQ68:AQ80" si="408">$BL$81*DF68</f>
        <v>0</v>
      </c>
      <c r="AR68" s="221">
        <f t="shared" ref="AR68:AR80" si="409">$BL$81*DG68</f>
        <v>0</v>
      </c>
      <c r="AS68" s="221">
        <f t="shared" ref="AS68:AS80" si="410">$BL$81*DH68</f>
        <v>0</v>
      </c>
      <c r="AT68" s="221">
        <f t="shared" ref="AT68:AT80" si="411">$BL$81*DI68</f>
        <v>0</v>
      </c>
      <c r="AU68" s="65">
        <f t="shared" ref="AU68:AU81" si="412">SUM(AI68:AT68)</f>
        <v>0</v>
      </c>
      <c r="AW68" s="533" t="s">
        <v>66</v>
      </c>
      <c r="AX68" s="165" t="s">
        <v>62</v>
      </c>
      <c r="AY68" s="221">
        <f>$BL$81*DN68</f>
        <v>0</v>
      </c>
      <c r="AZ68" s="221">
        <f t="shared" ref="AZ68:AZ80" si="413">$BL$81*DO68</f>
        <v>0</v>
      </c>
      <c r="BA68" s="221">
        <f t="shared" ref="BA68:BA80" si="414">$BL$81*DP68</f>
        <v>0</v>
      </c>
      <c r="BB68" s="221">
        <f t="shared" ref="BB68:BB80" si="415">$BL$81*DQ68</f>
        <v>0</v>
      </c>
      <c r="BC68" s="221">
        <f t="shared" ref="BC68:BC80" si="416">$BL$81*DR68</f>
        <v>0</v>
      </c>
      <c r="BD68" s="221">
        <f t="shared" ref="BD68:BD80" si="417">$BL$81*DS68</f>
        <v>0</v>
      </c>
      <c r="BE68" s="221">
        <f t="shared" ref="BE68:BE80" si="418">$BL$81*DT68</f>
        <v>0</v>
      </c>
      <c r="BF68" s="221">
        <f t="shared" ref="BF68:BF80" si="419">$BL$81*DU68</f>
        <v>0</v>
      </c>
      <c r="BG68" s="221">
        <f t="shared" ref="BG68:BG80" si="420">$BL$81*DV68</f>
        <v>0</v>
      </c>
      <c r="BH68" s="221">
        <f t="shared" ref="BH68:BH80" si="421">$BL$81*DW68</f>
        <v>0</v>
      </c>
      <c r="BI68" s="221">
        <f t="shared" ref="BI68:BI80" si="422">$BL$81*DX68</f>
        <v>0</v>
      </c>
      <c r="BJ68" s="221">
        <f t="shared" ref="BJ68:BJ80" si="423">$BL$81*DY68</f>
        <v>0</v>
      </c>
      <c r="BK68" s="65">
        <f t="shared" ref="BK68:BK81" si="424">SUM(AY68:BJ68)</f>
        <v>0</v>
      </c>
      <c r="BL68" s="162"/>
      <c r="BP68" s="533" t="s">
        <v>66</v>
      </c>
      <c r="BQ68" s="165" t="s">
        <v>62</v>
      </c>
      <c r="BR68" s="414">
        <v>0</v>
      </c>
      <c r="BS68" s="414">
        <v>0</v>
      </c>
      <c r="BT68" s="414">
        <v>0</v>
      </c>
      <c r="BU68" s="414">
        <v>0</v>
      </c>
      <c r="BV68" s="414">
        <v>0</v>
      </c>
      <c r="BW68" s="414">
        <v>0</v>
      </c>
      <c r="BX68" s="414">
        <v>0</v>
      </c>
      <c r="BY68" s="414">
        <v>0</v>
      </c>
      <c r="BZ68" s="414">
        <v>0</v>
      </c>
      <c r="CA68" s="414">
        <v>0</v>
      </c>
      <c r="CB68" s="429">
        <v>0</v>
      </c>
      <c r="CC68" s="429">
        <v>0</v>
      </c>
      <c r="CD68" s="430">
        <f t="shared" ref="CD68:CD81" si="425">SUM(BR68:CC68)</f>
        <v>0</v>
      </c>
      <c r="CF68" s="533" t="s">
        <v>66</v>
      </c>
      <c r="CG68" s="165" t="s">
        <v>62</v>
      </c>
      <c r="CH68" s="414">
        <v>0</v>
      </c>
      <c r="CI68" s="414">
        <v>0</v>
      </c>
      <c r="CJ68" s="414">
        <v>0</v>
      </c>
      <c r="CK68" s="414">
        <v>0</v>
      </c>
      <c r="CL68" s="414">
        <v>0</v>
      </c>
      <c r="CM68" s="414">
        <v>0</v>
      </c>
      <c r="CN68" s="414">
        <v>0</v>
      </c>
      <c r="CO68" s="414">
        <v>0</v>
      </c>
      <c r="CP68" s="414">
        <v>0</v>
      </c>
      <c r="CQ68" s="414">
        <v>0</v>
      </c>
      <c r="CR68" s="414">
        <v>0</v>
      </c>
      <c r="CS68" s="414">
        <v>0</v>
      </c>
      <c r="CT68" s="410">
        <f t="shared" ref="CT68:CT81" si="426">SUM(CH68:CS68)</f>
        <v>0</v>
      </c>
      <c r="CV68" s="533" t="s">
        <v>66</v>
      </c>
      <c r="CW68" s="165" t="s">
        <v>62</v>
      </c>
      <c r="CX68" s="414">
        <v>0</v>
      </c>
      <c r="CY68" s="414">
        <v>0</v>
      </c>
      <c r="CZ68" s="414">
        <v>0</v>
      </c>
      <c r="DA68" s="414">
        <v>0</v>
      </c>
      <c r="DB68" s="414">
        <v>0</v>
      </c>
      <c r="DC68" s="414">
        <v>0</v>
      </c>
      <c r="DD68" s="414">
        <v>0</v>
      </c>
      <c r="DE68" s="414">
        <v>0</v>
      </c>
      <c r="DF68" s="414">
        <v>0</v>
      </c>
      <c r="DG68" s="414">
        <v>0</v>
      </c>
      <c r="DH68" s="414">
        <v>0</v>
      </c>
      <c r="DI68" s="414">
        <v>0</v>
      </c>
      <c r="DJ68" s="410">
        <f t="shared" ref="DJ68:DJ81" si="427">SUM(CX68:DI68)</f>
        <v>0</v>
      </c>
      <c r="DL68" s="533" t="s">
        <v>66</v>
      </c>
      <c r="DM68" s="165" t="s">
        <v>62</v>
      </c>
      <c r="DN68" s="414">
        <v>0</v>
      </c>
      <c r="DO68" s="414">
        <v>0</v>
      </c>
      <c r="DP68" s="414">
        <v>0</v>
      </c>
      <c r="DQ68" s="414">
        <v>0</v>
      </c>
      <c r="DR68" s="414">
        <v>0</v>
      </c>
      <c r="DS68" s="414">
        <v>0</v>
      </c>
      <c r="DT68" s="414">
        <v>0</v>
      </c>
      <c r="DU68" s="414">
        <v>0</v>
      </c>
      <c r="DV68" s="414">
        <v>0</v>
      </c>
      <c r="DW68" s="414">
        <v>0</v>
      </c>
      <c r="DX68" s="414">
        <v>0</v>
      </c>
      <c r="DY68" s="414">
        <v>0</v>
      </c>
      <c r="DZ68" s="410">
        <f t="shared" ref="DZ68:DZ81" si="428">SUM(DN68:DY68)</f>
        <v>0</v>
      </c>
    </row>
    <row r="69" spans="1:131" x14ac:dyDescent="0.35">
      <c r="A69" s="534"/>
      <c r="B69" s="165" t="s">
        <v>61</v>
      </c>
      <c r="C69" s="221">
        <f t="shared" ref="C69:C80" si="429">$BL$81*BR69</f>
        <v>0</v>
      </c>
      <c r="D69" s="221">
        <f t="shared" si="377"/>
        <v>0</v>
      </c>
      <c r="E69" s="221">
        <f t="shared" si="378"/>
        <v>0</v>
      </c>
      <c r="F69" s="221">
        <f t="shared" si="379"/>
        <v>0</v>
      </c>
      <c r="G69" s="221">
        <f t="shared" si="380"/>
        <v>0</v>
      </c>
      <c r="H69" s="221">
        <f t="shared" si="381"/>
        <v>0</v>
      </c>
      <c r="I69" s="221">
        <f t="shared" si="382"/>
        <v>0</v>
      </c>
      <c r="J69" s="221">
        <f t="shared" si="383"/>
        <v>0</v>
      </c>
      <c r="K69" s="221">
        <f t="shared" si="384"/>
        <v>0</v>
      </c>
      <c r="L69" s="221">
        <f t="shared" si="385"/>
        <v>0</v>
      </c>
      <c r="M69" s="221">
        <f t="shared" si="386"/>
        <v>0</v>
      </c>
      <c r="N69" s="221">
        <f t="shared" si="387"/>
        <v>0</v>
      </c>
      <c r="O69" s="65">
        <f t="shared" si="388"/>
        <v>0</v>
      </c>
      <c r="Q69" s="534"/>
      <c r="R69" s="165" t="s">
        <v>61</v>
      </c>
      <c r="S69" s="221">
        <f t="shared" ref="S69:S80" si="430">$BL$81*CH69</f>
        <v>0</v>
      </c>
      <c r="T69" s="221">
        <f t="shared" si="389"/>
        <v>0</v>
      </c>
      <c r="U69" s="221">
        <f t="shared" si="390"/>
        <v>0</v>
      </c>
      <c r="V69" s="221">
        <f t="shared" si="391"/>
        <v>0</v>
      </c>
      <c r="W69" s="221">
        <f t="shared" si="392"/>
        <v>0</v>
      </c>
      <c r="X69" s="221">
        <f t="shared" si="393"/>
        <v>0</v>
      </c>
      <c r="Y69" s="221">
        <f t="shared" si="394"/>
        <v>0</v>
      </c>
      <c r="Z69" s="221">
        <f t="shared" si="395"/>
        <v>0</v>
      </c>
      <c r="AA69" s="221">
        <f t="shared" si="396"/>
        <v>0</v>
      </c>
      <c r="AB69" s="221">
        <f t="shared" si="397"/>
        <v>0</v>
      </c>
      <c r="AC69" s="221">
        <f t="shared" si="398"/>
        <v>0</v>
      </c>
      <c r="AD69" s="221">
        <f t="shared" si="399"/>
        <v>0</v>
      </c>
      <c r="AE69" s="65">
        <f t="shared" si="400"/>
        <v>0</v>
      </c>
      <c r="AG69" s="534"/>
      <c r="AH69" s="165" t="s">
        <v>61</v>
      </c>
      <c r="AI69" s="221">
        <f t="shared" ref="AI69:AI80" si="431">$BL$81*CX69</f>
        <v>0</v>
      </c>
      <c r="AJ69" s="221">
        <f t="shared" si="401"/>
        <v>0</v>
      </c>
      <c r="AK69" s="221">
        <f t="shared" si="402"/>
        <v>0</v>
      </c>
      <c r="AL69" s="221">
        <f t="shared" si="403"/>
        <v>0</v>
      </c>
      <c r="AM69" s="221">
        <f t="shared" si="404"/>
        <v>0</v>
      </c>
      <c r="AN69" s="221">
        <f t="shared" si="405"/>
        <v>0</v>
      </c>
      <c r="AO69" s="221">
        <f t="shared" si="406"/>
        <v>0</v>
      </c>
      <c r="AP69" s="221">
        <f t="shared" si="407"/>
        <v>0</v>
      </c>
      <c r="AQ69" s="221">
        <f t="shared" si="408"/>
        <v>0</v>
      </c>
      <c r="AR69" s="221">
        <f t="shared" si="409"/>
        <v>0</v>
      </c>
      <c r="AS69" s="221">
        <f t="shared" si="410"/>
        <v>0</v>
      </c>
      <c r="AT69" s="221">
        <f t="shared" si="411"/>
        <v>0</v>
      </c>
      <c r="AU69" s="65">
        <f t="shared" si="412"/>
        <v>0</v>
      </c>
      <c r="AW69" s="534"/>
      <c r="AX69" s="165" t="s">
        <v>61</v>
      </c>
      <c r="AY69" s="221">
        <f t="shared" ref="AY69:AY80" si="432">$BL$81*DN69</f>
        <v>0</v>
      </c>
      <c r="AZ69" s="221">
        <f t="shared" si="413"/>
        <v>0</v>
      </c>
      <c r="BA69" s="221">
        <f t="shared" si="414"/>
        <v>0</v>
      </c>
      <c r="BB69" s="221">
        <f t="shared" si="415"/>
        <v>0</v>
      </c>
      <c r="BC69" s="221">
        <f t="shared" si="416"/>
        <v>0</v>
      </c>
      <c r="BD69" s="221">
        <f t="shared" si="417"/>
        <v>0</v>
      </c>
      <c r="BE69" s="221">
        <f t="shared" si="418"/>
        <v>0</v>
      </c>
      <c r="BF69" s="221">
        <f t="shared" si="419"/>
        <v>0</v>
      </c>
      <c r="BG69" s="221">
        <f t="shared" si="420"/>
        <v>0</v>
      </c>
      <c r="BH69" s="221">
        <f t="shared" si="421"/>
        <v>0</v>
      </c>
      <c r="BI69" s="221">
        <f t="shared" si="422"/>
        <v>0</v>
      </c>
      <c r="BJ69" s="221">
        <f t="shared" si="423"/>
        <v>0</v>
      </c>
      <c r="BK69" s="65">
        <f t="shared" si="424"/>
        <v>0</v>
      </c>
      <c r="BP69" s="534"/>
      <c r="BQ69" s="165" t="s">
        <v>61</v>
      </c>
      <c r="BR69" s="414">
        <v>0</v>
      </c>
      <c r="BS69" s="414">
        <v>0</v>
      </c>
      <c r="BT69" s="414">
        <v>0</v>
      </c>
      <c r="BU69" s="414">
        <v>0</v>
      </c>
      <c r="BV69" s="414">
        <v>0</v>
      </c>
      <c r="BW69" s="414">
        <v>0</v>
      </c>
      <c r="BX69" s="414">
        <v>0</v>
      </c>
      <c r="BY69" s="414">
        <v>0</v>
      </c>
      <c r="BZ69" s="414">
        <v>0</v>
      </c>
      <c r="CA69" s="414">
        <v>0</v>
      </c>
      <c r="CB69" s="414">
        <v>0</v>
      </c>
      <c r="CC69" s="414">
        <v>0</v>
      </c>
      <c r="CD69" s="410">
        <f t="shared" si="425"/>
        <v>0</v>
      </c>
      <c r="CF69" s="534"/>
      <c r="CG69" s="165" t="s">
        <v>61</v>
      </c>
      <c r="CH69" s="414">
        <v>0</v>
      </c>
      <c r="CI69" s="414">
        <v>0</v>
      </c>
      <c r="CJ69" s="414">
        <v>0</v>
      </c>
      <c r="CK69" s="414">
        <v>0</v>
      </c>
      <c r="CL69" s="414">
        <v>0</v>
      </c>
      <c r="CM69" s="414">
        <v>0</v>
      </c>
      <c r="CN69" s="414">
        <v>0</v>
      </c>
      <c r="CO69" s="414">
        <v>0</v>
      </c>
      <c r="CP69" s="414">
        <v>0</v>
      </c>
      <c r="CQ69" s="414">
        <v>0</v>
      </c>
      <c r="CR69" s="414">
        <v>0</v>
      </c>
      <c r="CS69" s="414">
        <v>0</v>
      </c>
      <c r="CT69" s="410">
        <f t="shared" si="426"/>
        <v>0</v>
      </c>
      <c r="CV69" s="534"/>
      <c r="CW69" s="165" t="s">
        <v>61</v>
      </c>
      <c r="CX69" s="414">
        <v>0</v>
      </c>
      <c r="CY69" s="414">
        <v>0</v>
      </c>
      <c r="CZ69" s="414">
        <v>0</v>
      </c>
      <c r="DA69" s="414">
        <v>0</v>
      </c>
      <c r="DB69" s="414">
        <v>0</v>
      </c>
      <c r="DC69" s="414">
        <v>0</v>
      </c>
      <c r="DD69" s="414">
        <v>0</v>
      </c>
      <c r="DE69" s="414">
        <v>0</v>
      </c>
      <c r="DF69" s="414">
        <v>0</v>
      </c>
      <c r="DG69" s="414">
        <v>0</v>
      </c>
      <c r="DH69" s="414">
        <v>0</v>
      </c>
      <c r="DI69" s="414">
        <v>0</v>
      </c>
      <c r="DJ69" s="410">
        <f t="shared" si="427"/>
        <v>0</v>
      </c>
      <c r="DL69" s="534"/>
      <c r="DM69" s="165" t="s">
        <v>61</v>
      </c>
      <c r="DN69" s="414">
        <v>0</v>
      </c>
      <c r="DO69" s="414">
        <v>0</v>
      </c>
      <c r="DP69" s="414">
        <v>0</v>
      </c>
      <c r="DQ69" s="414">
        <v>0</v>
      </c>
      <c r="DR69" s="414">
        <v>0</v>
      </c>
      <c r="DS69" s="414">
        <v>0</v>
      </c>
      <c r="DT69" s="414">
        <v>0</v>
      </c>
      <c r="DU69" s="414">
        <v>0</v>
      </c>
      <c r="DV69" s="414">
        <v>0</v>
      </c>
      <c r="DW69" s="414">
        <v>0</v>
      </c>
      <c r="DX69" s="414">
        <v>0</v>
      </c>
      <c r="DY69" s="414">
        <v>0</v>
      </c>
      <c r="DZ69" s="410">
        <f t="shared" si="428"/>
        <v>0</v>
      </c>
    </row>
    <row r="70" spans="1:131" x14ac:dyDescent="0.35">
      <c r="A70" s="534"/>
      <c r="B70" s="165" t="s">
        <v>60</v>
      </c>
      <c r="C70" s="221">
        <f t="shared" si="429"/>
        <v>0</v>
      </c>
      <c r="D70" s="221">
        <f t="shared" si="377"/>
        <v>0</v>
      </c>
      <c r="E70" s="221">
        <f t="shared" si="378"/>
        <v>0</v>
      </c>
      <c r="F70" s="221">
        <f t="shared" si="379"/>
        <v>0</v>
      </c>
      <c r="G70" s="221">
        <f t="shared" si="380"/>
        <v>0</v>
      </c>
      <c r="H70" s="221">
        <f t="shared" si="381"/>
        <v>0</v>
      </c>
      <c r="I70" s="221">
        <f t="shared" si="382"/>
        <v>0</v>
      </c>
      <c r="J70" s="221">
        <f t="shared" si="383"/>
        <v>0</v>
      </c>
      <c r="K70" s="221">
        <f t="shared" si="384"/>
        <v>0</v>
      </c>
      <c r="L70" s="221">
        <f t="shared" si="385"/>
        <v>0</v>
      </c>
      <c r="M70" s="221">
        <f t="shared" si="386"/>
        <v>0</v>
      </c>
      <c r="N70" s="221">
        <f t="shared" si="387"/>
        <v>0</v>
      </c>
      <c r="O70" s="65">
        <f t="shared" si="388"/>
        <v>0</v>
      </c>
      <c r="Q70" s="534"/>
      <c r="R70" s="165" t="s">
        <v>60</v>
      </c>
      <c r="S70" s="221">
        <f t="shared" si="430"/>
        <v>0</v>
      </c>
      <c r="T70" s="221">
        <f t="shared" si="389"/>
        <v>0</v>
      </c>
      <c r="U70" s="221">
        <f t="shared" si="390"/>
        <v>0</v>
      </c>
      <c r="V70" s="221">
        <f t="shared" si="391"/>
        <v>0</v>
      </c>
      <c r="W70" s="221">
        <f t="shared" si="392"/>
        <v>0</v>
      </c>
      <c r="X70" s="221">
        <f t="shared" si="393"/>
        <v>0</v>
      </c>
      <c r="Y70" s="221">
        <f t="shared" si="394"/>
        <v>0</v>
      </c>
      <c r="Z70" s="221">
        <f t="shared" si="395"/>
        <v>0</v>
      </c>
      <c r="AA70" s="221">
        <f t="shared" si="396"/>
        <v>0</v>
      </c>
      <c r="AB70" s="221">
        <f t="shared" si="397"/>
        <v>0</v>
      </c>
      <c r="AC70" s="221">
        <f t="shared" si="398"/>
        <v>0</v>
      </c>
      <c r="AD70" s="221">
        <f t="shared" si="399"/>
        <v>0</v>
      </c>
      <c r="AE70" s="65">
        <f t="shared" si="400"/>
        <v>0</v>
      </c>
      <c r="AG70" s="534"/>
      <c r="AH70" s="165" t="s">
        <v>60</v>
      </c>
      <c r="AI70" s="221">
        <f t="shared" si="431"/>
        <v>0</v>
      </c>
      <c r="AJ70" s="221">
        <f t="shared" si="401"/>
        <v>0</v>
      </c>
      <c r="AK70" s="221">
        <f t="shared" si="402"/>
        <v>0</v>
      </c>
      <c r="AL70" s="221">
        <f t="shared" si="403"/>
        <v>0</v>
      </c>
      <c r="AM70" s="221">
        <f t="shared" si="404"/>
        <v>0</v>
      </c>
      <c r="AN70" s="221">
        <f t="shared" si="405"/>
        <v>0</v>
      </c>
      <c r="AO70" s="221">
        <f t="shared" si="406"/>
        <v>0</v>
      </c>
      <c r="AP70" s="221">
        <f t="shared" si="407"/>
        <v>0</v>
      </c>
      <c r="AQ70" s="221">
        <f t="shared" si="408"/>
        <v>0</v>
      </c>
      <c r="AR70" s="221">
        <f t="shared" si="409"/>
        <v>0</v>
      </c>
      <c r="AS70" s="221">
        <f t="shared" si="410"/>
        <v>0</v>
      </c>
      <c r="AT70" s="221">
        <f t="shared" si="411"/>
        <v>0</v>
      </c>
      <c r="AU70" s="65">
        <f t="shared" si="412"/>
        <v>0</v>
      </c>
      <c r="AW70" s="534"/>
      <c r="AX70" s="165" t="s">
        <v>60</v>
      </c>
      <c r="AY70" s="221">
        <f t="shared" si="432"/>
        <v>0</v>
      </c>
      <c r="AZ70" s="221">
        <f t="shared" si="413"/>
        <v>0</v>
      </c>
      <c r="BA70" s="221">
        <f t="shared" si="414"/>
        <v>0</v>
      </c>
      <c r="BB70" s="221">
        <f t="shared" si="415"/>
        <v>0</v>
      </c>
      <c r="BC70" s="221">
        <f t="shared" si="416"/>
        <v>0</v>
      </c>
      <c r="BD70" s="221">
        <f t="shared" si="417"/>
        <v>0</v>
      </c>
      <c r="BE70" s="221">
        <f t="shared" si="418"/>
        <v>0</v>
      </c>
      <c r="BF70" s="221">
        <f t="shared" si="419"/>
        <v>0</v>
      </c>
      <c r="BG70" s="221">
        <f t="shared" si="420"/>
        <v>0</v>
      </c>
      <c r="BH70" s="221">
        <f t="shared" si="421"/>
        <v>0</v>
      </c>
      <c r="BI70" s="221">
        <f t="shared" si="422"/>
        <v>0</v>
      </c>
      <c r="BJ70" s="221">
        <f t="shared" si="423"/>
        <v>0</v>
      </c>
      <c r="BK70" s="65">
        <f t="shared" si="424"/>
        <v>0</v>
      </c>
      <c r="BP70" s="534"/>
      <c r="BQ70" s="165" t="s">
        <v>60</v>
      </c>
      <c r="BR70" s="414">
        <v>0</v>
      </c>
      <c r="BS70" s="414">
        <v>0</v>
      </c>
      <c r="BT70" s="414">
        <v>0</v>
      </c>
      <c r="BU70" s="414">
        <v>0</v>
      </c>
      <c r="BV70" s="414">
        <v>0</v>
      </c>
      <c r="BW70" s="414">
        <v>0</v>
      </c>
      <c r="BX70" s="414">
        <v>0</v>
      </c>
      <c r="BY70" s="414">
        <v>0</v>
      </c>
      <c r="BZ70" s="414">
        <v>0</v>
      </c>
      <c r="CA70" s="414">
        <v>0</v>
      </c>
      <c r="CB70" s="414">
        <v>0</v>
      </c>
      <c r="CC70" s="414">
        <v>0</v>
      </c>
      <c r="CD70" s="410">
        <f t="shared" si="425"/>
        <v>0</v>
      </c>
      <c r="CF70" s="534"/>
      <c r="CG70" s="165" t="s">
        <v>60</v>
      </c>
      <c r="CH70" s="414">
        <v>0</v>
      </c>
      <c r="CI70" s="414">
        <v>0</v>
      </c>
      <c r="CJ70" s="414">
        <v>0</v>
      </c>
      <c r="CK70" s="414">
        <v>0</v>
      </c>
      <c r="CL70" s="414">
        <v>0</v>
      </c>
      <c r="CM70" s="414">
        <v>0</v>
      </c>
      <c r="CN70" s="414">
        <v>0</v>
      </c>
      <c r="CO70" s="414">
        <v>0</v>
      </c>
      <c r="CP70" s="414">
        <v>0</v>
      </c>
      <c r="CQ70" s="414">
        <v>0</v>
      </c>
      <c r="CR70" s="414">
        <v>0</v>
      </c>
      <c r="CS70" s="414">
        <v>0</v>
      </c>
      <c r="CT70" s="410">
        <f t="shared" si="426"/>
        <v>0</v>
      </c>
      <c r="CV70" s="534"/>
      <c r="CW70" s="165" t="s">
        <v>60</v>
      </c>
      <c r="CX70" s="414">
        <v>0</v>
      </c>
      <c r="CY70" s="414">
        <v>0</v>
      </c>
      <c r="CZ70" s="414">
        <v>0</v>
      </c>
      <c r="DA70" s="414">
        <v>0</v>
      </c>
      <c r="DB70" s="414">
        <v>0</v>
      </c>
      <c r="DC70" s="414">
        <v>0</v>
      </c>
      <c r="DD70" s="414">
        <v>0</v>
      </c>
      <c r="DE70" s="414">
        <v>0</v>
      </c>
      <c r="DF70" s="414">
        <v>0</v>
      </c>
      <c r="DG70" s="414">
        <v>0</v>
      </c>
      <c r="DH70" s="414">
        <v>0</v>
      </c>
      <c r="DI70" s="414">
        <v>0</v>
      </c>
      <c r="DJ70" s="410">
        <f t="shared" si="427"/>
        <v>0</v>
      </c>
      <c r="DL70" s="534"/>
      <c r="DM70" s="165" t="s">
        <v>60</v>
      </c>
      <c r="DN70" s="414">
        <v>0</v>
      </c>
      <c r="DO70" s="414">
        <v>0</v>
      </c>
      <c r="DP70" s="414">
        <v>0</v>
      </c>
      <c r="DQ70" s="414">
        <v>0</v>
      </c>
      <c r="DR70" s="414">
        <v>0</v>
      </c>
      <c r="DS70" s="414">
        <v>0</v>
      </c>
      <c r="DT70" s="414">
        <v>0</v>
      </c>
      <c r="DU70" s="414">
        <v>0</v>
      </c>
      <c r="DV70" s="414">
        <v>0</v>
      </c>
      <c r="DW70" s="414">
        <v>0</v>
      </c>
      <c r="DX70" s="414">
        <v>0</v>
      </c>
      <c r="DY70" s="414">
        <v>0</v>
      </c>
      <c r="DZ70" s="410">
        <f t="shared" si="428"/>
        <v>0</v>
      </c>
    </row>
    <row r="71" spans="1:131" x14ac:dyDescent="0.35">
      <c r="A71" s="534"/>
      <c r="B71" s="165" t="s">
        <v>59</v>
      </c>
      <c r="C71" s="221">
        <f t="shared" si="429"/>
        <v>0</v>
      </c>
      <c r="D71" s="221">
        <f t="shared" si="377"/>
        <v>0</v>
      </c>
      <c r="E71" s="221">
        <f t="shared" si="378"/>
        <v>0</v>
      </c>
      <c r="F71" s="221">
        <f t="shared" si="379"/>
        <v>0</v>
      </c>
      <c r="G71" s="221">
        <f t="shared" si="380"/>
        <v>0</v>
      </c>
      <c r="H71" s="221">
        <f t="shared" si="381"/>
        <v>119.93761616073864</v>
      </c>
      <c r="I71" s="221">
        <f t="shared" si="382"/>
        <v>0</v>
      </c>
      <c r="J71" s="221">
        <f t="shared" si="383"/>
        <v>0</v>
      </c>
      <c r="K71" s="221">
        <f t="shared" si="384"/>
        <v>0</v>
      </c>
      <c r="L71" s="221">
        <f t="shared" si="385"/>
        <v>0</v>
      </c>
      <c r="M71" s="221">
        <f t="shared" si="386"/>
        <v>0</v>
      </c>
      <c r="N71" s="221">
        <f t="shared" si="387"/>
        <v>0</v>
      </c>
      <c r="O71" s="65">
        <f t="shared" si="388"/>
        <v>119.93761616073864</v>
      </c>
      <c r="Q71" s="534"/>
      <c r="R71" s="165" t="s">
        <v>59</v>
      </c>
      <c r="S71" s="221">
        <f t="shared" si="430"/>
        <v>0</v>
      </c>
      <c r="T71" s="221">
        <f t="shared" si="389"/>
        <v>0</v>
      </c>
      <c r="U71" s="221">
        <f t="shared" si="390"/>
        <v>0</v>
      </c>
      <c r="V71" s="221">
        <f t="shared" si="391"/>
        <v>0</v>
      </c>
      <c r="W71" s="221">
        <f t="shared" si="392"/>
        <v>0</v>
      </c>
      <c r="X71" s="221">
        <f t="shared" si="393"/>
        <v>0</v>
      </c>
      <c r="Y71" s="221">
        <f t="shared" si="394"/>
        <v>0</v>
      </c>
      <c r="Z71" s="221">
        <f t="shared" si="395"/>
        <v>0</v>
      </c>
      <c r="AA71" s="221">
        <f t="shared" si="396"/>
        <v>0</v>
      </c>
      <c r="AB71" s="221">
        <f t="shared" si="397"/>
        <v>0</v>
      </c>
      <c r="AC71" s="221">
        <f t="shared" si="398"/>
        <v>0</v>
      </c>
      <c r="AD71" s="221">
        <f t="shared" si="399"/>
        <v>0</v>
      </c>
      <c r="AE71" s="65">
        <f t="shared" si="400"/>
        <v>0</v>
      </c>
      <c r="AG71" s="534"/>
      <c r="AH71" s="165" t="s">
        <v>59</v>
      </c>
      <c r="AI71" s="221">
        <f t="shared" si="431"/>
        <v>0</v>
      </c>
      <c r="AJ71" s="221">
        <f t="shared" si="401"/>
        <v>0</v>
      </c>
      <c r="AK71" s="221">
        <f t="shared" si="402"/>
        <v>0</v>
      </c>
      <c r="AL71" s="221">
        <f t="shared" si="403"/>
        <v>0</v>
      </c>
      <c r="AM71" s="221">
        <f t="shared" si="404"/>
        <v>0</v>
      </c>
      <c r="AN71" s="221">
        <f t="shared" si="405"/>
        <v>0</v>
      </c>
      <c r="AO71" s="221">
        <f t="shared" si="406"/>
        <v>0</v>
      </c>
      <c r="AP71" s="221">
        <f t="shared" si="407"/>
        <v>0</v>
      </c>
      <c r="AQ71" s="221">
        <f t="shared" si="408"/>
        <v>0</v>
      </c>
      <c r="AR71" s="221">
        <f t="shared" si="409"/>
        <v>0</v>
      </c>
      <c r="AS71" s="221">
        <f t="shared" si="410"/>
        <v>0</v>
      </c>
      <c r="AT71" s="221">
        <f t="shared" si="411"/>
        <v>0</v>
      </c>
      <c r="AU71" s="65">
        <f t="shared" si="412"/>
        <v>0</v>
      </c>
      <c r="AW71" s="534"/>
      <c r="AX71" s="165" t="s">
        <v>59</v>
      </c>
      <c r="AY71" s="221">
        <f t="shared" si="432"/>
        <v>0</v>
      </c>
      <c r="AZ71" s="221">
        <f t="shared" si="413"/>
        <v>0</v>
      </c>
      <c r="BA71" s="221">
        <f t="shared" si="414"/>
        <v>0</v>
      </c>
      <c r="BB71" s="221">
        <f t="shared" si="415"/>
        <v>0</v>
      </c>
      <c r="BC71" s="221">
        <f t="shared" si="416"/>
        <v>0</v>
      </c>
      <c r="BD71" s="221">
        <f t="shared" si="417"/>
        <v>0</v>
      </c>
      <c r="BE71" s="221">
        <f t="shared" si="418"/>
        <v>0</v>
      </c>
      <c r="BF71" s="221">
        <f t="shared" si="419"/>
        <v>0</v>
      </c>
      <c r="BG71" s="221">
        <f t="shared" si="420"/>
        <v>0</v>
      </c>
      <c r="BH71" s="221">
        <f t="shared" si="421"/>
        <v>0</v>
      </c>
      <c r="BI71" s="221">
        <f t="shared" si="422"/>
        <v>0</v>
      </c>
      <c r="BJ71" s="221">
        <f t="shared" si="423"/>
        <v>0</v>
      </c>
      <c r="BK71" s="65">
        <f t="shared" si="424"/>
        <v>0</v>
      </c>
      <c r="BP71" s="534"/>
      <c r="BQ71" s="165" t="s">
        <v>59</v>
      </c>
      <c r="BR71" s="414">
        <v>0</v>
      </c>
      <c r="BS71" s="414">
        <v>0</v>
      </c>
      <c r="BT71" s="414">
        <v>0</v>
      </c>
      <c r="BU71" s="414">
        <v>0</v>
      </c>
      <c r="BV71" s="414">
        <v>0</v>
      </c>
      <c r="BW71" s="414">
        <v>1.7675017118424658E-5</v>
      </c>
      <c r="BX71" s="414">
        <v>0</v>
      </c>
      <c r="BY71" s="414">
        <v>0</v>
      </c>
      <c r="BZ71" s="414">
        <v>0</v>
      </c>
      <c r="CA71" s="414">
        <v>0</v>
      </c>
      <c r="CB71" s="414">
        <v>0</v>
      </c>
      <c r="CC71" s="414">
        <v>0</v>
      </c>
      <c r="CD71" s="410">
        <f t="shared" si="425"/>
        <v>1.7675017118424658E-5</v>
      </c>
      <c r="CF71" s="534"/>
      <c r="CG71" s="165" t="s">
        <v>59</v>
      </c>
      <c r="CH71" s="414">
        <v>0</v>
      </c>
      <c r="CI71" s="414">
        <v>0</v>
      </c>
      <c r="CJ71" s="414">
        <v>0</v>
      </c>
      <c r="CK71" s="414">
        <v>0</v>
      </c>
      <c r="CL71" s="414">
        <v>0</v>
      </c>
      <c r="CM71" s="414">
        <v>0</v>
      </c>
      <c r="CN71" s="414">
        <v>0</v>
      </c>
      <c r="CO71" s="414">
        <v>0</v>
      </c>
      <c r="CP71" s="414">
        <v>0</v>
      </c>
      <c r="CQ71" s="414">
        <v>0</v>
      </c>
      <c r="CR71" s="414">
        <v>0</v>
      </c>
      <c r="CS71" s="414">
        <v>0</v>
      </c>
      <c r="CT71" s="410">
        <f t="shared" si="426"/>
        <v>0</v>
      </c>
      <c r="CV71" s="534"/>
      <c r="CW71" s="165" t="s">
        <v>59</v>
      </c>
      <c r="CX71" s="414">
        <v>0</v>
      </c>
      <c r="CY71" s="414">
        <v>0</v>
      </c>
      <c r="CZ71" s="414">
        <v>0</v>
      </c>
      <c r="DA71" s="414">
        <v>0</v>
      </c>
      <c r="DB71" s="414">
        <v>0</v>
      </c>
      <c r="DC71" s="414">
        <v>0</v>
      </c>
      <c r="DD71" s="414">
        <v>0</v>
      </c>
      <c r="DE71" s="414">
        <v>0</v>
      </c>
      <c r="DF71" s="414">
        <v>0</v>
      </c>
      <c r="DG71" s="414">
        <v>0</v>
      </c>
      <c r="DH71" s="414">
        <v>0</v>
      </c>
      <c r="DI71" s="414">
        <v>0</v>
      </c>
      <c r="DJ71" s="410">
        <f t="shared" si="427"/>
        <v>0</v>
      </c>
      <c r="DL71" s="534"/>
      <c r="DM71" s="165" t="s">
        <v>59</v>
      </c>
      <c r="DN71" s="414">
        <v>0</v>
      </c>
      <c r="DO71" s="414">
        <v>0</v>
      </c>
      <c r="DP71" s="414">
        <v>0</v>
      </c>
      <c r="DQ71" s="414">
        <v>0</v>
      </c>
      <c r="DR71" s="414">
        <v>0</v>
      </c>
      <c r="DS71" s="414">
        <v>0</v>
      </c>
      <c r="DT71" s="414">
        <v>0</v>
      </c>
      <c r="DU71" s="414">
        <v>0</v>
      </c>
      <c r="DV71" s="414">
        <v>0</v>
      </c>
      <c r="DW71" s="414">
        <v>0</v>
      </c>
      <c r="DX71" s="414">
        <v>0</v>
      </c>
      <c r="DY71" s="414">
        <v>0</v>
      </c>
      <c r="DZ71" s="410">
        <f t="shared" si="428"/>
        <v>0</v>
      </c>
    </row>
    <row r="72" spans="1:131" x14ac:dyDescent="0.35">
      <c r="A72" s="534"/>
      <c r="B72" s="165" t="s">
        <v>58</v>
      </c>
      <c r="C72" s="221">
        <f t="shared" si="429"/>
        <v>0</v>
      </c>
      <c r="D72" s="221">
        <f t="shared" si="377"/>
        <v>0</v>
      </c>
      <c r="E72" s="221">
        <f t="shared" si="378"/>
        <v>0</v>
      </c>
      <c r="F72" s="221">
        <f t="shared" si="379"/>
        <v>0</v>
      </c>
      <c r="G72" s="221">
        <f t="shared" si="380"/>
        <v>0</v>
      </c>
      <c r="H72" s="221">
        <f t="shared" si="381"/>
        <v>0</v>
      </c>
      <c r="I72" s="221">
        <f t="shared" si="382"/>
        <v>0</v>
      </c>
      <c r="J72" s="221">
        <f t="shared" si="383"/>
        <v>0</v>
      </c>
      <c r="K72" s="221">
        <f t="shared" si="384"/>
        <v>0</v>
      </c>
      <c r="L72" s="221">
        <f t="shared" si="385"/>
        <v>0</v>
      </c>
      <c r="M72" s="221">
        <f t="shared" si="386"/>
        <v>0</v>
      </c>
      <c r="N72" s="221">
        <f t="shared" si="387"/>
        <v>0</v>
      </c>
      <c r="O72" s="65">
        <f t="shared" si="388"/>
        <v>0</v>
      </c>
      <c r="Q72" s="534"/>
      <c r="R72" s="165" t="s">
        <v>58</v>
      </c>
      <c r="S72" s="221">
        <f t="shared" si="430"/>
        <v>0</v>
      </c>
      <c r="T72" s="221">
        <f t="shared" si="389"/>
        <v>0</v>
      </c>
      <c r="U72" s="221">
        <f t="shared" si="390"/>
        <v>0</v>
      </c>
      <c r="V72" s="221">
        <f t="shared" si="391"/>
        <v>0</v>
      </c>
      <c r="W72" s="221">
        <f t="shared" si="392"/>
        <v>0</v>
      </c>
      <c r="X72" s="221">
        <f t="shared" si="393"/>
        <v>0</v>
      </c>
      <c r="Y72" s="221">
        <f t="shared" si="394"/>
        <v>0</v>
      </c>
      <c r="Z72" s="221">
        <f t="shared" si="395"/>
        <v>0</v>
      </c>
      <c r="AA72" s="221">
        <f t="shared" si="396"/>
        <v>0</v>
      </c>
      <c r="AB72" s="221">
        <f t="shared" si="397"/>
        <v>0</v>
      </c>
      <c r="AC72" s="221">
        <f t="shared" si="398"/>
        <v>0</v>
      </c>
      <c r="AD72" s="221">
        <f t="shared" si="399"/>
        <v>0</v>
      </c>
      <c r="AE72" s="65">
        <f t="shared" si="400"/>
        <v>0</v>
      </c>
      <c r="AG72" s="534"/>
      <c r="AH72" s="165" t="s">
        <v>58</v>
      </c>
      <c r="AI72" s="221">
        <f t="shared" si="431"/>
        <v>0</v>
      </c>
      <c r="AJ72" s="221">
        <f t="shared" si="401"/>
        <v>0</v>
      </c>
      <c r="AK72" s="221">
        <f t="shared" si="402"/>
        <v>0</v>
      </c>
      <c r="AL72" s="221">
        <f t="shared" si="403"/>
        <v>0</v>
      </c>
      <c r="AM72" s="221">
        <f t="shared" si="404"/>
        <v>0</v>
      </c>
      <c r="AN72" s="221">
        <f t="shared" si="405"/>
        <v>0</v>
      </c>
      <c r="AO72" s="221">
        <f t="shared" si="406"/>
        <v>0</v>
      </c>
      <c r="AP72" s="221">
        <f t="shared" si="407"/>
        <v>0</v>
      </c>
      <c r="AQ72" s="221">
        <f t="shared" si="408"/>
        <v>0</v>
      </c>
      <c r="AR72" s="221">
        <f t="shared" si="409"/>
        <v>0</v>
      </c>
      <c r="AS72" s="221">
        <f t="shared" si="410"/>
        <v>0</v>
      </c>
      <c r="AT72" s="221">
        <f t="shared" si="411"/>
        <v>0</v>
      </c>
      <c r="AU72" s="65">
        <f t="shared" si="412"/>
        <v>0</v>
      </c>
      <c r="AW72" s="534"/>
      <c r="AX72" s="165" t="s">
        <v>58</v>
      </c>
      <c r="AY72" s="221">
        <f t="shared" si="432"/>
        <v>0</v>
      </c>
      <c r="AZ72" s="221">
        <f t="shared" si="413"/>
        <v>0</v>
      </c>
      <c r="BA72" s="221">
        <f t="shared" si="414"/>
        <v>0</v>
      </c>
      <c r="BB72" s="221">
        <f t="shared" si="415"/>
        <v>0</v>
      </c>
      <c r="BC72" s="221">
        <f t="shared" si="416"/>
        <v>0</v>
      </c>
      <c r="BD72" s="221">
        <f t="shared" si="417"/>
        <v>0</v>
      </c>
      <c r="BE72" s="221">
        <f t="shared" si="418"/>
        <v>0</v>
      </c>
      <c r="BF72" s="221">
        <f t="shared" si="419"/>
        <v>0</v>
      </c>
      <c r="BG72" s="221">
        <f t="shared" si="420"/>
        <v>0</v>
      </c>
      <c r="BH72" s="221">
        <f t="shared" si="421"/>
        <v>0</v>
      </c>
      <c r="BI72" s="221">
        <f t="shared" si="422"/>
        <v>0</v>
      </c>
      <c r="BJ72" s="221">
        <f t="shared" si="423"/>
        <v>0</v>
      </c>
      <c r="BK72" s="65">
        <f t="shared" si="424"/>
        <v>0</v>
      </c>
      <c r="BP72" s="534"/>
      <c r="BQ72" s="165" t="s">
        <v>58</v>
      </c>
      <c r="BR72" s="414">
        <v>0</v>
      </c>
      <c r="BS72" s="414">
        <v>0</v>
      </c>
      <c r="BT72" s="414">
        <v>0</v>
      </c>
      <c r="BU72" s="414">
        <v>0</v>
      </c>
      <c r="BV72" s="414">
        <v>0</v>
      </c>
      <c r="BW72" s="414">
        <v>0</v>
      </c>
      <c r="BX72" s="414">
        <v>0</v>
      </c>
      <c r="BY72" s="414">
        <v>0</v>
      </c>
      <c r="BZ72" s="414">
        <v>0</v>
      </c>
      <c r="CA72" s="414">
        <v>0</v>
      </c>
      <c r="CB72" s="414">
        <v>0</v>
      </c>
      <c r="CC72" s="414">
        <v>0</v>
      </c>
      <c r="CD72" s="410">
        <f t="shared" si="425"/>
        <v>0</v>
      </c>
      <c r="CF72" s="534"/>
      <c r="CG72" s="165" t="s">
        <v>58</v>
      </c>
      <c r="CH72" s="414">
        <v>0</v>
      </c>
      <c r="CI72" s="414">
        <v>0</v>
      </c>
      <c r="CJ72" s="414">
        <v>0</v>
      </c>
      <c r="CK72" s="414">
        <v>0</v>
      </c>
      <c r="CL72" s="414">
        <v>0</v>
      </c>
      <c r="CM72" s="414">
        <v>0</v>
      </c>
      <c r="CN72" s="414">
        <v>0</v>
      </c>
      <c r="CO72" s="414">
        <v>0</v>
      </c>
      <c r="CP72" s="414">
        <v>0</v>
      </c>
      <c r="CQ72" s="414">
        <v>0</v>
      </c>
      <c r="CR72" s="414">
        <v>0</v>
      </c>
      <c r="CS72" s="414">
        <v>0</v>
      </c>
      <c r="CT72" s="410">
        <f t="shared" si="426"/>
        <v>0</v>
      </c>
      <c r="CV72" s="534"/>
      <c r="CW72" s="165" t="s">
        <v>58</v>
      </c>
      <c r="CX72" s="414">
        <v>0</v>
      </c>
      <c r="CY72" s="414">
        <v>0</v>
      </c>
      <c r="CZ72" s="414">
        <v>0</v>
      </c>
      <c r="DA72" s="414">
        <v>0</v>
      </c>
      <c r="DB72" s="414">
        <v>0</v>
      </c>
      <c r="DC72" s="414">
        <v>0</v>
      </c>
      <c r="DD72" s="414">
        <v>0</v>
      </c>
      <c r="DE72" s="414">
        <v>0</v>
      </c>
      <c r="DF72" s="414">
        <v>0</v>
      </c>
      <c r="DG72" s="414">
        <v>0</v>
      </c>
      <c r="DH72" s="414">
        <v>0</v>
      </c>
      <c r="DI72" s="414">
        <v>0</v>
      </c>
      <c r="DJ72" s="410">
        <f t="shared" si="427"/>
        <v>0</v>
      </c>
      <c r="DL72" s="534"/>
      <c r="DM72" s="165" t="s">
        <v>58</v>
      </c>
      <c r="DN72" s="414">
        <v>0</v>
      </c>
      <c r="DO72" s="414">
        <v>0</v>
      </c>
      <c r="DP72" s="414">
        <v>0</v>
      </c>
      <c r="DQ72" s="414">
        <v>0</v>
      </c>
      <c r="DR72" s="414">
        <v>0</v>
      </c>
      <c r="DS72" s="414">
        <v>0</v>
      </c>
      <c r="DT72" s="414">
        <v>0</v>
      </c>
      <c r="DU72" s="414">
        <v>0</v>
      </c>
      <c r="DV72" s="414">
        <v>0</v>
      </c>
      <c r="DW72" s="414">
        <v>0</v>
      </c>
      <c r="DX72" s="414">
        <v>0</v>
      </c>
      <c r="DY72" s="414">
        <v>0</v>
      </c>
      <c r="DZ72" s="410">
        <f t="shared" si="428"/>
        <v>0</v>
      </c>
    </row>
    <row r="73" spans="1:131" x14ac:dyDescent="0.35">
      <c r="A73" s="534"/>
      <c r="B73" s="165" t="s">
        <v>57</v>
      </c>
      <c r="C73" s="221">
        <f t="shared" si="429"/>
        <v>0</v>
      </c>
      <c r="D73" s="221">
        <f t="shared" si="377"/>
        <v>0</v>
      </c>
      <c r="E73" s="221">
        <f t="shared" si="378"/>
        <v>0</v>
      </c>
      <c r="F73" s="221">
        <f t="shared" si="379"/>
        <v>0</v>
      </c>
      <c r="G73" s="221">
        <f t="shared" si="380"/>
        <v>0</v>
      </c>
      <c r="H73" s="221">
        <f t="shared" si="381"/>
        <v>0</v>
      </c>
      <c r="I73" s="221">
        <f t="shared" si="382"/>
        <v>0</v>
      </c>
      <c r="J73" s="221">
        <f t="shared" si="383"/>
        <v>0</v>
      </c>
      <c r="K73" s="221">
        <f t="shared" si="384"/>
        <v>0</v>
      </c>
      <c r="L73" s="221">
        <f t="shared" si="385"/>
        <v>0</v>
      </c>
      <c r="M73" s="221">
        <f t="shared" si="386"/>
        <v>0</v>
      </c>
      <c r="N73" s="221">
        <f t="shared" si="387"/>
        <v>0</v>
      </c>
      <c r="O73" s="65">
        <f t="shared" si="388"/>
        <v>0</v>
      </c>
      <c r="Q73" s="534"/>
      <c r="R73" s="165" t="s">
        <v>57</v>
      </c>
      <c r="S73" s="221">
        <f t="shared" si="430"/>
        <v>0</v>
      </c>
      <c r="T73" s="221">
        <f t="shared" si="389"/>
        <v>0</v>
      </c>
      <c r="U73" s="221">
        <f t="shared" si="390"/>
        <v>0</v>
      </c>
      <c r="V73" s="221">
        <f t="shared" si="391"/>
        <v>0</v>
      </c>
      <c r="W73" s="221">
        <f t="shared" si="392"/>
        <v>0</v>
      </c>
      <c r="X73" s="221">
        <f t="shared" si="393"/>
        <v>0</v>
      </c>
      <c r="Y73" s="221">
        <f t="shared" si="394"/>
        <v>0</v>
      </c>
      <c r="Z73" s="221">
        <f t="shared" si="395"/>
        <v>0</v>
      </c>
      <c r="AA73" s="221">
        <f t="shared" si="396"/>
        <v>0</v>
      </c>
      <c r="AB73" s="221">
        <f t="shared" si="397"/>
        <v>0</v>
      </c>
      <c r="AC73" s="221">
        <f t="shared" si="398"/>
        <v>0</v>
      </c>
      <c r="AD73" s="221">
        <f t="shared" si="399"/>
        <v>0</v>
      </c>
      <c r="AE73" s="65">
        <f t="shared" si="400"/>
        <v>0</v>
      </c>
      <c r="AG73" s="534"/>
      <c r="AH73" s="165" t="s">
        <v>57</v>
      </c>
      <c r="AI73" s="221">
        <f t="shared" si="431"/>
        <v>0</v>
      </c>
      <c r="AJ73" s="221">
        <f t="shared" si="401"/>
        <v>0</v>
      </c>
      <c r="AK73" s="221">
        <f t="shared" si="402"/>
        <v>0</v>
      </c>
      <c r="AL73" s="221">
        <f t="shared" si="403"/>
        <v>0</v>
      </c>
      <c r="AM73" s="221">
        <f t="shared" si="404"/>
        <v>0</v>
      </c>
      <c r="AN73" s="221">
        <f t="shared" si="405"/>
        <v>0</v>
      </c>
      <c r="AO73" s="221">
        <f t="shared" si="406"/>
        <v>0</v>
      </c>
      <c r="AP73" s="221">
        <f t="shared" si="407"/>
        <v>0</v>
      </c>
      <c r="AQ73" s="221">
        <f t="shared" si="408"/>
        <v>0</v>
      </c>
      <c r="AR73" s="221">
        <f t="shared" si="409"/>
        <v>0</v>
      </c>
      <c r="AS73" s="221">
        <f t="shared" si="410"/>
        <v>0</v>
      </c>
      <c r="AT73" s="221">
        <f t="shared" si="411"/>
        <v>0</v>
      </c>
      <c r="AU73" s="65">
        <f t="shared" si="412"/>
        <v>0</v>
      </c>
      <c r="AW73" s="534"/>
      <c r="AX73" s="165" t="s">
        <v>57</v>
      </c>
      <c r="AY73" s="221">
        <f t="shared" si="432"/>
        <v>0</v>
      </c>
      <c r="AZ73" s="221">
        <f t="shared" si="413"/>
        <v>0</v>
      </c>
      <c r="BA73" s="221">
        <f t="shared" si="414"/>
        <v>0</v>
      </c>
      <c r="BB73" s="221">
        <f t="shared" si="415"/>
        <v>0</v>
      </c>
      <c r="BC73" s="221">
        <f t="shared" si="416"/>
        <v>0</v>
      </c>
      <c r="BD73" s="221">
        <f t="shared" si="417"/>
        <v>0</v>
      </c>
      <c r="BE73" s="221">
        <f t="shared" si="418"/>
        <v>0</v>
      </c>
      <c r="BF73" s="221">
        <f t="shared" si="419"/>
        <v>0</v>
      </c>
      <c r="BG73" s="221">
        <f t="shared" si="420"/>
        <v>0</v>
      </c>
      <c r="BH73" s="221">
        <f t="shared" si="421"/>
        <v>0</v>
      </c>
      <c r="BI73" s="221">
        <f t="shared" si="422"/>
        <v>0</v>
      </c>
      <c r="BJ73" s="221">
        <f t="shared" si="423"/>
        <v>0</v>
      </c>
      <c r="BK73" s="65">
        <f t="shared" si="424"/>
        <v>0</v>
      </c>
      <c r="BP73" s="534"/>
      <c r="BQ73" s="165" t="s">
        <v>57</v>
      </c>
      <c r="BR73" s="414">
        <v>0</v>
      </c>
      <c r="BS73" s="414">
        <v>0</v>
      </c>
      <c r="BT73" s="414">
        <v>0</v>
      </c>
      <c r="BU73" s="414">
        <v>0</v>
      </c>
      <c r="BV73" s="414">
        <v>0</v>
      </c>
      <c r="BW73" s="414">
        <v>0</v>
      </c>
      <c r="BX73" s="414">
        <v>0</v>
      </c>
      <c r="BY73" s="414">
        <v>0</v>
      </c>
      <c r="BZ73" s="414">
        <v>0</v>
      </c>
      <c r="CA73" s="414">
        <v>0</v>
      </c>
      <c r="CB73" s="414">
        <v>0</v>
      </c>
      <c r="CC73" s="414">
        <v>0</v>
      </c>
      <c r="CD73" s="410">
        <f t="shared" si="425"/>
        <v>0</v>
      </c>
      <c r="CF73" s="534"/>
      <c r="CG73" s="165" t="s">
        <v>57</v>
      </c>
      <c r="CH73" s="414">
        <v>0</v>
      </c>
      <c r="CI73" s="414">
        <v>0</v>
      </c>
      <c r="CJ73" s="414">
        <v>0</v>
      </c>
      <c r="CK73" s="414">
        <v>0</v>
      </c>
      <c r="CL73" s="414">
        <v>0</v>
      </c>
      <c r="CM73" s="414">
        <v>0</v>
      </c>
      <c r="CN73" s="414">
        <v>0</v>
      </c>
      <c r="CO73" s="414">
        <v>0</v>
      </c>
      <c r="CP73" s="414">
        <v>0</v>
      </c>
      <c r="CQ73" s="414">
        <v>0</v>
      </c>
      <c r="CR73" s="414">
        <v>0</v>
      </c>
      <c r="CS73" s="414">
        <v>0</v>
      </c>
      <c r="CT73" s="410">
        <f t="shared" si="426"/>
        <v>0</v>
      </c>
      <c r="CV73" s="534"/>
      <c r="CW73" s="165" t="s">
        <v>57</v>
      </c>
      <c r="CX73" s="414">
        <v>0</v>
      </c>
      <c r="CY73" s="414">
        <v>0</v>
      </c>
      <c r="CZ73" s="414">
        <v>0</v>
      </c>
      <c r="DA73" s="414">
        <v>0</v>
      </c>
      <c r="DB73" s="414">
        <v>0</v>
      </c>
      <c r="DC73" s="414">
        <v>0</v>
      </c>
      <c r="DD73" s="414">
        <v>0</v>
      </c>
      <c r="DE73" s="414">
        <v>0</v>
      </c>
      <c r="DF73" s="414">
        <v>0</v>
      </c>
      <c r="DG73" s="414">
        <v>0</v>
      </c>
      <c r="DH73" s="414">
        <v>0</v>
      </c>
      <c r="DI73" s="414">
        <v>0</v>
      </c>
      <c r="DJ73" s="410">
        <f t="shared" si="427"/>
        <v>0</v>
      </c>
      <c r="DL73" s="534"/>
      <c r="DM73" s="165" t="s">
        <v>57</v>
      </c>
      <c r="DN73" s="414">
        <v>0</v>
      </c>
      <c r="DO73" s="414">
        <v>0</v>
      </c>
      <c r="DP73" s="414">
        <v>0</v>
      </c>
      <c r="DQ73" s="414">
        <v>0</v>
      </c>
      <c r="DR73" s="414">
        <v>0</v>
      </c>
      <c r="DS73" s="414">
        <v>0</v>
      </c>
      <c r="DT73" s="414">
        <v>0</v>
      </c>
      <c r="DU73" s="414">
        <v>0</v>
      </c>
      <c r="DV73" s="414">
        <v>0</v>
      </c>
      <c r="DW73" s="414">
        <v>0</v>
      </c>
      <c r="DX73" s="414">
        <v>0</v>
      </c>
      <c r="DY73" s="414">
        <v>0</v>
      </c>
      <c r="DZ73" s="410">
        <f t="shared" si="428"/>
        <v>0</v>
      </c>
    </row>
    <row r="74" spans="1:131" x14ac:dyDescent="0.35">
      <c r="A74" s="534"/>
      <c r="B74" s="165" t="s">
        <v>56</v>
      </c>
      <c r="C74" s="221">
        <f t="shared" si="429"/>
        <v>0</v>
      </c>
      <c r="D74" s="221">
        <f t="shared" si="377"/>
        <v>0</v>
      </c>
      <c r="E74" s="221">
        <f t="shared" si="378"/>
        <v>0</v>
      </c>
      <c r="F74" s="221">
        <f t="shared" si="379"/>
        <v>0</v>
      </c>
      <c r="G74" s="221">
        <f t="shared" si="380"/>
        <v>0</v>
      </c>
      <c r="H74" s="221">
        <f t="shared" si="381"/>
        <v>0</v>
      </c>
      <c r="I74" s="221">
        <f t="shared" si="382"/>
        <v>0</v>
      </c>
      <c r="J74" s="221">
        <f t="shared" si="383"/>
        <v>0</v>
      </c>
      <c r="K74" s="221">
        <f t="shared" si="384"/>
        <v>0</v>
      </c>
      <c r="L74" s="221">
        <f t="shared" si="385"/>
        <v>0</v>
      </c>
      <c r="M74" s="221">
        <f t="shared" si="386"/>
        <v>0</v>
      </c>
      <c r="N74" s="221">
        <f t="shared" si="387"/>
        <v>0</v>
      </c>
      <c r="O74" s="65">
        <f t="shared" si="388"/>
        <v>0</v>
      </c>
      <c r="Q74" s="534"/>
      <c r="R74" s="165" t="s">
        <v>56</v>
      </c>
      <c r="S74" s="221">
        <f t="shared" si="430"/>
        <v>0</v>
      </c>
      <c r="T74" s="221">
        <f t="shared" si="389"/>
        <v>0</v>
      </c>
      <c r="U74" s="221">
        <f t="shared" si="390"/>
        <v>0</v>
      </c>
      <c r="V74" s="221">
        <f t="shared" si="391"/>
        <v>0</v>
      </c>
      <c r="W74" s="221">
        <f t="shared" si="392"/>
        <v>0</v>
      </c>
      <c r="X74" s="221">
        <f t="shared" si="393"/>
        <v>0</v>
      </c>
      <c r="Y74" s="221">
        <f t="shared" si="394"/>
        <v>0</v>
      </c>
      <c r="Z74" s="221">
        <f t="shared" si="395"/>
        <v>0</v>
      </c>
      <c r="AA74" s="221">
        <f t="shared" si="396"/>
        <v>0</v>
      </c>
      <c r="AB74" s="221">
        <f t="shared" si="397"/>
        <v>0</v>
      </c>
      <c r="AC74" s="221">
        <f t="shared" si="398"/>
        <v>0</v>
      </c>
      <c r="AD74" s="221">
        <f t="shared" si="399"/>
        <v>0</v>
      </c>
      <c r="AE74" s="65">
        <f t="shared" si="400"/>
        <v>0</v>
      </c>
      <c r="AG74" s="534"/>
      <c r="AH74" s="165" t="s">
        <v>56</v>
      </c>
      <c r="AI74" s="221">
        <f t="shared" si="431"/>
        <v>0</v>
      </c>
      <c r="AJ74" s="221">
        <f t="shared" si="401"/>
        <v>0</v>
      </c>
      <c r="AK74" s="221">
        <f t="shared" si="402"/>
        <v>0</v>
      </c>
      <c r="AL74" s="221">
        <f t="shared" si="403"/>
        <v>0</v>
      </c>
      <c r="AM74" s="221">
        <f t="shared" si="404"/>
        <v>0</v>
      </c>
      <c r="AN74" s="221">
        <f t="shared" si="405"/>
        <v>0</v>
      </c>
      <c r="AO74" s="221">
        <f t="shared" si="406"/>
        <v>0</v>
      </c>
      <c r="AP74" s="221">
        <f t="shared" si="407"/>
        <v>0</v>
      </c>
      <c r="AQ74" s="221">
        <f t="shared" si="408"/>
        <v>0</v>
      </c>
      <c r="AR74" s="221">
        <f t="shared" si="409"/>
        <v>0</v>
      </c>
      <c r="AS74" s="221">
        <f t="shared" si="410"/>
        <v>0</v>
      </c>
      <c r="AT74" s="221">
        <f t="shared" si="411"/>
        <v>0</v>
      </c>
      <c r="AU74" s="65">
        <f t="shared" si="412"/>
        <v>0</v>
      </c>
      <c r="AW74" s="534"/>
      <c r="AX74" s="165" t="s">
        <v>56</v>
      </c>
      <c r="AY74" s="221">
        <f t="shared" si="432"/>
        <v>0</v>
      </c>
      <c r="AZ74" s="221">
        <f t="shared" si="413"/>
        <v>0</v>
      </c>
      <c r="BA74" s="221">
        <f t="shared" si="414"/>
        <v>0</v>
      </c>
      <c r="BB74" s="221">
        <f t="shared" si="415"/>
        <v>0</v>
      </c>
      <c r="BC74" s="221">
        <f t="shared" si="416"/>
        <v>0</v>
      </c>
      <c r="BD74" s="221">
        <f t="shared" si="417"/>
        <v>0</v>
      </c>
      <c r="BE74" s="221">
        <f t="shared" si="418"/>
        <v>0</v>
      </c>
      <c r="BF74" s="221">
        <f t="shared" si="419"/>
        <v>0</v>
      </c>
      <c r="BG74" s="221">
        <f t="shared" si="420"/>
        <v>0</v>
      </c>
      <c r="BH74" s="221">
        <f t="shared" si="421"/>
        <v>0</v>
      </c>
      <c r="BI74" s="221">
        <f t="shared" si="422"/>
        <v>0</v>
      </c>
      <c r="BJ74" s="221">
        <f t="shared" si="423"/>
        <v>0</v>
      </c>
      <c r="BK74" s="65">
        <f t="shared" si="424"/>
        <v>0</v>
      </c>
      <c r="BP74" s="534"/>
      <c r="BQ74" s="165" t="s">
        <v>56</v>
      </c>
      <c r="BR74" s="414">
        <v>0</v>
      </c>
      <c r="BS74" s="414">
        <v>0</v>
      </c>
      <c r="BT74" s="414">
        <v>0</v>
      </c>
      <c r="BU74" s="414">
        <v>0</v>
      </c>
      <c r="BV74" s="414">
        <v>0</v>
      </c>
      <c r="BW74" s="414">
        <v>0</v>
      </c>
      <c r="BX74" s="414">
        <v>0</v>
      </c>
      <c r="BY74" s="414">
        <v>0</v>
      </c>
      <c r="BZ74" s="414">
        <v>0</v>
      </c>
      <c r="CA74" s="414">
        <v>0</v>
      </c>
      <c r="CB74" s="414">
        <v>0</v>
      </c>
      <c r="CC74" s="414">
        <v>0</v>
      </c>
      <c r="CD74" s="410">
        <f t="shared" si="425"/>
        <v>0</v>
      </c>
      <c r="CF74" s="534"/>
      <c r="CG74" s="165" t="s">
        <v>56</v>
      </c>
      <c r="CH74" s="414">
        <v>0</v>
      </c>
      <c r="CI74" s="414">
        <v>0</v>
      </c>
      <c r="CJ74" s="414">
        <v>0</v>
      </c>
      <c r="CK74" s="414">
        <v>0</v>
      </c>
      <c r="CL74" s="414">
        <v>0</v>
      </c>
      <c r="CM74" s="414">
        <v>0</v>
      </c>
      <c r="CN74" s="414">
        <v>0</v>
      </c>
      <c r="CO74" s="414">
        <v>0</v>
      </c>
      <c r="CP74" s="414">
        <v>0</v>
      </c>
      <c r="CQ74" s="414">
        <v>0</v>
      </c>
      <c r="CR74" s="414">
        <v>0</v>
      </c>
      <c r="CS74" s="414">
        <v>0</v>
      </c>
      <c r="CT74" s="410">
        <f t="shared" si="426"/>
        <v>0</v>
      </c>
      <c r="CV74" s="534"/>
      <c r="CW74" s="165" t="s">
        <v>56</v>
      </c>
      <c r="CX74" s="414">
        <v>0</v>
      </c>
      <c r="CY74" s="414">
        <v>0</v>
      </c>
      <c r="CZ74" s="414">
        <v>0</v>
      </c>
      <c r="DA74" s="414">
        <v>0</v>
      </c>
      <c r="DB74" s="414">
        <v>0</v>
      </c>
      <c r="DC74" s="414">
        <v>0</v>
      </c>
      <c r="DD74" s="414">
        <v>0</v>
      </c>
      <c r="DE74" s="414">
        <v>0</v>
      </c>
      <c r="DF74" s="414">
        <v>0</v>
      </c>
      <c r="DG74" s="414">
        <v>0</v>
      </c>
      <c r="DH74" s="414">
        <v>0</v>
      </c>
      <c r="DI74" s="414">
        <v>0</v>
      </c>
      <c r="DJ74" s="410">
        <f t="shared" si="427"/>
        <v>0</v>
      </c>
      <c r="DL74" s="534"/>
      <c r="DM74" s="165" t="s">
        <v>56</v>
      </c>
      <c r="DN74" s="414">
        <v>0</v>
      </c>
      <c r="DO74" s="414">
        <v>0</v>
      </c>
      <c r="DP74" s="414">
        <v>0</v>
      </c>
      <c r="DQ74" s="414">
        <v>0</v>
      </c>
      <c r="DR74" s="414">
        <v>0</v>
      </c>
      <c r="DS74" s="414">
        <v>0</v>
      </c>
      <c r="DT74" s="414">
        <v>0</v>
      </c>
      <c r="DU74" s="414">
        <v>0</v>
      </c>
      <c r="DV74" s="414">
        <v>0</v>
      </c>
      <c r="DW74" s="414">
        <v>0</v>
      </c>
      <c r="DX74" s="414">
        <v>0</v>
      </c>
      <c r="DY74" s="414">
        <v>0</v>
      </c>
      <c r="DZ74" s="410">
        <f t="shared" si="428"/>
        <v>0</v>
      </c>
    </row>
    <row r="75" spans="1:131" x14ac:dyDescent="0.35">
      <c r="A75" s="534"/>
      <c r="B75" s="165" t="s">
        <v>55</v>
      </c>
      <c r="C75" s="221">
        <f t="shared" si="429"/>
        <v>0</v>
      </c>
      <c r="D75" s="221">
        <f t="shared" si="377"/>
        <v>395072.88019409525</v>
      </c>
      <c r="E75" s="221">
        <f t="shared" si="378"/>
        <v>340190.67904441489</v>
      </c>
      <c r="F75" s="221">
        <f t="shared" si="379"/>
        <v>1070115.4929245969</v>
      </c>
      <c r="G75" s="221">
        <f t="shared" si="380"/>
        <v>462185.37698475202</v>
      </c>
      <c r="H75" s="221">
        <f t="shared" si="381"/>
        <v>588284.60977231455</v>
      </c>
      <c r="I75" s="221">
        <f t="shared" si="382"/>
        <v>591200.76959249214</v>
      </c>
      <c r="J75" s="221">
        <f t="shared" si="383"/>
        <v>280798.311272085</v>
      </c>
      <c r="K75" s="221">
        <f t="shared" si="384"/>
        <v>488112.39416448161</v>
      </c>
      <c r="L75" s="221">
        <f t="shared" si="385"/>
        <v>535992.72680121451</v>
      </c>
      <c r="M75" s="221">
        <f t="shared" si="386"/>
        <v>619916.091601077</v>
      </c>
      <c r="N75" s="221">
        <f t="shared" si="387"/>
        <v>1324046.7056555818</v>
      </c>
      <c r="O75" s="65">
        <f t="shared" si="388"/>
        <v>6695916.0380071066</v>
      </c>
      <c r="Q75" s="534"/>
      <c r="R75" s="165" t="s">
        <v>55</v>
      </c>
      <c r="S75" s="221">
        <f t="shared" si="430"/>
        <v>0</v>
      </c>
      <c r="T75" s="221">
        <f t="shared" si="389"/>
        <v>0</v>
      </c>
      <c r="U75" s="221">
        <f t="shared" si="390"/>
        <v>0</v>
      </c>
      <c r="V75" s="221">
        <f t="shared" si="391"/>
        <v>30276.944310246105</v>
      </c>
      <c r="W75" s="221">
        <f t="shared" si="392"/>
        <v>0</v>
      </c>
      <c r="X75" s="221">
        <f t="shared" si="393"/>
        <v>0</v>
      </c>
      <c r="Y75" s="221">
        <f t="shared" si="394"/>
        <v>0</v>
      </c>
      <c r="Z75" s="221">
        <f t="shared" si="395"/>
        <v>0</v>
      </c>
      <c r="AA75" s="221">
        <f t="shared" si="396"/>
        <v>0</v>
      </c>
      <c r="AB75" s="221">
        <f t="shared" si="397"/>
        <v>0</v>
      </c>
      <c r="AC75" s="221">
        <f t="shared" si="398"/>
        <v>0</v>
      </c>
      <c r="AD75" s="221">
        <f t="shared" si="399"/>
        <v>0</v>
      </c>
      <c r="AE75" s="65">
        <f t="shared" si="400"/>
        <v>30276.944310246105</v>
      </c>
      <c r="AG75" s="534"/>
      <c r="AH75" s="165" t="s">
        <v>55</v>
      </c>
      <c r="AI75" s="221">
        <f t="shared" si="431"/>
        <v>0</v>
      </c>
      <c r="AJ75" s="221">
        <f t="shared" si="401"/>
        <v>0</v>
      </c>
      <c r="AK75" s="221">
        <f t="shared" si="402"/>
        <v>0</v>
      </c>
      <c r="AL75" s="221">
        <f t="shared" si="403"/>
        <v>0</v>
      </c>
      <c r="AM75" s="221">
        <f t="shared" si="404"/>
        <v>0</v>
      </c>
      <c r="AN75" s="221">
        <f t="shared" si="405"/>
        <v>0</v>
      </c>
      <c r="AO75" s="221">
        <f t="shared" si="406"/>
        <v>0</v>
      </c>
      <c r="AP75" s="221">
        <f t="shared" si="407"/>
        <v>0</v>
      </c>
      <c r="AQ75" s="221">
        <f t="shared" si="408"/>
        <v>0</v>
      </c>
      <c r="AR75" s="221">
        <f t="shared" si="409"/>
        <v>0</v>
      </c>
      <c r="AS75" s="221">
        <f t="shared" si="410"/>
        <v>0</v>
      </c>
      <c r="AT75" s="221">
        <f t="shared" si="411"/>
        <v>0</v>
      </c>
      <c r="AU75" s="65">
        <f t="shared" si="412"/>
        <v>0</v>
      </c>
      <c r="AW75" s="534"/>
      <c r="AX75" s="165" t="s">
        <v>55</v>
      </c>
      <c r="AY75" s="221">
        <f t="shared" si="432"/>
        <v>0</v>
      </c>
      <c r="AZ75" s="221">
        <f t="shared" si="413"/>
        <v>0</v>
      </c>
      <c r="BA75" s="221">
        <f t="shared" si="414"/>
        <v>0</v>
      </c>
      <c r="BB75" s="221">
        <f t="shared" si="415"/>
        <v>0</v>
      </c>
      <c r="BC75" s="221">
        <f t="shared" si="416"/>
        <v>0</v>
      </c>
      <c r="BD75" s="221">
        <f t="shared" si="417"/>
        <v>0</v>
      </c>
      <c r="BE75" s="221">
        <f t="shared" si="418"/>
        <v>0</v>
      </c>
      <c r="BF75" s="221">
        <f t="shared" si="419"/>
        <v>0</v>
      </c>
      <c r="BG75" s="221">
        <f t="shared" si="420"/>
        <v>0</v>
      </c>
      <c r="BH75" s="221">
        <f t="shared" si="421"/>
        <v>0</v>
      </c>
      <c r="BI75" s="221">
        <f t="shared" si="422"/>
        <v>0</v>
      </c>
      <c r="BJ75" s="221">
        <f t="shared" si="423"/>
        <v>0</v>
      </c>
      <c r="BK75" s="65">
        <f t="shared" si="424"/>
        <v>0</v>
      </c>
      <c r="BP75" s="534"/>
      <c r="BQ75" s="165" t="s">
        <v>55</v>
      </c>
      <c r="BR75" s="414">
        <v>0</v>
      </c>
      <c r="BS75" s="414">
        <v>5.8221266554919347E-2</v>
      </c>
      <c r="BT75" s="414">
        <v>5.0133363227598031E-2</v>
      </c>
      <c r="BU75" s="414">
        <v>0.15770123053625651</v>
      </c>
      <c r="BV75" s="414">
        <v>6.8111529239858248E-2</v>
      </c>
      <c r="BW75" s="414">
        <v>8.6694574071709579E-2</v>
      </c>
      <c r="BX75" s="414">
        <v>8.7124323939946291E-2</v>
      </c>
      <c r="BY75" s="414">
        <v>4.1380803766412566E-2</v>
      </c>
      <c r="BZ75" s="414">
        <v>7.1932352824239459E-2</v>
      </c>
      <c r="CA75" s="414">
        <v>7.8988401844389572E-2</v>
      </c>
      <c r="CB75" s="414">
        <v>9.1356055604369324E-2</v>
      </c>
      <c r="CC75" s="414">
        <v>0.19512267241240169</v>
      </c>
      <c r="CD75" s="410">
        <f t="shared" si="425"/>
        <v>0.98676657402210066</v>
      </c>
      <c r="CF75" s="534"/>
      <c r="CG75" s="165" t="s">
        <v>55</v>
      </c>
      <c r="CH75" s="414">
        <v>0</v>
      </c>
      <c r="CI75" s="414">
        <v>0</v>
      </c>
      <c r="CJ75" s="414">
        <v>0</v>
      </c>
      <c r="CK75" s="414">
        <v>4.4618654772994298E-3</v>
      </c>
      <c r="CL75" s="414">
        <v>0</v>
      </c>
      <c r="CM75" s="414">
        <v>0</v>
      </c>
      <c r="CN75" s="414">
        <v>0</v>
      </c>
      <c r="CO75" s="414">
        <v>0</v>
      </c>
      <c r="CP75" s="414">
        <v>0</v>
      </c>
      <c r="CQ75" s="414">
        <v>0</v>
      </c>
      <c r="CR75" s="414">
        <v>0</v>
      </c>
      <c r="CS75" s="414">
        <v>0</v>
      </c>
      <c r="CT75" s="410">
        <f t="shared" si="426"/>
        <v>4.4618654772994298E-3</v>
      </c>
      <c r="CV75" s="534"/>
      <c r="CW75" s="165" t="s">
        <v>55</v>
      </c>
      <c r="CX75" s="414">
        <v>0</v>
      </c>
      <c r="CY75" s="414">
        <v>0</v>
      </c>
      <c r="CZ75" s="414">
        <v>0</v>
      </c>
      <c r="DA75" s="414">
        <v>0</v>
      </c>
      <c r="DB75" s="414">
        <v>0</v>
      </c>
      <c r="DC75" s="414">
        <v>0</v>
      </c>
      <c r="DD75" s="414">
        <v>0</v>
      </c>
      <c r="DE75" s="414">
        <v>0</v>
      </c>
      <c r="DF75" s="414">
        <v>0</v>
      </c>
      <c r="DG75" s="414">
        <v>0</v>
      </c>
      <c r="DH75" s="414">
        <v>0</v>
      </c>
      <c r="DI75" s="414">
        <v>0</v>
      </c>
      <c r="DJ75" s="410">
        <f t="shared" si="427"/>
        <v>0</v>
      </c>
      <c r="DL75" s="534"/>
      <c r="DM75" s="165" t="s">
        <v>55</v>
      </c>
      <c r="DN75" s="414">
        <v>0</v>
      </c>
      <c r="DO75" s="414">
        <v>0</v>
      </c>
      <c r="DP75" s="414">
        <v>0</v>
      </c>
      <c r="DQ75" s="414">
        <v>0</v>
      </c>
      <c r="DR75" s="414">
        <v>0</v>
      </c>
      <c r="DS75" s="414">
        <v>0</v>
      </c>
      <c r="DT75" s="414">
        <v>0</v>
      </c>
      <c r="DU75" s="414">
        <v>0</v>
      </c>
      <c r="DV75" s="414">
        <v>0</v>
      </c>
      <c r="DW75" s="414">
        <v>0</v>
      </c>
      <c r="DX75" s="414">
        <v>0</v>
      </c>
      <c r="DY75" s="414">
        <v>0</v>
      </c>
      <c r="DZ75" s="410">
        <f t="shared" si="428"/>
        <v>0</v>
      </c>
    </row>
    <row r="76" spans="1:131" x14ac:dyDescent="0.35">
      <c r="A76" s="534"/>
      <c r="B76" s="165" t="s">
        <v>54</v>
      </c>
      <c r="C76" s="221">
        <f t="shared" si="429"/>
        <v>0</v>
      </c>
      <c r="D76" s="221">
        <f t="shared" si="377"/>
        <v>0</v>
      </c>
      <c r="E76" s="221">
        <f t="shared" si="378"/>
        <v>0</v>
      </c>
      <c r="F76" s="221">
        <f t="shared" si="379"/>
        <v>0</v>
      </c>
      <c r="G76" s="221">
        <f t="shared" si="380"/>
        <v>0</v>
      </c>
      <c r="H76" s="221">
        <f t="shared" si="381"/>
        <v>0</v>
      </c>
      <c r="I76" s="221">
        <f t="shared" si="382"/>
        <v>37762.389811433895</v>
      </c>
      <c r="J76" s="221">
        <f t="shared" si="383"/>
        <v>0</v>
      </c>
      <c r="K76" s="221">
        <f t="shared" si="384"/>
        <v>2352.5233424055014</v>
      </c>
      <c r="L76" s="221">
        <f t="shared" si="385"/>
        <v>638.54205008149336</v>
      </c>
      <c r="M76" s="221">
        <f t="shared" si="386"/>
        <v>2212.6435761003099</v>
      </c>
      <c r="N76" s="221">
        <f t="shared" si="387"/>
        <v>16435.267000746186</v>
      </c>
      <c r="O76" s="65">
        <f t="shared" si="388"/>
        <v>59401.365780767388</v>
      </c>
      <c r="Q76" s="534"/>
      <c r="R76" s="165" t="s">
        <v>54</v>
      </c>
      <c r="S76" s="221">
        <f t="shared" si="430"/>
        <v>0</v>
      </c>
      <c r="T76" s="221">
        <f t="shared" si="389"/>
        <v>0</v>
      </c>
      <c r="U76" s="221">
        <f t="shared" si="390"/>
        <v>0</v>
      </c>
      <c r="V76" s="221">
        <f t="shared" si="391"/>
        <v>0</v>
      </c>
      <c r="W76" s="221">
        <f t="shared" si="392"/>
        <v>0</v>
      </c>
      <c r="X76" s="221">
        <f t="shared" si="393"/>
        <v>0</v>
      </c>
      <c r="Y76" s="221">
        <f t="shared" si="394"/>
        <v>0</v>
      </c>
      <c r="Z76" s="221">
        <f t="shared" si="395"/>
        <v>0</v>
      </c>
      <c r="AA76" s="221">
        <f t="shared" si="396"/>
        <v>0</v>
      </c>
      <c r="AB76" s="221">
        <f t="shared" si="397"/>
        <v>0</v>
      </c>
      <c r="AC76" s="221">
        <f t="shared" si="398"/>
        <v>0</v>
      </c>
      <c r="AD76" s="221">
        <f t="shared" si="399"/>
        <v>0</v>
      </c>
      <c r="AE76" s="65">
        <f t="shared" si="400"/>
        <v>0</v>
      </c>
      <c r="AG76" s="534"/>
      <c r="AH76" s="165" t="s">
        <v>54</v>
      </c>
      <c r="AI76" s="221">
        <f t="shared" si="431"/>
        <v>0</v>
      </c>
      <c r="AJ76" s="221">
        <f t="shared" si="401"/>
        <v>0</v>
      </c>
      <c r="AK76" s="221">
        <f t="shared" si="402"/>
        <v>0</v>
      </c>
      <c r="AL76" s="221">
        <f t="shared" si="403"/>
        <v>0</v>
      </c>
      <c r="AM76" s="221">
        <f t="shared" si="404"/>
        <v>0</v>
      </c>
      <c r="AN76" s="221">
        <f t="shared" si="405"/>
        <v>0</v>
      </c>
      <c r="AO76" s="221">
        <f t="shared" si="406"/>
        <v>0</v>
      </c>
      <c r="AP76" s="221">
        <f t="shared" si="407"/>
        <v>0</v>
      </c>
      <c r="AQ76" s="221">
        <f t="shared" si="408"/>
        <v>0</v>
      </c>
      <c r="AR76" s="221">
        <f t="shared" si="409"/>
        <v>0</v>
      </c>
      <c r="AS76" s="221">
        <f t="shared" si="410"/>
        <v>0</v>
      </c>
      <c r="AT76" s="221">
        <f t="shared" si="411"/>
        <v>0</v>
      </c>
      <c r="AU76" s="65">
        <f t="shared" si="412"/>
        <v>0</v>
      </c>
      <c r="AW76" s="534"/>
      <c r="AX76" s="165" t="s">
        <v>54</v>
      </c>
      <c r="AY76" s="221">
        <f t="shared" si="432"/>
        <v>0</v>
      </c>
      <c r="AZ76" s="221">
        <f t="shared" si="413"/>
        <v>0</v>
      </c>
      <c r="BA76" s="221">
        <f t="shared" si="414"/>
        <v>0</v>
      </c>
      <c r="BB76" s="221">
        <f t="shared" si="415"/>
        <v>0</v>
      </c>
      <c r="BC76" s="221">
        <f t="shared" si="416"/>
        <v>0</v>
      </c>
      <c r="BD76" s="221">
        <f t="shared" si="417"/>
        <v>0</v>
      </c>
      <c r="BE76" s="221">
        <f t="shared" si="418"/>
        <v>0</v>
      </c>
      <c r="BF76" s="221">
        <f t="shared" si="419"/>
        <v>0</v>
      </c>
      <c r="BG76" s="221">
        <f t="shared" si="420"/>
        <v>0</v>
      </c>
      <c r="BH76" s="221">
        <f t="shared" si="421"/>
        <v>0</v>
      </c>
      <c r="BI76" s="221">
        <f t="shared" si="422"/>
        <v>0</v>
      </c>
      <c r="BJ76" s="221">
        <f t="shared" si="423"/>
        <v>0</v>
      </c>
      <c r="BK76" s="65">
        <f t="shared" si="424"/>
        <v>0</v>
      </c>
      <c r="BP76" s="534"/>
      <c r="BQ76" s="165" t="s">
        <v>54</v>
      </c>
      <c r="BR76" s="414">
        <v>0</v>
      </c>
      <c r="BS76" s="414">
        <v>0</v>
      </c>
      <c r="BT76" s="414">
        <v>0</v>
      </c>
      <c r="BU76" s="414">
        <v>0</v>
      </c>
      <c r="BV76" s="414">
        <v>0</v>
      </c>
      <c r="BW76" s="414">
        <v>0</v>
      </c>
      <c r="BX76" s="414">
        <v>5.5649837616849997E-3</v>
      </c>
      <c r="BY76" s="414">
        <v>0</v>
      </c>
      <c r="BZ76" s="414">
        <v>3.4668765045975841E-4</v>
      </c>
      <c r="CA76" s="414">
        <v>9.410093369622015E-5</v>
      </c>
      <c r="CB76" s="414">
        <v>3.2607379016215122E-4</v>
      </c>
      <c r="CC76" s="414">
        <v>2.4220393474783872E-3</v>
      </c>
      <c r="CD76" s="410">
        <f t="shared" si="425"/>
        <v>8.7538854834815164E-3</v>
      </c>
      <c r="CF76" s="534"/>
      <c r="CG76" s="165" t="s">
        <v>54</v>
      </c>
      <c r="CH76" s="414">
        <v>0</v>
      </c>
      <c r="CI76" s="414">
        <v>0</v>
      </c>
      <c r="CJ76" s="414">
        <v>0</v>
      </c>
      <c r="CK76" s="414">
        <v>0</v>
      </c>
      <c r="CL76" s="414">
        <v>0</v>
      </c>
      <c r="CM76" s="414">
        <v>0</v>
      </c>
      <c r="CN76" s="414">
        <v>0</v>
      </c>
      <c r="CO76" s="414">
        <v>0</v>
      </c>
      <c r="CP76" s="414">
        <v>0</v>
      </c>
      <c r="CQ76" s="414">
        <v>0</v>
      </c>
      <c r="CR76" s="414">
        <v>0</v>
      </c>
      <c r="CS76" s="414">
        <v>0</v>
      </c>
      <c r="CT76" s="410">
        <f t="shared" si="426"/>
        <v>0</v>
      </c>
      <c r="CV76" s="534"/>
      <c r="CW76" s="165" t="s">
        <v>54</v>
      </c>
      <c r="CX76" s="414">
        <v>0</v>
      </c>
      <c r="CY76" s="414">
        <v>0</v>
      </c>
      <c r="CZ76" s="414">
        <v>0</v>
      </c>
      <c r="DA76" s="414">
        <v>0</v>
      </c>
      <c r="DB76" s="414">
        <v>0</v>
      </c>
      <c r="DC76" s="414">
        <v>0</v>
      </c>
      <c r="DD76" s="414">
        <v>0</v>
      </c>
      <c r="DE76" s="414">
        <v>0</v>
      </c>
      <c r="DF76" s="414">
        <v>0</v>
      </c>
      <c r="DG76" s="414">
        <v>0</v>
      </c>
      <c r="DH76" s="414">
        <v>0</v>
      </c>
      <c r="DI76" s="414">
        <v>0</v>
      </c>
      <c r="DJ76" s="410">
        <f t="shared" si="427"/>
        <v>0</v>
      </c>
      <c r="DL76" s="534"/>
      <c r="DM76" s="165" t="s">
        <v>54</v>
      </c>
      <c r="DN76" s="414">
        <v>0</v>
      </c>
      <c r="DO76" s="414">
        <v>0</v>
      </c>
      <c r="DP76" s="414">
        <v>0</v>
      </c>
      <c r="DQ76" s="414">
        <v>0</v>
      </c>
      <c r="DR76" s="414">
        <v>0</v>
      </c>
      <c r="DS76" s="414">
        <v>0</v>
      </c>
      <c r="DT76" s="414">
        <v>0</v>
      </c>
      <c r="DU76" s="414">
        <v>0</v>
      </c>
      <c r="DV76" s="414">
        <v>0</v>
      </c>
      <c r="DW76" s="414">
        <v>0</v>
      </c>
      <c r="DX76" s="414">
        <v>0</v>
      </c>
      <c r="DY76" s="414">
        <v>0</v>
      </c>
      <c r="DZ76" s="410">
        <f t="shared" si="428"/>
        <v>0</v>
      </c>
    </row>
    <row r="77" spans="1:131" x14ac:dyDescent="0.35">
      <c r="A77" s="534"/>
      <c r="B77" s="165" t="s">
        <v>53</v>
      </c>
      <c r="C77" s="221">
        <f t="shared" si="429"/>
        <v>0</v>
      </c>
      <c r="D77" s="221">
        <f t="shared" si="377"/>
        <v>0</v>
      </c>
      <c r="E77" s="221">
        <f t="shared" si="378"/>
        <v>0</v>
      </c>
      <c r="F77" s="221">
        <f t="shared" si="379"/>
        <v>0</v>
      </c>
      <c r="G77" s="221">
        <f t="shared" si="380"/>
        <v>0</v>
      </c>
      <c r="H77" s="221">
        <f t="shared" si="381"/>
        <v>0</v>
      </c>
      <c r="I77" s="221">
        <f t="shared" si="382"/>
        <v>0</v>
      </c>
      <c r="J77" s="221">
        <f t="shared" si="383"/>
        <v>0</v>
      </c>
      <c r="K77" s="221">
        <f t="shared" si="384"/>
        <v>0</v>
      </c>
      <c r="L77" s="221">
        <f t="shared" si="385"/>
        <v>0</v>
      </c>
      <c r="M77" s="221">
        <f t="shared" si="386"/>
        <v>0</v>
      </c>
      <c r="N77" s="221">
        <f t="shared" si="387"/>
        <v>0</v>
      </c>
      <c r="O77" s="65">
        <f t="shared" si="388"/>
        <v>0</v>
      </c>
      <c r="Q77" s="534"/>
      <c r="R77" s="165" t="s">
        <v>53</v>
      </c>
      <c r="S77" s="221">
        <f t="shared" si="430"/>
        <v>0</v>
      </c>
      <c r="T77" s="221">
        <f t="shared" si="389"/>
        <v>0</v>
      </c>
      <c r="U77" s="221">
        <f t="shared" si="390"/>
        <v>0</v>
      </c>
      <c r="V77" s="221">
        <f t="shared" si="391"/>
        <v>0</v>
      </c>
      <c r="W77" s="221">
        <f t="shared" si="392"/>
        <v>0</v>
      </c>
      <c r="X77" s="221">
        <f t="shared" si="393"/>
        <v>0</v>
      </c>
      <c r="Y77" s="221">
        <f t="shared" si="394"/>
        <v>0</v>
      </c>
      <c r="Z77" s="221">
        <f t="shared" si="395"/>
        <v>0</v>
      </c>
      <c r="AA77" s="221">
        <f t="shared" si="396"/>
        <v>0</v>
      </c>
      <c r="AB77" s="221">
        <f t="shared" si="397"/>
        <v>0</v>
      </c>
      <c r="AC77" s="221">
        <f t="shared" si="398"/>
        <v>0</v>
      </c>
      <c r="AD77" s="221">
        <f t="shared" si="399"/>
        <v>0</v>
      </c>
      <c r="AE77" s="65">
        <f t="shared" si="400"/>
        <v>0</v>
      </c>
      <c r="AG77" s="534"/>
      <c r="AH77" s="165" t="s">
        <v>53</v>
      </c>
      <c r="AI77" s="221">
        <f t="shared" si="431"/>
        <v>0</v>
      </c>
      <c r="AJ77" s="221">
        <f t="shared" si="401"/>
        <v>0</v>
      </c>
      <c r="AK77" s="221">
        <f t="shared" si="402"/>
        <v>0</v>
      </c>
      <c r="AL77" s="221">
        <f t="shared" si="403"/>
        <v>0</v>
      </c>
      <c r="AM77" s="221">
        <f t="shared" si="404"/>
        <v>0</v>
      </c>
      <c r="AN77" s="221">
        <f t="shared" si="405"/>
        <v>0</v>
      </c>
      <c r="AO77" s="221">
        <f t="shared" si="406"/>
        <v>0</v>
      </c>
      <c r="AP77" s="221">
        <f t="shared" si="407"/>
        <v>0</v>
      </c>
      <c r="AQ77" s="221">
        <f t="shared" si="408"/>
        <v>0</v>
      </c>
      <c r="AR77" s="221">
        <f t="shared" si="409"/>
        <v>0</v>
      </c>
      <c r="AS77" s="221">
        <f t="shared" si="410"/>
        <v>0</v>
      </c>
      <c r="AT77" s="221">
        <f t="shared" si="411"/>
        <v>0</v>
      </c>
      <c r="AU77" s="65">
        <f t="shared" si="412"/>
        <v>0</v>
      </c>
      <c r="AW77" s="534"/>
      <c r="AX77" s="165" t="s">
        <v>53</v>
      </c>
      <c r="AY77" s="221">
        <f t="shared" si="432"/>
        <v>0</v>
      </c>
      <c r="AZ77" s="221">
        <f t="shared" si="413"/>
        <v>0</v>
      </c>
      <c r="BA77" s="221">
        <f t="shared" si="414"/>
        <v>0</v>
      </c>
      <c r="BB77" s="221">
        <f t="shared" si="415"/>
        <v>0</v>
      </c>
      <c r="BC77" s="221">
        <f t="shared" si="416"/>
        <v>0</v>
      </c>
      <c r="BD77" s="221">
        <f t="shared" si="417"/>
        <v>0</v>
      </c>
      <c r="BE77" s="221">
        <f t="shared" si="418"/>
        <v>0</v>
      </c>
      <c r="BF77" s="221">
        <f t="shared" si="419"/>
        <v>0</v>
      </c>
      <c r="BG77" s="221">
        <f t="shared" si="420"/>
        <v>0</v>
      </c>
      <c r="BH77" s="221">
        <f t="shared" si="421"/>
        <v>0</v>
      </c>
      <c r="BI77" s="221">
        <f t="shared" si="422"/>
        <v>0</v>
      </c>
      <c r="BJ77" s="221">
        <f t="shared" si="423"/>
        <v>0</v>
      </c>
      <c r="BK77" s="65">
        <f t="shared" si="424"/>
        <v>0</v>
      </c>
      <c r="BP77" s="534"/>
      <c r="BQ77" s="165" t="s">
        <v>53</v>
      </c>
      <c r="BR77" s="414">
        <v>0</v>
      </c>
      <c r="BS77" s="414">
        <v>0</v>
      </c>
      <c r="BT77" s="414">
        <v>0</v>
      </c>
      <c r="BU77" s="414">
        <v>0</v>
      </c>
      <c r="BV77" s="414">
        <v>0</v>
      </c>
      <c r="BW77" s="414">
        <v>0</v>
      </c>
      <c r="BX77" s="414">
        <v>0</v>
      </c>
      <c r="BY77" s="414">
        <v>0</v>
      </c>
      <c r="BZ77" s="414">
        <v>0</v>
      </c>
      <c r="CA77" s="414">
        <v>0</v>
      </c>
      <c r="CB77" s="414">
        <v>0</v>
      </c>
      <c r="CC77" s="414">
        <v>0</v>
      </c>
      <c r="CD77" s="410">
        <f t="shared" si="425"/>
        <v>0</v>
      </c>
      <c r="CF77" s="534"/>
      <c r="CG77" s="165" t="s">
        <v>53</v>
      </c>
      <c r="CH77" s="414">
        <v>0</v>
      </c>
      <c r="CI77" s="414">
        <v>0</v>
      </c>
      <c r="CJ77" s="414">
        <v>0</v>
      </c>
      <c r="CK77" s="414">
        <v>0</v>
      </c>
      <c r="CL77" s="414">
        <v>0</v>
      </c>
      <c r="CM77" s="414">
        <v>0</v>
      </c>
      <c r="CN77" s="414">
        <v>0</v>
      </c>
      <c r="CO77" s="414">
        <v>0</v>
      </c>
      <c r="CP77" s="414">
        <v>0</v>
      </c>
      <c r="CQ77" s="414">
        <v>0</v>
      </c>
      <c r="CR77" s="414">
        <v>0</v>
      </c>
      <c r="CS77" s="414">
        <v>0</v>
      </c>
      <c r="CT77" s="410">
        <f t="shared" si="426"/>
        <v>0</v>
      </c>
      <c r="CV77" s="534"/>
      <c r="CW77" s="165" t="s">
        <v>53</v>
      </c>
      <c r="CX77" s="414">
        <v>0</v>
      </c>
      <c r="CY77" s="414">
        <v>0</v>
      </c>
      <c r="CZ77" s="414">
        <v>0</v>
      </c>
      <c r="DA77" s="414">
        <v>0</v>
      </c>
      <c r="DB77" s="414">
        <v>0</v>
      </c>
      <c r="DC77" s="414">
        <v>0</v>
      </c>
      <c r="DD77" s="414">
        <v>0</v>
      </c>
      <c r="DE77" s="414">
        <v>0</v>
      </c>
      <c r="DF77" s="414">
        <v>0</v>
      </c>
      <c r="DG77" s="414">
        <v>0</v>
      </c>
      <c r="DH77" s="414">
        <v>0</v>
      </c>
      <c r="DI77" s="414">
        <v>0</v>
      </c>
      <c r="DJ77" s="410">
        <f t="shared" si="427"/>
        <v>0</v>
      </c>
      <c r="DL77" s="534"/>
      <c r="DM77" s="165" t="s">
        <v>53</v>
      </c>
      <c r="DN77" s="414">
        <v>0</v>
      </c>
      <c r="DO77" s="414">
        <v>0</v>
      </c>
      <c r="DP77" s="414">
        <v>0</v>
      </c>
      <c r="DQ77" s="414">
        <v>0</v>
      </c>
      <c r="DR77" s="414">
        <v>0</v>
      </c>
      <c r="DS77" s="414">
        <v>0</v>
      </c>
      <c r="DT77" s="414">
        <v>0</v>
      </c>
      <c r="DU77" s="414">
        <v>0</v>
      </c>
      <c r="DV77" s="414">
        <v>0</v>
      </c>
      <c r="DW77" s="414">
        <v>0</v>
      </c>
      <c r="DX77" s="414">
        <v>0</v>
      </c>
      <c r="DY77" s="414">
        <v>0</v>
      </c>
      <c r="DZ77" s="410">
        <f t="shared" si="428"/>
        <v>0</v>
      </c>
    </row>
    <row r="78" spans="1:131" x14ac:dyDescent="0.35">
      <c r="A78" s="534"/>
      <c r="B78" s="165" t="s">
        <v>52</v>
      </c>
      <c r="C78" s="221">
        <f t="shared" si="429"/>
        <v>0</v>
      </c>
      <c r="D78" s="221">
        <f t="shared" si="377"/>
        <v>0</v>
      </c>
      <c r="E78" s="221">
        <f t="shared" si="378"/>
        <v>0</v>
      </c>
      <c r="F78" s="221">
        <f t="shared" si="379"/>
        <v>0</v>
      </c>
      <c r="G78" s="221">
        <f t="shared" si="380"/>
        <v>0</v>
      </c>
      <c r="H78" s="221">
        <f t="shared" si="381"/>
        <v>0</v>
      </c>
      <c r="I78" s="221">
        <f t="shared" si="382"/>
        <v>0</v>
      </c>
      <c r="J78" s="221">
        <f t="shared" si="383"/>
        <v>0</v>
      </c>
      <c r="K78" s="221">
        <f t="shared" si="384"/>
        <v>0</v>
      </c>
      <c r="L78" s="221">
        <f t="shared" si="385"/>
        <v>0</v>
      </c>
      <c r="M78" s="221">
        <f t="shared" si="386"/>
        <v>0</v>
      </c>
      <c r="N78" s="221">
        <f t="shared" si="387"/>
        <v>0</v>
      </c>
      <c r="O78" s="65">
        <f t="shared" si="388"/>
        <v>0</v>
      </c>
      <c r="Q78" s="534"/>
      <c r="R78" s="165" t="s">
        <v>52</v>
      </c>
      <c r="S78" s="221">
        <f t="shared" si="430"/>
        <v>0</v>
      </c>
      <c r="T78" s="221">
        <f t="shared" si="389"/>
        <v>0</v>
      </c>
      <c r="U78" s="221">
        <f t="shared" si="390"/>
        <v>0</v>
      </c>
      <c r="V78" s="221">
        <f t="shared" si="391"/>
        <v>0</v>
      </c>
      <c r="W78" s="221">
        <f t="shared" si="392"/>
        <v>0</v>
      </c>
      <c r="X78" s="221">
        <f t="shared" si="393"/>
        <v>0</v>
      </c>
      <c r="Y78" s="221">
        <f t="shared" si="394"/>
        <v>0</v>
      </c>
      <c r="Z78" s="221">
        <f t="shared" si="395"/>
        <v>0</v>
      </c>
      <c r="AA78" s="221">
        <f t="shared" si="396"/>
        <v>0</v>
      </c>
      <c r="AB78" s="221">
        <f t="shared" si="397"/>
        <v>0</v>
      </c>
      <c r="AC78" s="221">
        <f t="shared" si="398"/>
        <v>0</v>
      </c>
      <c r="AD78" s="221">
        <f t="shared" si="399"/>
        <v>0</v>
      </c>
      <c r="AE78" s="65">
        <f t="shared" si="400"/>
        <v>0</v>
      </c>
      <c r="AG78" s="534"/>
      <c r="AH78" s="165" t="s">
        <v>52</v>
      </c>
      <c r="AI78" s="221">
        <f t="shared" si="431"/>
        <v>0</v>
      </c>
      <c r="AJ78" s="221">
        <f t="shared" si="401"/>
        <v>0</v>
      </c>
      <c r="AK78" s="221">
        <f t="shared" si="402"/>
        <v>0</v>
      </c>
      <c r="AL78" s="221">
        <f t="shared" si="403"/>
        <v>0</v>
      </c>
      <c r="AM78" s="221">
        <f t="shared" si="404"/>
        <v>0</v>
      </c>
      <c r="AN78" s="221">
        <f t="shared" si="405"/>
        <v>0</v>
      </c>
      <c r="AO78" s="221">
        <f t="shared" si="406"/>
        <v>0</v>
      </c>
      <c r="AP78" s="221">
        <f t="shared" si="407"/>
        <v>0</v>
      </c>
      <c r="AQ78" s="221">
        <f t="shared" si="408"/>
        <v>0</v>
      </c>
      <c r="AR78" s="221">
        <f t="shared" si="409"/>
        <v>0</v>
      </c>
      <c r="AS78" s="221">
        <f t="shared" si="410"/>
        <v>0</v>
      </c>
      <c r="AT78" s="221">
        <f t="shared" si="411"/>
        <v>0</v>
      </c>
      <c r="AU78" s="65">
        <f t="shared" si="412"/>
        <v>0</v>
      </c>
      <c r="AW78" s="534"/>
      <c r="AX78" s="165" t="s">
        <v>52</v>
      </c>
      <c r="AY78" s="221">
        <f t="shared" si="432"/>
        <v>0</v>
      </c>
      <c r="AZ78" s="221">
        <f t="shared" si="413"/>
        <v>0</v>
      </c>
      <c r="BA78" s="221">
        <f t="shared" si="414"/>
        <v>0</v>
      </c>
      <c r="BB78" s="221">
        <f t="shared" si="415"/>
        <v>0</v>
      </c>
      <c r="BC78" s="221">
        <f t="shared" si="416"/>
        <v>0</v>
      </c>
      <c r="BD78" s="221">
        <f t="shared" si="417"/>
        <v>0</v>
      </c>
      <c r="BE78" s="221">
        <f t="shared" si="418"/>
        <v>0</v>
      </c>
      <c r="BF78" s="221">
        <f t="shared" si="419"/>
        <v>0</v>
      </c>
      <c r="BG78" s="221">
        <f t="shared" si="420"/>
        <v>0</v>
      </c>
      <c r="BH78" s="221">
        <f t="shared" si="421"/>
        <v>0</v>
      </c>
      <c r="BI78" s="221">
        <f t="shared" si="422"/>
        <v>0</v>
      </c>
      <c r="BJ78" s="221">
        <f t="shared" si="423"/>
        <v>0</v>
      </c>
      <c r="BK78" s="65">
        <f t="shared" si="424"/>
        <v>0</v>
      </c>
      <c r="BP78" s="534"/>
      <c r="BQ78" s="165" t="s">
        <v>52</v>
      </c>
      <c r="BR78" s="414">
        <v>0</v>
      </c>
      <c r="BS78" s="414">
        <v>0</v>
      </c>
      <c r="BT78" s="414">
        <v>0</v>
      </c>
      <c r="BU78" s="414">
        <v>0</v>
      </c>
      <c r="BV78" s="414">
        <v>0</v>
      </c>
      <c r="BW78" s="414">
        <v>0</v>
      </c>
      <c r="BX78" s="414">
        <v>0</v>
      </c>
      <c r="BY78" s="414">
        <v>0</v>
      </c>
      <c r="BZ78" s="414">
        <v>0</v>
      </c>
      <c r="CA78" s="414">
        <v>0</v>
      </c>
      <c r="CB78" s="414">
        <v>0</v>
      </c>
      <c r="CC78" s="414">
        <v>0</v>
      </c>
      <c r="CD78" s="410">
        <f t="shared" si="425"/>
        <v>0</v>
      </c>
      <c r="CF78" s="534"/>
      <c r="CG78" s="165" t="s">
        <v>52</v>
      </c>
      <c r="CH78" s="414">
        <v>0</v>
      </c>
      <c r="CI78" s="414">
        <v>0</v>
      </c>
      <c r="CJ78" s="414">
        <v>0</v>
      </c>
      <c r="CK78" s="414">
        <v>0</v>
      </c>
      <c r="CL78" s="414">
        <v>0</v>
      </c>
      <c r="CM78" s="414">
        <v>0</v>
      </c>
      <c r="CN78" s="414">
        <v>0</v>
      </c>
      <c r="CO78" s="414">
        <v>0</v>
      </c>
      <c r="CP78" s="414">
        <v>0</v>
      </c>
      <c r="CQ78" s="414">
        <v>0</v>
      </c>
      <c r="CR78" s="414">
        <v>0</v>
      </c>
      <c r="CS78" s="414">
        <v>0</v>
      </c>
      <c r="CT78" s="410">
        <f t="shared" si="426"/>
        <v>0</v>
      </c>
      <c r="CV78" s="534"/>
      <c r="CW78" s="165" t="s">
        <v>52</v>
      </c>
      <c r="CX78" s="414">
        <v>0</v>
      </c>
      <c r="CY78" s="414">
        <v>0</v>
      </c>
      <c r="CZ78" s="414">
        <v>0</v>
      </c>
      <c r="DA78" s="414">
        <v>0</v>
      </c>
      <c r="DB78" s="414">
        <v>0</v>
      </c>
      <c r="DC78" s="414">
        <v>0</v>
      </c>
      <c r="DD78" s="414">
        <v>0</v>
      </c>
      <c r="DE78" s="414">
        <v>0</v>
      </c>
      <c r="DF78" s="414">
        <v>0</v>
      </c>
      <c r="DG78" s="414">
        <v>0</v>
      </c>
      <c r="DH78" s="414">
        <v>0</v>
      </c>
      <c r="DI78" s="414">
        <v>0</v>
      </c>
      <c r="DJ78" s="410">
        <f t="shared" si="427"/>
        <v>0</v>
      </c>
      <c r="DL78" s="534"/>
      <c r="DM78" s="165" t="s">
        <v>52</v>
      </c>
      <c r="DN78" s="414">
        <v>0</v>
      </c>
      <c r="DO78" s="414">
        <v>0</v>
      </c>
      <c r="DP78" s="414">
        <v>0</v>
      </c>
      <c r="DQ78" s="414">
        <v>0</v>
      </c>
      <c r="DR78" s="414">
        <v>0</v>
      </c>
      <c r="DS78" s="414">
        <v>0</v>
      </c>
      <c r="DT78" s="414">
        <v>0</v>
      </c>
      <c r="DU78" s="414">
        <v>0</v>
      </c>
      <c r="DV78" s="414">
        <v>0</v>
      </c>
      <c r="DW78" s="414">
        <v>0</v>
      </c>
      <c r="DX78" s="414">
        <v>0</v>
      </c>
      <c r="DY78" s="414">
        <v>0</v>
      </c>
      <c r="DZ78" s="410">
        <f t="shared" si="428"/>
        <v>0</v>
      </c>
    </row>
    <row r="79" spans="1:131" x14ac:dyDescent="0.35">
      <c r="A79" s="534"/>
      <c r="B79" s="165" t="s">
        <v>51</v>
      </c>
      <c r="C79" s="221">
        <f t="shared" si="429"/>
        <v>0</v>
      </c>
      <c r="D79" s="221">
        <f t="shared" si="377"/>
        <v>0</v>
      </c>
      <c r="E79" s="221">
        <f t="shared" si="378"/>
        <v>0</v>
      </c>
      <c r="F79" s="221">
        <f t="shared" si="379"/>
        <v>0</v>
      </c>
      <c r="G79" s="221">
        <f t="shared" si="380"/>
        <v>0</v>
      </c>
      <c r="H79" s="221">
        <f t="shared" si="381"/>
        <v>0</v>
      </c>
      <c r="I79" s="221">
        <f t="shared" si="382"/>
        <v>0</v>
      </c>
      <c r="J79" s="221">
        <f t="shared" si="383"/>
        <v>0</v>
      </c>
      <c r="K79" s="221">
        <f t="shared" si="384"/>
        <v>0</v>
      </c>
      <c r="L79" s="221">
        <f t="shared" si="385"/>
        <v>0</v>
      </c>
      <c r="M79" s="221">
        <f t="shared" si="386"/>
        <v>0</v>
      </c>
      <c r="N79" s="221">
        <f t="shared" si="387"/>
        <v>0</v>
      </c>
      <c r="O79" s="65">
        <f t="shared" si="388"/>
        <v>0</v>
      </c>
      <c r="Q79" s="534"/>
      <c r="R79" s="165" t="s">
        <v>51</v>
      </c>
      <c r="S79" s="221">
        <f t="shared" si="430"/>
        <v>0</v>
      </c>
      <c r="T79" s="221">
        <f t="shared" si="389"/>
        <v>0</v>
      </c>
      <c r="U79" s="221">
        <f t="shared" si="390"/>
        <v>0</v>
      </c>
      <c r="V79" s="221">
        <f t="shared" si="391"/>
        <v>0</v>
      </c>
      <c r="W79" s="221">
        <f t="shared" si="392"/>
        <v>0</v>
      </c>
      <c r="X79" s="221">
        <f t="shared" si="393"/>
        <v>0</v>
      </c>
      <c r="Y79" s="221">
        <f t="shared" si="394"/>
        <v>0</v>
      </c>
      <c r="Z79" s="221">
        <f t="shared" si="395"/>
        <v>0</v>
      </c>
      <c r="AA79" s="221">
        <f t="shared" si="396"/>
        <v>0</v>
      </c>
      <c r="AB79" s="221">
        <f t="shared" si="397"/>
        <v>0</v>
      </c>
      <c r="AC79" s="221">
        <f t="shared" si="398"/>
        <v>0</v>
      </c>
      <c r="AD79" s="221">
        <f t="shared" si="399"/>
        <v>0</v>
      </c>
      <c r="AE79" s="65">
        <f t="shared" si="400"/>
        <v>0</v>
      </c>
      <c r="AG79" s="534"/>
      <c r="AH79" s="165" t="s">
        <v>51</v>
      </c>
      <c r="AI79" s="221">
        <f t="shared" si="431"/>
        <v>0</v>
      </c>
      <c r="AJ79" s="221">
        <f t="shared" si="401"/>
        <v>0</v>
      </c>
      <c r="AK79" s="221">
        <f t="shared" si="402"/>
        <v>0</v>
      </c>
      <c r="AL79" s="221">
        <f t="shared" si="403"/>
        <v>0</v>
      </c>
      <c r="AM79" s="221">
        <f t="shared" si="404"/>
        <v>0</v>
      </c>
      <c r="AN79" s="221">
        <f t="shared" si="405"/>
        <v>0</v>
      </c>
      <c r="AO79" s="221">
        <f t="shared" si="406"/>
        <v>0</v>
      </c>
      <c r="AP79" s="221">
        <f t="shared" si="407"/>
        <v>0</v>
      </c>
      <c r="AQ79" s="221">
        <f t="shared" si="408"/>
        <v>0</v>
      </c>
      <c r="AR79" s="221">
        <f t="shared" si="409"/>
        <v>0</v>
      </c>
      <c r="AS79" s="221">
        <f t="shared" si="410"/>
        <v>0</v>
      </c>
      <c r="AT79" s="221">
        <f t="shared" si="411"/>
        <v>0</v>
      </c>
      <c r="AU79" s="65">
        <f t="shared" si="412"/>
        <v>0</v>
      </c>
      <c r="AW79" s="534"/>
      <c r="AX79" s="165" t="s">
        <v>51</v>
      </c>
      <c r="AY79" s="221">
        <f t="shared" si="432"/>
        <v>0</v>
      </c>
      <c r="AZ79" s="221">
        <f t="shared" si="413"/>
        <v>0</v>
      </c>
      <c r="BA79" s="221">
        <f t="shared" si="414"/>
        <v>0</v>
      </c>
      <c r="BB79" s="221">
        <f t="shared" si="415"/>
        <v>0</v>
      </c>
      <c r="BC79" s="221">
        <f t="shared" si="416"/>
        <v>0</v>
      </c>
      <c r="BD79" s="221">
        <f t="shared" si="417"/>
        <v>0</v>
      </c>
      <c r="BE79" s="221">
        <f t="shared" si="418"/>
        <v>0</v>
      </c>
      <c r="BF79" s="221">
        <f t="shared" si="419"/>
        <v>0</v>
      </c>
      <c r="BG79" s="221">
        <f t="shared" si="420"/>
        <v>0</v>
      </c>
      <c r="BH79" s="221">
        <f t="shared" si="421"/>
        <v>0</v>
      </c>
      <c r="BI79" s="221">
        <f t="shared" si="422"/>
        <v>0</v>
      </c>
      <c r="BJ79" s="221">
        <f t="shared" si="423"/>
        <v>0</v>
      </c>
      <c r="BK79" s="65">
        <f t="shared" si="424"/>
        <v>0</v>
      </c>
      <c r="BP79" s="534"/>
      <c r="BQ79" s="165" t="s">
        <v>51</v>
      </c>
      <c r="BR79" s="414">
        <v>0</v>
      </c>
      <c r="BS79" s="414">
        <v>0</v>
      </c>
      <c r="BT79" s="414">
        <v>0</v>
      </c>
      <c r="BU79" s="414">
        <v>0</v>
      </c>
      <c r="BV79" s="414">
        <v>0</v>
      </c>
      <c r="BW79" s="414">
        <v>0</v>
      </c>
      <c r="BX79" s="414">
        <v>0</v>
      </c>
      <c r="BY79" s="414">
        <v>0</v>
      </c>
      <c r="BZ79" s="414">
        <v>0</v>
      </c>
      <c r="CA79" s="414">
        <v>0</v>
      </c>
      <c r="CB79" s="414">
        <v>0</v>
      </c>
      <c r="CC79" s="414">
        <v>0</v>
      </c>
      <c r="CD79" s="410">
        <f t="shared" si="425"/>
        <v>0</v>
      </c>
      <c r="CF79" s="534"/>
      <c r="CG79" s="165" t="s">
        <v>51</v>
      </c>
      <c r="CH79" s="414">
        <v>0</v>
      </c>
      <c r="CI79" s="414">
        <v>0</v>
      </c>
      <c r="CJ79" s="414">
        <v>0</v>
      </c>
      <c r="CK79" s="414">
        <v>0</v>
      </c>
      <c r="CL79" s="414">
        <v>0</v>
      </c>
      <c r="CM79" s="414">
        <v>0</v>
      </c>
      <c r="CN79" s="414">
        <v>0</v>
      </c>
      <c r="CO79" s="414">
        <v>0</v>
      </c>
      <c r="CP79" s="414">
        <v>0</v>
      </c>
      <c r="CQ79" s="414">
        <v>0</v>
      </c>
      <c r="CR79" s="414">
        <v>0</v>
      </c>
      <c r="CS79" s="414">
        <v>0</v>
      </c>
      <c r="CT79" s="410">
        <f t="shared" si="426"/>
        <v>0</v>
      </c>
      <c r="CV79" s="534"/>
      <c r="CW79" s="165" t="s">
        <v>51</v>
      </c>
      <c r="CX79" s="414">
        <v>0</v>
      </c>
      <c r="CY79" s="414">
        <v>0</v>
      </c>
      <c r="CZ79" s="414">
        <v>0</v>
      </c>
      <c r="DA79" s="414">
        <v>0</v>
      </c>
      <c r="DB79" s="414">
        <v>0</v>
      </c>
      <c r="DC79" s="414">
        <v>0</v>
      </c>
      <c r="DD79" s="414">
        <v>0</v>
      </c>
      <c r="DE79" s="414">
        <v>0</v>
      </c>
      <c r="DF79" s="414">
        <v>0</v>
      </c>
      <c r="DG79" s="414">
        <v>0</v>
      </c>
      <c r="DH79" s="414">
        <v>0</v>
      </c>
      <c r="DI79" s="414">
        <v>0</v>
      </c>
      <c r="DJ79" s="410">
        <f t="shared" si="427"/>
        <v>0</v>
      </c>
      <c r="DL79" s="534"/>
      <c r="DM79" s="165" t="s">
        <v>51</v>
      </c>
      <c r="DN79" s="414">
        <v>0</v>
      </c>
      <c r="DO79" s="414">
        <v>0</v>
      </c>
      <c r="DP79" s="414">
        <v>0</v>
      </c>
      <c r="DQ79" s="414">
        <v>0</v>
      </c>
      <c r="DR79" s="414">
        <v>0</v>
      </c>
      <c r="DS79" s="414">
        <v>0</v>
      </c>
      <c r="DT79" s="414">
        <v>0</v>
      </c>
      <c r="DU79" s="414">
        <v>0</v>
      </c>
      <c r="DV79" s="414">
        <v>0</v>
      </c>
      <c r="DW79" s="414">
        <v>0</v>
      </c>
      <c r="DX79" s="414">
        <v>0</v>
      </c>
      <c r="DY79" s="414">
        <v>0</v>
      </c>
      <c r="DZ79" s="410">
        <f t="shared" si="428"/>
        <v>0</v>
      </c>
    </row>
    <row r="80" spans="1:131" ht="15" thickBot="1" x14ac:dyDescent="0.4">
      <c r="A80" s="535"/>
      <c r="B80" s="165" t="s">
        <v>50</v>
      </c>
      <c r="C80" s="221">
        <f t="shared" si="429"/>
        <v>0</v>
      </c>
      <c r="D80" s="221">
        <f t="shared" si="377"/>
        <v>0</v>
      </c>
      <c r="E80" s="221">
        <f t="shared" si="378"/>
        <v>0</v>
      </c>
      <c r="F80" s="221">
        <f t="shared" si="379"/>
        <v>0</v>
      </c>
      <c r="G80" s="221">
        <f t="shared" si="380"/>
        <v>0</v>
      </c>
      <c r="H80" s="221">
        <f t="shared" si="381"/>
        <v>0</v>
      </c>
      <c r="I80" s="221">
        <f t="shared" si="382"/>
        <v>0</v>
      </c>
      <c r="J80" s="221">
        <f t="shared" si="383"/>
        <v>0</v>
      </c>
      <c r="K80" s="221">
        <f t="shared" si="384"/>
        <v>0</v>
      </c>
      <c r="L80" s="221">
        <f t="shared" si="385"/>
        <v>0</v>
      </c>
      <c r="M80" s="221">
        <f t="shared" si="386"/>
        <v>0</v>
      </c>
      <c r="N80" s="221">
        <f t="shared" si="387"/>
        <v>0</v>
      </c>
      <c r="O80" s="65">
        <f t="shared" si="388"/>
        <v>0</v>
      </c>
      <c r="Q80" s="535"/>
      <c r="R80" s="165" t="s">
        <v>50</v>
      </c>
      <c r="S80" s="221">
        <f t="shared" si="430"/>
        <v>0</v>
      </c>
      <c r="T80" s="221">
        <f t="shared" si="389"/>
        <v>0</v>
      </c>
      <c r="U80" s="221">
        <f t="shared" si="390"/>
        <v>0</v>
      </c>
      <c r="V80" s="221">
        <f t="shared" si="391"/>
        <v>0</v>
      </c>
      <c r="W80" s="221">
        <f t="shared" si="392"/>
        <v>0</v>
      </c>
      <c r="X80" s="221">
        <f t="shared" si="393"/>
        <v>0</v>
      </c>
      <c r="Y80" s="221">
        <f t="shared" si="394"/>
        <v>0</v>
      </c>
      <c r="Z80" s="221">
        <f t="shared" si="395"/>
        <v>0</v>
      </c>
      <c r="AA80" s="221">
        <f t="shared" si="396"/>
        <v>0</v>
      </c>
      <c r="AB80" s="221">
        <f t="shared" si="397"/>
        <v>0</v>
      </c>
      <c r="AC80" s="221">
        <f t="shared" si="398"/>
        <v>0</v>
      </c>
      <c r="AD80" s="221">
        <f t="shared" si="399"/>
        <v>0</v>
      </c>
      <c r="AE80" s="65">
        <f t="shared" si="400"/>
        <v>0</v>
      </c>
      <c r="AG80" s="535"/>
      <c r="AH80" s="165" t="s">
        <v>50</v>
      </c>
      <c r="AI80" s="221">
        <f t="shared" si="431"/>
        <v>0</v>
      </c>
      <c r="AJ80" s="221">
        <f t="shared" si="401"/>
        <v>0</v>
      </c>
      <c r="AK80" s="221">
        <f t="shared" si="402"/>
        <v>0</v>
      </c>
      <c r="AL80" s="221">
        <f t="shared" si="403"/>
        <v>0</v>
      </c>
      <c r="AM80" s="221">
        <f t="shared" si="404"/>
        <v>0</v>
      </c>
      <c r="AN80" s="221">
        <f t="shared" si="405"/>
        <v>0</v>
      </c>
      <c r="AO80" s="221">
        <f t="shared" si="406"/>
        <v>0</v>
      </c>
      <c r="AP80" s="221">
        <f t="shared" si="407"/>
        <v>0</v>
      </c>
      <c r="AQ80" s="221">
        <f t="shared" si="408"/>
        <v>0</v>
      </c>
      <c r="AR80" s="221">
        <f t="shared" si="409"/>
        <v>0</v>
      </c>
      <c r="AS80" s="221">
        <f t="shared" si="410"/>
        <v>0</v>
      </c>
      <c r="AT80" s="221">
        <f t="shared" si="411"/>
        <v>0</v>
      </c>
      <c r="AU80" s="65">
        <f t="shared" si="412"/>
        <v>0</v>
      </c>
      <c r="AW80" s="535"/>
      <c r="AX80" s="165" t="s">
        <v>50</v>
      </c>
      <c r="AY80" s="221">
        <f t="shared" si="432"/>
        <v>0</v>
      </c>
      <c r="AZ80" s="221">
        <f t="shared" si="413"/>
        <v>0</v>
      </c>
      <c r="BA80" s="221">
        <f t="shared" si="414"/>
        <v>0</v>
      </c>
      <c r="BB80" s="221">
        <f t="shared" si="415"/>
        <v>0</v>
      </c>
      <c r="BC80" s="221">
        <f t="shared" si="416"/>
        <v>0</v>
      </c>
      <c r="BD80" s="221">
        <f t="shared" si="417"/>
        <v>0</v>
      </c>
      <c r="BE80" s="221">
        <f t="shared" si="418"/>
        <v>0</v>
      </c>
      <c r="BF80" s="221">
        <f t="shared" si="419"/>
        <v>0</v>
      </c>
      <c r="BG80" s="221">
        <f t="shared" si="420"/>
        <v>0</v>
      </c>
      <c r="BH80" s="221">
        <f t="shared" si="421"/>
        <v>0</v>
      </c>
      <c r="BI80" s="221">
        <f t="shared" si="422"/>
        <v>0</v>
      </c>
      <c r="BJ80" s="221">
        <f t="shared" si="423"/>
        <v>0</v>
      </c>
      <c r="BK80" s="65">
        <f t="shared" si="424"/>
        <v>0</v>
      </c>
      <c r="BP80" s="535"/>
      <c r="BQ80" s="165" t="s">
        <v>50</v>
      </c>
      <c r="BR80" s="414">
        <v>0</v>
      </c>
      <c r="BS80" s="414">
        <v>0</v>
      </c>
      <c r="BT80" s="414">
        <v>0</v>
      </c>
      <c r="BU80" s="414">
        <v>0</v>
      </c>
      <c r="BV80" s="414">
        <v>0</v>
      </c>
      <c r="BW80" s="414">
        <v>0</v>
      </c>
      <c r="BX80" s="414">
        <v>0</v>
      </c>
      <c r="BY80" s="414">
        <v>0</v>
      </c>
      <c r="BZ80" s="414">
        <v>0</v>
      </c>
      <c r="CA80" s="414">
        <v>0</v>
      </c>
      <c r="CB80" s="414">
        <v>0</v>
      </c>
      <c r="CC80" s="414">
        <v>0</v>
      </c>
      <c r="CD80" s="410">
        <f t="shared" si="425"/>
        <v>0</v>
      </c>
      <c r="CF80" s="535"/>
      <c r="CG80" s="165" t="s">
        <v>50</v>
      </c>
      <c r="CH80" s="414">
        <v>0</v>
      </c>
      <c r="CI80" s="414">
        <v>0</v>
      </c>
      <c r="CJ80" s="414">
        <v>0</v>
      </c>
      <c r="CK80" s="414">
        <v>0</v>
      </c>
      <c r="CL80" s="414">
        <v>0</v>
      </c>
      <c r="CM80" s="414">
        <v>0</v>
      </c>
      <c r="CN80" s="414">
        <v>0</v>
      </c>
      <c r="CO80" s="414">
        <v>0</v>
      </c>
      <c r="CP80" s="414">
        <v>0</v>
      </c>
      <c r="CQ80" s="414">
        <v>0</v>
      </c>
      <c r="CR80" s="414">
        <v>0</v>
      </c>
      <c r="CS80" s="414">
        <v>0</v>
      </c>
      <c r="CT80" s="410">
        <f t="shared" si="426"/>
        <v>0</v>
      </c>
      <c r="CV80" s="535"/>
      <c r="CW80" s="165" t="s">
        <v>50</v>
      </c>
      <c r="CX80" s="414">
        <v>0</v>
      </c>
      <c r="CY80" s="414">
        <v>0</v>
      </c>
      <c r="CZ80" s="414">
        <v>0</v>
      </c>
      <c r="DA80" s="414">
        <v>0</v>
      </c>
      <c r="DB80" s="414">
        <v>0</v>
      </c>
      <c r="DC80" s="414">
        <v>0</v>
      </c>
      <c r="DD80" s="414">
        <v>0</v>
      </c>
      <c r="DE80" s="414">
        <v>0</v>
      </c>
      <c r="DF80" s="414">
        <v>0</v>
      </c>
      <c r="DG80" s="414">
        <v>0</v>
      </c>
      <c r="DH80" s="414">
        <v>0</v>
      </c>
      <c r="DI80" s="414">
        <v>0</v>
      </c>
      <c r="DJ80" s="410">
        <f t="shared" si="427"/>
        <v>0</v>
      </c>
      <c r="DL80" s="535"/>
      <c r="DM80" s="165" t="s">
        <v>50</v>
      </c>
      <c r="DN80" s="414">
        <v>0</v>
      </c>
      <c r="DO80" s="414">
        <v>0</v>
      </c>
      <c r="DP80" s="414">
        <v>0</v>
      </c>
      <c r="DQ80" s="414">
        <v>0</v>
      </c>
      <c r="DR80" s="414">
        <v>0</v>
      </c>
      <c r="DS80" s="414">
        <v>0</v>
      </c>
      <c r="DT80" s="414">
        <v>0</v>
      </c>
      <c r="DU80" s="414">
        <v>0</v>
      </c>
      <c r="DV80" s="414">
        <v>0</v>
      </c>
      <c r="DW80" s="414">
        <v>0</v>
      </c>
      <c r="DX80" s="414">
        <v>0</v>
      </c>
      <c r="DY80" s="414">
        <v>0</v>
      </c>
      <c r="DZ80" s="410">
        <f t="shared" si="428"/>
        <v>0</v>
      </c>
    </row>
    <row r="81" spans="1:131" ht="15" thickBot="1" x14ac:dyDescent="0.4">
      <c r="B81" s="166" t="s">
        <v>43</v>
      </c>
      <c r="C81" s="158">
        <f>SUM(C68:C80)</f>
        <v>0</v>
      </c>
      <c r="D81" s="158">
        <f t="shared" ref="D81" si="433">SUM(D68:D80)</f>
        <v>395072.88019409525</v>
      </c>
      <c r="E81" s="158">
        <f t="shared" ref="E81" si="434">SUM(E68:E80)</f>
        <v>340190.67904441489</v>
      </c>
      <c r="F81" s="158">
        <f t="shared" ref="F81" si="435">SUM(F68:F80)</f>
        <v>1070115.4929245969</v>
      </c>
      <c r="G81" s="158">
        <f t="shared" ref="G81" si="436">SUM(G68:G80)</f>
        <v>462185.37698475202</v>
      </c>
      <c r="H81" s="158">
        <f t="shared" ref="H81" si="437">SUM(H68:H80)</f>
        <v>588404.54738847527</v>
      </c>
      <c r="I81" s="158">
        <f t="shared" ref="I81" si="438">SUM(I68:I80)</f>
        <v>628963.15940392599</v>
      </c>
      <c r="J81" s="158">
        <f t="shared" ref="J81" si="439">SUM(J68:J80)</f>
        <v>280798.311272085</v>
      </c>
      <c r="K81" s="158">
        <f t="shared" ref="K81" si="440">SUM(K68:K80)</f>
        <v>490464.91750688711</v>
      </c>
      <c r="L81" s="158">
        <f t="shared" ref="L81" si="441">SUM(L68:L80)</f>
        <v>536631.26885129604</v>
      </c>
      <c r="M81" s="462">
        <f t="shared" ref="M81" si="442">SUM(M68:M80)</f>
        <v>622128.73517717735</v>
      </c>
      <c r="N81" s="462">
        <f t="shared" ref="N81" si="443">SUM(N68:N80)</f>
        <v>1340481.972656328</v>
      </c>
      <c r="O81" s="68">
        <f t="shared" si="388"/>
        <v>6755437.3414040338</v>
      </c>
      <c r="Q81" s="69"/>
      <c r="R81" s="166" t="s">
        <v>43</v>
      </c>
      <c r="S81" s="158">
        <f>SUM(S68:S80)</f>
        <v>0</v>
      </c>
      <c r="T81" s="158">
        <f t="shared" ref="T81" si="444">SUM(T68:T80)</f>
        <v>0</v>
      </c>
      <c r="U81" s="158">
        <f t="shared" ref="U81" si="445">SUM(U68:U80)</f>
        <v>0</v>
      </c>
      <c r="V81" s="158">
        <f t="shared" ref="V81" si="446">SUM(V68:V80)</f>
        <v>30276.944310246105</v>
      </c>
      <c r="W81" s="158">
        <f t="shared" ref="W81" si="447">SUM(W68:W80)</f>
        <v>0</v>
      </c>
      <c r="X81" s="158">
        <f t="shared" ref="X81" si="448">SUM(X68:X80)</f>
        <v>0</v>
      </c>
      <c r="Y81" s="158">
        <f t="shared" ref="Y81" si="449">SUM(Y68:Y80)</f>
        <v>0</v>
      </c>
      <c r="Z81" s="158">
        <f t="shared" ref="Z81" si="450">SUM(Z68:Z80)</f>
        <v>0</v>
      </c>
      <c r="AA81" s="158">
        <f t="shared" ref="AA81" si="451">SUM(AA68:AA80)</f>
        <v>0</v>
      </c>
      <c r="AB81" s="158">
        <f t="shared" ref="AB81" si="452">SUM(AB68:AB80)</f>
        <v>0</v>
      </c>
      <c r="AC81" s="462">
        <f t="shared" ref="AC81" si="453">SUM(AC68:AC80)</f>
        <v>0</v>
      </c>
      <c r="AD81" s="462">
        <f t="shared" ref="AD81" si="454">SUM(AD68:AD80)</f>
        <v>0</v>
      </c>
      <c r="AE81" s="68">
        <f t="shared" si="400"/>
        <v>30276.944310246105</v>
      </c>
      <c r="AG81" s="69"/>
      <c r="AH81" s="166" t="s">
        <v>43</v>
      </c>
      <c r="AI81" s="158">
        <f>SUM(AI68:AI80)</f>
        <v>0</v>
      </c>
      <c r="AJ81" s="158">
        <f t="shared" ref="AJ81" si="455">SUM(AJ68:AJ80)</f>
        <v>0</v>
      </c>
      <c r="AK81" s="158">
        <f t="shared" ref="AK81" si="456">SUM(AK68:AK80)</f>
        <v>0</v>
      </c>
      <c r="AL81" s="158">
        <f t="shared" ref="AL81" si="457">SUM(AL68:AL80)</f>
        <v>0</v>
      </c>
      <c r="AM81" s="158">
        <f t="shared" ref="AM81" si="458">SUM(AM68:AM80)</f>
        <v>0</v>
      </c>
      <c r="AN81" s="158">
        <f t="shared" ref="AN81" si="459">SUM(AN68:AN80)</f>
        <v>0</v>
      </c>
      <c r="AO81" s="158">
        <f t="shared" ref="AO81" si="460">SUM(AO68:AO80)</f>
        <v>0</v>
      </c>
      <c r="AP81" s="158">
        <f t="shared" ref="AP81" si="461">SUM(AP68:AP80)</f>
        <v>0</v>
      </c>
      <c r="AQ81" s="158">
        <f t="shared" ref="AQ81" si="462">SUM(AQ68:AQ80)</f>
        <v>0</v>
      </c>
      <c r="AR81" s="158">
        <f t="shared" ref="AR81" si="463">SUM(AR68:AR80)</f>
        <v>0</v>
      </c>
      <c r="AS81" s="462">
        <f t="shared" ref="AS81" si="464">SUM(AS68:AS80)</f>
        <v>0</v>
      </c>
      <c r="AT81" s="462">
        <f t="shared" ref="AT81" si="465">SUM(AT68:AT80)</f>
        <v>0</v>
      </c>
      <c r="AU81" s="68">
        <f t="shared" si="412"/>
        <v>0</v>
      </c>
      <c r="AW81" s="69"/>
      <c r="AX81" s="166" t="s">
        <v>43</v>
      </c>
      <c r="AY81" s="158">
        <f>SUM(AY68:AY80)</f>
        <v>0</v>
      </c>
      <c r="AZ81" s="158">
        <f t="shared" ref="AZ81" si="466">SUM(AZ68:AZ80)</f>
        <v>0</v>
      </c>
      <c r="BA81" s="158">
        <f t="shared" ref="BA81" si="467">SUM(BA68:BA80)</f>
        <v>0</v>
      </c>
      <c r="BB81" s="158">
        <f t="shared" ref="BB81" si="468">SUM(BB68:BB80)</f>
        <v>0</v>
      </c>
      <c r="BC81" s="158">
        <f t="shared" ref="BC81" si="469">SUM(BC68:BC80)</f>
        <v>0</v>
      </c>
      <c r="BD81" s="158">
        <f t="shared" ref="BD81" si="470">SUM(BD68:BD80)</f>
        <v>0</v>
      </c>
      <c r="BE81" s="158">
        <f t="shared" ref="BE81" si="471">SUM(BE68:BE80)</f>
        <v>0</v>
      </c>
      <c r="BF81" s="158">
        <f t="shared" ref="BF81" si="472">SUM(BF68:BF80)</f>
        <v>0</v>
      </c>
      <c r="BG81" s="158">
        <f t="shared" ref="BG81" si="473">SUM(BG68:BG80)</f>
        <v>0</v>
      </c>
      <c r="BH81" s="158">
        <f t="shared" ref="BH81" si="474">SUM(BH68:BH80)</f>
        <v>0</v>
      </c>
      <c r="BI81" s="462">
        <f t="shared" ref="BI81" si="475">SUM(BI68:BI80)</f>
        <v>0</v>
      </c>
      <c r="BJ81" s="462">
        <f t="shared" ref="BJ81" si="476">SUM(BJ68:BJ80)</f>
        <v>0</v>
      </c>
      <c r="BK81" s="68">
        <f t="shared" si="424"/>
        <v>0</v>
      </c>
      <c r="BL81" s="406">
        <f>'FORECAST OVERVIEW'!O22</f>
        <v>6785714.2857142799</v>
      </c>
      <c r="BQ81" s="166" t="s">
        <v>43</v>
      </c>
      <c r="BR81" s="411">
        <f>SUM(BR68:BR80)</f>
        <v>0</v>
      </c>
      <c r="BS81" s="411">
        <f t="shared" ref="BS81:CC81" si="477">SUM(BS68:BS80)</f>
        <v>5.8221266554919347E-2</v>
      </c>
      <c r="BT81" s="411">
        <f t="shared" si="477"/>
        <v>5.0133363227598031E-2</v>
      </c>
      <c r="BU81" s="411">
        <f t="shared" si="477"/>
        <v>0.15770123053625651</v>
      </c>
      <c r="BV81" s="411">
        <f t="shared" si="477"/>
        <v>6.8111529239858248E-2</v>
      </c>
      <c r="BW81" s="411">
        <f t="shared" si="477"/>
        <v>8.6712249088828006E-2</v>
      </c>
      <c r="BX81" s="411">
        <f t="shared" si="477"/>
        <v>9.2689307701631293E-2</v>
      </c>
      <c r="BY81" s="411">
        <f t="shared" si="477"/>
        <v>4.1380803766412566E-2</v>
      </c>
      <c r="BZ81" s="411">
        <f t="shared" si="477"/>
        <v>7.2279040474699213E-2</v>
      </c>
      <c r="CA81" s="411">
        <f t="shared" si="477"/>
        <v>7.9082502778085789E-2</v>
      </c>
      <c r="CB81" s="411">
        <f t="shared" si="477"/>
        <v>9.1682129394531478E-2</v>
      </c>
      <c r="CC81" s="412">
        <f t="shared" si="477"/>
        <v>0.19754471175988009</v>
      </c>
      <c r="CD81" s="413">
        <f t="shared" si="425"/>
        <v>0.99553813452270068</v>
      </c>
      <c r="CF81" s="69"/>
      <c r="CG81" s="166" t="s">
        <v>43</v>
      </c>
      <c r="CH81" s="411">
        <f>SUM(CH68:CH80)</f>
        <v>0</v>
      </c>
      <c r="CI81" s="411">
        <f t="shared" ref="CI81:CS81" si="478">SUM(CI68:CI80)</f>
        <v>0</v>
      </c>
      <c r="CJ81" s="411">
        <f t="shared" si="478"/>
        <v>0</v>
      </c>
      <c r="CK81" s="411">
        <f t="shared" si="478"/>
        <v>4.4618654772994298E-3</v>
      </c>
      <c r="CL81" s="411">
        <f t="shared" si="478"/>
        <v>0</v>
      </c>
      <c r="CM81" s="411">
        <f t="shared" si="478"/>
        <v>0</v>
      </c>
      <c r="CN81" s="411">
        <f t="shared" si="478"/>
        <v>0</v>
      </c>
      <c r="CO81" s="411">
        <f t="shared" si="478"/>
        <v>0</v>
      </c>
      <c r="CP81" s="411">
        <f t="shared" si="478"/>
        <v>0</v>
      </c>
      <c r="CQ81" s="411">
        <f t="shared" si="478"/>
        <v>0</v>
      </c>
      <c r="CR81" s="411">
        <f t="shared" si="478"/>
        <v>0</v>
      </c>
      <c r="CS81" s="412">
        <f t="shared" si="478"/>
        <v>0</v>
      </c>
      <c r="CT81" s="413">
        <f t="shared" si="426"/>
        <v>4.4618654772994298E-3</v>
      </c>
      <c r="CV81" s="69"/>
      <c r="CW81" s="166" t="s">
        <v>43</v>
      </c>
      <c r="CX81" s="411">
        <f>SUM(CX68:CX80)</f>
        <v>0</v>
      </c>
      <c r="CY81" s="411">
        <f t="shared" ref="CY81:DI81" si="479">SUM(CY68:CY80)</f>
        <v>0</v>
      </c>
      <c r="CZ81" s="411">
        <f t="shared" si="479"/>
        <v>0</v>
      </c>
      <c r="DA81" s="411">
        <f t="shared" si="479"/>
        <v>0</v>
      </c>
      <c r="DB81" s="411">
        <f t="shared" si="479"/>
        <v>0</v>
      </c>
      <c r="DC81" s="411">
        <f t="shared" si="479"/>
        <v>0</v>
      </c>
      <c r="DD81" s="411">
        <f t="shared" si="479"/>
        <v>0</v>
      </c>
      <c r="DE81" s="411">
        <f t="shared" si="479"/>
        <v>0</v>
      </c>
      <c r="DF81" s="411">
        <f t="shared" si="479"/>
        <v>0</v>
      </c>
      <c r="DG81" s="411">
        <f t="shared" si="479"/>
        <v>0</v>
      </c>
      <c r="DH81" s="411">
        <f t="shared" si="479"/>
        <v>0</v>
      </c>
      <c r="DI81" s="412">
        <f t="shared" si="479"/>
        <v>0</v>
      </c>
      <c r="DJ81" s="413">
        <f t="shared" si="427"/>
        <v>0</v>
      </c>
      <c r="DL81" s="69"/>
      <c r="DM81" s="166" t="s">
        <v>43</v>
      </c>
      <c r="DN81" s="411">
        <f>SUM(DN68:DN80)</f>
        <v>0</v>
      </c>
      <c r="DO81" s="411">
        <f t="shared" ref="DO81:DY81" si="480">SUM(DO68:DO80)</f>
        <v>0</v>
      </c>
      <c r="DP81" s="411">
        <f t="shared" si="480"/>
        <v>0</v>
      </c>
      <c r="DQ81" s="411">
        <f t="shared" si="480"/>
        <v>0</v>
      </c>
      <c r="DR81" s="411">
        <f t="shared" si="480"/>
        <v>0</v>
      </c>
      <c r="DS81" s="411">
        <f t="shared" si="480"/>
        <v>0</v>
      </c>
      <c r="DT81" s="411">
        <f t="shared" si="480"/>
        <v>0</v>
      </c>
      <c r="DU81" s="411">
        <f t="shared" si="480"/>
        <v>0</v>
      </c>
      <c r="DV81" s="411">
        <f t="shared" si="480"/>
        <v>0</v>
      </c>
      <c r="DW81" s="411">
        <f t="shared" si="480"/>
        <v>0</v>
      </c>
      <c r="DX81" s="411">
        <f t="shared" si="480"/>
        <v>0</v>
      </c>
      <c r="DY81" s="412">
        <f t="shared" si="480"/>
        <v>0</v>
      </c>
      <c r="DZ81" s="413">
        <f t="shared" si="428"/>
        <v>0</v>
      </c>
      <c r="EA81" s="433">
        <f>CD81+CT81+DJ81+DZ81</f>
        <v>1</v>
      </c>
    </row>
    <row r="82" spans="1:131" ht="21.5" thickBot="1" x14ac:dyDescent="0.55000000000000004">
      <c r="A82" s="71"/>
      <c r="Q82" s="71"/>
      <c r="AG82" s="71"/>
      <c r="AW82" s="71"/>
      <c r="BL82" s="400">
        <f>O81+AE81+AU81+BK81-BL81</f>
        <v>0</v>
      </c>
      <c r="BP82" s="71"/>
      <c r="CF82" s="71"/>
      <c r="CV82" s="71"/>
      <c r="DL82" s="71"/>
    </row>
    <row r="83" spans="1:131" ht="21.5" thickBot="1" x14ac:dyDescent="0.55000000000000004">
      <c r="A83" s="71"/>
      <c r="B83" s="153" t="s">
        <v>36</v>
      </c>
      <c r="C83" s="154">
        <f t="shared" ref="C83:N83" si="481">C$3</f>
        <v>45658</v>
      </c>
      <c r="D83" s="154">
        <f t="shared" si="481"/>
        <v>45689</v>
      </c>
      <c r="E83" s="154">
        <f t="shared" si="481"/>
        <v>45717</v>
      </c>
      <c r="F83" s="154">
        <f t="shared" si="481"/>
        <v>45748</v>
      </c>
      <c r="G83" s="154">
        <f t="shared" si="481"/>
        <v>45778</v>
      </c>
      <c r="H83" s="154">
        <f t="shared" si="481"/>
        <v>45809</v>
      </c>
      <c r="I83" s="154">
        <f t="shared" si="481"/>
        <v>45839</v>
      </c>
      <c r="J83" s="154">
        <f t="shared" si="481"/>
        <v>45870</v>
      </c>
      <c r="K83" s="154">
        <f t="shared" si="481"/>
        <v>45901</v>
      </c>
      <c r="L83" s="154">
        <f t="shared" si="481"/>
        <v>45931</v>
      </c>
      <c r="M83" s="154">
        <f t="shared" si="481"/>
        <v>45962</v>
      </c>
      <c r="N83" s="154" t="str">
        <f t="shared" si="481"/>
        <v>Dec-25 +</v>
      </c>
      <c r="O83" s="155" t="s">
        <v>34</v>
      </c>
      <c r="Q83" s="71"/>
      <c r="R83" s="153" t="s">
        <v>36</v>
      </c>
      <c r="S83" s="154">
        <f t="shared" ref="S83:AD83" si="482">S$3</f>
        <v>45658</v>
      </c>
      <c r="T83" s="154">
        <f t="shared" si="482"/>
        <v>45689</v>
      </c>
      <c r="U83" s="154">
        <f t="shared" si="482"/>
        <v>45717</v>
      </c>
      <c r="V83" s="154">
        <f t="shared" si="482"/>
        <v>45748</v>
      </c>
      <c r="W83" s="154">
        <f t="shared" si="482"/>
        <v>45778</v>
      </c>
      <c r="X83" s="154">
        <f t="shared" si="482"/>
        <v>45809</v>
      </c>
      <c r="Y83" s="154">
        <f t="shared" si="482"/>
        <v>45839</v>
      </c>
      <c r="Z83" s="154">
        <f t="shared" si="482"/>
        <v>45870</v>
      </c>
      <c r="AA83" s="154">
        <f t="shared" si="482"/>
        <v>45901</v>
      </c>
      <c r="AB83" s="154">
        <f t="shared" si="482"/>
        <v>45931</v>
      </c>
      <c r="AC83" s="154">
        <f t="shared" si="482"/>
        <v>45962</v>
      </c>
      <c r="AD83" s="154" t="str">
        <f t="shared" si="482"/>
        <v>Dec-25 +</v>
      </c>
      <c r="AE83" s="155" t="s">
        <v>34</v>
      </c>
      <c r="AG83" s="71"/>
      <c r="AH83" s="153" t="s">
        <v>36</v>
      </c>
      <c r="AI83" s="154">
        <f t="shared" ref="AI83:AT83" si="483">AI$3</f>
        <v>45658</v>
      </c>
      <c r="AJ83" s="154">
        <f t="shared" si="483"/>
        <v>45689</v>
      </c>
      <c r="AK83" s="154">
        <f t="shared" si="483"/>
        <v>45717</v>
      </c>
      <c r="AL83" s="154">
        <f t="shared" si="483"/>
        <v>45748</v>
      </c>
      <c r="AM83" s="154">
        <f t="shared" si="483"/>
        <v>45778</v>
      </c>
      <c r="AN83" s="154">
        <f t="shared" si="483"/>
        <v>45809</v>
      </c>
      <c r="AO83" s="154">
        <f t="shared" si="483"/>
        <v>45839</v>
      </c>
      <c r="AP83" s="154">
        <f t="shared" si="483"/>
        <v>45870</v>
      </c>
      <c r="AQ83" s="154">
        <f t="shared" si="483"/>
        <v>45901</v>
      </c>
      <c r="AR83" s="154">
        <f t="shared" si="483"/>
        <v>45931</v>
      </c>
      <c r="AS83" s="154">
        <f t="shared" si="483"/>
        <v>45962</v>
      </c>
      <c r="AT83" s="154" t="str">
        <f t="shared" si="483"/>
        <v>Dec-25 +</v>
      </c>
      <c r="AU83" s="155" t="s">
        <v>34</v>
      </c>
      <c r="AW83" s="71"/>
      <c r="AX83" s="153" t="s">
        <v>36</v>
      </c>
      <c r="AY83" s="154">
        <f t="shared" ref="AY83:BJ83" si="484">AY$3</f>
        <v>45658</v>
      </c>
      <c r="AZ83" s="154">
        <f t="shared" si="484"/>
        <v>45689</v>
      </c>
      <c r="BA83" s="154">
        <f t="shared" si="484"/>
        <v>45717</v>
      </c>
      <c r="BB83" s="154">
        <f t="shared" si="484"/>
        <v>45748</v>
      </c>
      <c r="BC83" s="154">
        <f t="shared" si="484"/>
        <v>45778</v>
      </c>
      <c r="BD83" s="154">
        <f t="shared" si="484"/>
        <v>45809</v>
      </c>
      <c r="BE83" s="154">
        <f t="shared" si="484"/>
        <v>45839</v>
      </c>
      <c r="BF83" s="154">
        <f t="shared" si="484"/>
        <v>45870</v>
      </c>
      <c r="BG83" s="154">
        <f t="shared" si="484"/>
        <v>45901</v>
      </c>
      <c r="BH83" s="154">
        <f t="shared" si="484"/>
        <v>45931</v>
      </c>
      <c r="BI83" s="154">
        <f t="shared" si="484"/>
        <v>45962</v>
      </c>
      <c r="BJ83" s="154" t="str">
        <f t="shared" si="484"/>
        <v>Dec-25 +</v>
      </c>
      <c r="BK83" s="155" t="s">
        <v>34</v>
      </c>
      <c r="BP83" s="71"/>
      <c r="BQ83" s="153" t="s">
        <v>36</v>
      </c>
      <c r="BR83" s="401" t="s">
        <v>188</v>
      </c>
      <c r="BS83" s="401" t="s">
        <v>189</v>
      </c>
      <c r="BT83" s="401" t="s">
        <v>190</v>
      </c>
      <c r="BU83" s="401" t="s">
        <v>191</v>
      </c>
      <c r="BV83" s="401" t="s">
        <v>44</v>
      </c>
      <c r="BW83" s="401" t="s">
        <v>192</v>
      </c>
      <c r="BX83" s="401" t="s">
        <v>193</v>
      </c>
      <c r="BY83" s="401" t="s">
        <v>194</v>
      </c>
      <c r="BZ83" s="401" t="s">
        <v>195</v>
      </c>
      <c r="CA83" s="401" t="s">
        <v>196</v>
      </c>
      <c r="CB83" s="431" t="s">
        <v>197</v>
      </c>
      <c r="CC83" s="431" t="s">
        <v>198</v>
      </c>
      <c r="CD83" s="432" t="s">
        <v>34</v>
      </c>
      <c r="CF83" s="71"/>
      <c r="CG83" s="153" t="s">
        <v>36</v>
      </c>
      <c r="CH83" s="401" t="s">
        <v>188</v>
      </c>
      <c r="CI83" s="401" t="s">
        <v>189</v>
      </c>
      <c r="CJ83" s="401" t="s">
        <v>190</v>
      </c>
      <c r="CK83" s="401" t="s">
        <v>191</v>
      </c>
      <c r="CL83" s="401" t="s">
        <v>44</v>
      </c>
      <c r="CM83" s="401" t="s">
        <v>192</v>
      </c>
      <c r="CN83" s="401" t="s">
        <v>193</v>
      </c>
      <c r="CO83" s="401" t="s">
        <v>194</v>
      </c>
      <c r="CP83" s="401" t="s">
        <v>195</v>
      </c>
      <c r="CQ83" s="401" t="s">
        <v>196</v>
      </c>
      <c r="CR83" s="431" t="s">
        <v>197</v>
      </c>
      <c r="CS83" s="431" t="s">
        <v>198</v>
      </c>
      <c r="CT83" s="432" t="s">
        <v>34</v>
      </c>
      <c r="CV83" s="71"/>
      <c r="CW83" s="153" t="s">
        <v>36</v>
      </c>
      <c r="CX83" s="401" t="s">
        <v>188</v>
      </c>
      <c r="CY83" s="401" t="s">
        <v>189</v>
      </c>
      <c r="CZ83" s="401" t="s">
        <v>190</v>
      </c>
      <c r="DA83" s="401" t="s">
        <v>191</v>
      </c>
      <c r="DB83" s="401" t="s">
        <v>44</v>
      </c>
      <c r="DC83" s="401" t="s">
        <v>192</v>
      </c>
      <c r="DD83" s="401" t="s">
        <v>193</v>
      </c>
      <c r="DE83" s="401" t="s">
        <v>194</v>
      </c>
      <c r="DF83" s="401" t="s">
        <v>195</v>
      </c>
      <c r="DG83" s="401" t="s">
        <v>196</v>
      </c>
      <c r="DH83" s="431" t="s">
        <v>197</v>
      </c>
      <c r="DI83" s="431" t="s">
        <v>198</v>
      </c>
      <c r="DJ83" s="432" t="s">
        <v>34</v>
      </c>
      <c r="DL83" s="71"/>
      <c r="DM83" s="153" t="s">
        <v>36</v>
      </c>
      <c r="DN83" s="401" t="s">
        <v>188</v>
      </c>
      <c r="DO83" s="401" t="s">
        <v>189</v>
      </c>
      <c r="DP83" s="401" t="s">
        <v>190</v>
      </c>
      <c r="DQ83" s="401" t="s">
        <v>191</v>
      </c>
      <c r="DR83" s="401" t="s">
        <v>44</v>
      </c>
      <c r="DS83" s="401" t="s">
        <v>192</v>
      </c>
      <c r="DT83" s="401" t="s">
        <v>193</v>
      </c>
      <c r="DU83" s="401" t="s">
        <v>194</v>
      </c>
      <c r="DV83" s="401" t="s">
        <v>195</v>
      </c>
      <c r="DW83" s="401" t="s">
        <v>196</v>
      </c>
      <c r="DX83" s="431" t="s">
        <v>197</v>
      </c>
      <c r="DY83" s="431" t="s">
        <v>198</v>
      </c>
      <c r="DZ83" s="432" t="s">
        <v>34</v>
      </c>
    </row>
    <row r="84" spans="1:131" ht="15" customHeight="1" x14ac:dyDescent="0.35">
      <c r="A84" s="524" t="s">
        <v>65</v>
      </c>
      <c r="B84" s="165" t="s">
        <v>62</v>
      </c>
      <c r="C84" s="221">
        <f>$BL$97*BR84</f>
        <v>0</v>
      </c>
      <c r="D84" s="221">
        <f t="shared" ref="D84:D96" si="485">$BL$97*BS84</f>
        <v>0</v>
      </c>
      <c r="E84" s="221">
        <f t="shared" ref="E84:E96" si="486">$BL$97*BT84</f>
        <v>0</v>
      </c>
      <c r="F84" s="221">
        <f t="shared" ref="F84:F96" si="487">$BL$97*BU84</f>
        <v>0</v>
      </c>
      <c r="G84" s="221">
        <f t="shared" ref="G84:G96" si="488">$BL$97*BV84</f>
        <v>0</v>
      </c>
      <c r="H84" s="221">
        <f t="shared" ref="H84:H96" si="489">$BL$97*BW84</f>
        <v>0</v>
      </c>
      <c r="I84" s="221">
        <f t="shared" ref="I84:I96" si="490">$BL$97*BX84</f>
        <v>0</v>
      </c>
      <c r="J84" s="221">
        <f t="shared" ref="J84:J96" si="491">$BL$97*BY84</f>
        <v>0</v>
      </c>
      <c r="K84" s="221">
        <f t="shared" ref="K84:K96" si="492">$BL$97*BZ84</f>
        <v>0</v>
      </c>
      <c r="L84" s="221">
        <f t="shared" ref="L84:L96" si="493">$BL$97*CA84</f>
        <v>0</v>
      </c>
      <c r="M84" s="221">
        <f t="shared" ref="M84:M96" si="494">$BL$97*CB84</f>
        <v>0</v>
      </c>
      <c r="N84" s="221">
        <f t="shared" ref="N84:N96" si="495">$BL$97*CC84</f>
        <v>0</v>
      </c>
      <c r="O84" s="65">
        <f t="shared" ref="O84:O97" si="496">SUM(C84:N84)</f>
        <v>0</v>
      </c>
      <c r="Q84" s="524" t="s">
        <v>65</v>
      </c>
      <c r="R84" s="165" t="s">
        <v>62</v>
      </c>
      <c r="S84" s="221">
        <f>$BL$97*CH84</f>
        <v>0</v>
      </c>
      <c r="T84" s="221">
        <f t="shared" ref="T84:T96" si="497">$BL$97*CI84</f>
        <v>5207.8021687565069</v>
      </c>
      <c r="U84" s="221">
        <f t="shared" ref="U84:U96" si="498">$BL$97*CJ84</f>
        <v>0</v>
      </c>
      <c r="V84" s="221">
        <f t="shared" ref="V84:V96" si="499">$BL$97*CK84</f>
        <v>0</v>
      </c>
      <c r="W84" s="221">
        <f t="shared" ref="W84:W96" si="500">$BL$97*CL84</f>
        <v>0</v>
      </c>
      <c r="X84" s="221">
        <f t="shared" ref="X84:X96" si="501">$BL$97*CM84</f>
        <v>0</v>
      </c>
      <c r="Y84" s="221">
        <f t="shared" ref="Y84:Y96" si="502">$BL$97*CN84</f>
        <v>0</v>
      </c>
      <c r="Z84" s="221">
        <f t="shared" ref="Z84:Z96" si="503">$BL$97*CO84</f>
        <v>0</v>
      </c>
      <c r="AA84" s="221">
        <f t="shared" ref="AA84:AA96" si="504">$BL$97*CP84</f>
        <v>0</v>
      </c>
      <c r="AB84" s="221">
        <f t="shared" ref="AB84:AB96" si="505">$BL$97*CQ84</f>
        <v>27578.278074319027</v>
      </c>
      <c r="AC84" s="221">
        <f t="shared" ref="AC84:AC96" si="506">$BL$97*CR84</f>
        <v>0</v>
      </c>
      <c r="AD84" s="221">
        <f t="shared" ref="AD84:AD96" si="507">$BL$97*CS84</f>
        <v>58187.413636357203</v>
      </c>
      <c r="AE84" s="65">
        <f t="shared" ref="AE84:AE97" si="508">SUM(S84:AD84)</f>
        <v>90973.493879432732</v>
      </c>
      <c r="AG84" s="524" t="s">
        <v>65</v>
      </c>
      <c r="AH84" s="165" t="s">
        <v>62</v>
      </c>
      <c r="AI84" s="221">
        <f>$BL$97*CX84</f>
        <v>0</v>
      </c>
      <c r="AJ84" s="221">
        <f t="shared" ref="AJ84:AJ96" si="509">$BL$97*CY84</f>
        <v>0</v>
      </c>
      <c r="AK84" s="221">
        <f t="shared" ref="AK84:AK96" si="510">$BL$97*CZ84</f>
        <v>0</v>
      </c>
      <c r="AL84" s="221">
        <f t="shared" ref="AL84:AL96" si="511">$BL$97*DA84</f>
        <v>0</v>
      </c>
      <c r="AM84" s="221">
        <f t="shared" ref="AM84:AM96" si="512">$BL$97*DB84</f>
        <v>0</v>
      </c>
      <c r="AN84" s="221">
        <f t="shared" ref="AN84:AN96" si="513">$BL$97*DC84</f>
        <v>0</v>
      </c>
      <c r="AO84" s="221">
        <f t="shared" ref="AO84:AO96" si="514">$BL$97*DD84</f>
        <v>0</v>
      </c>
      <c r="AP84" s="221">
        <f t="shared" ref="AP84:AP96" si="515">$BL$97*DE84</f>
        <v>0</v>
      </c>
      <c r="AQ84" s="221">
        <f t="shared" ref="AQ84:AQ96" si="516">$BL$97*DF84</f>
        <v>0</v>
      </c>
      <c r="AR84" s="221">
        <f t="shared" ref="AR84:AR96" si="517">$BL$97*DG84</f>
        <v>0</v>
      </c>
      <c r="AS84" s="221">
        <f t="shared" ref="AS84:AS96" si="518">$BL$97*DH84</f>
        <v>0</v>
      </c>
      <c r="AT84" s="221">
        <f t="shared" ref="AT84:AT96" si="519">$BL$97*DI84</f>
        <v>0</v>
      </c>
      <c r="AU84" s="65">
        <f t="shared" ref="AU84:AU97" si="520">SUM(AI84:AT84)</f>
        <v>0</v>
      </c>
      <c r="AW84" s="524" t="s">
        <v>65</v>
      </c>
      <c r="AX84" s="165" t="s">
        <v>62</v>
      </c>
      <c r="AY84" s="221">
        <f>$BL$97*DN84</f>
        <v>0</v>
      </c>
      <c r="AZ84" s="221">
        <f t="shared" ref="AZ84:AZ96" si="521">$BL$97*DO84</f>
        <v>0</v>
      </c>
      <c r="BA84" s="221">
        <f t="shared" ref="BA84:BA96" si="522">$BL$97*DP84</f>
        <v>0</v>
      </c>
      <c r="BB84" s="221">
        <f t="shared" ref="BB84:BB96" si="523">$BL$97*DQ84</f>
        <v>0</v>
      </c>
      <c r="BC84" s="221">
        <f t="shared" ref="BC84:BC96" si="524">$BL$97*DR84</f>
        <v>0</v>
      </c>
      <c r="BD84" s="221">
        <f t="shared" ref="BD84:BD96" si="525">$BL$97*DS84</f>
        <v>0</v>
      </c>
      <c r="BE84" s="221">
        <f t="shared" ref="BE84:BE96" si="526">$BL$97*DT84</f>
        <v>0</v>
      </c>
      <c r="BF84" s="221">
        <f t="shared" ref="BF84:BF96" si="527">$BL$97*DU84</f>
        <v>0</v>
      </c>
      <c r="BG84" s="221">
        <f t="shared" ref="BG84:BG96" si="528">$BL$97*DV84</f>
        <v>0</v>
      </c>
      <c r="BH84" s="221">
        <f t="shared" ref="BH84:BH96" si="529">$BL$97*DW84</f>
        <v>0</v>
      </c>
      <c r="BI84" s="221">
        <f t="shared" ref="BI84:BI96" si="530">$BL$97*DX84</f>
        <v>0</v>
      </c>
      <c r="BJ84" s="221">
        <f t="shared" ref="BJ84:BJ96" si="531">$BL$97*DY84</f>
        <v>0</v>
      </c>
      <c r="BK84" s="65">
        <f t="shared" ref="BK84:BK97" si="532">SUM(AY84:BJ84)</f>
        <v>0</v>
      </c>
      <c r="BL84" s="162"/>
      <c r="BP84" s="524" t="s">
        <v>65</v>
      </c>
      <c r="BQ84" s="165" t="s">
        <v>62</v>
      </c>
      <c r="BR84" s="414">
        <v>0</v>
      </c>
      <c r="BS84" s="414">
        <v>0</v>
      </c>
      <c r="BT84" s="414">
        <v>0</v>
      </c>
      <c r="BU84" s="414">
        <v>0</v>
      </c>
      <c r="BV84" s="414">
        <v>0</v>
      </c>
      <c r="BW84" s="414">
        <v>0</v>
      </c>
      <c r="BX84" s="414">
        <v>0</v>
      </c>
      <c r="BY84" s="414">
        <v>0</v>
      </c>
      <c r="BZ84" s="414">
        <v>0</v>
      </c>
      <c r="CA84" s="414">
        <v>0</v>
      </c>
      <c r="CB84" s="429">
        <v>0</v>
      </c>
      <c r="CC84" s="429">
        <v>0</v>
      </c>
      <c r="CD84" s="430">
        <f t="shared" ref="CD84:CD97" si="533">SUM(BR84:CC84)</f>
        <v>0</v>
      </c>
      <c r="CF84" s="524" t="s">
        <v>65</v>
      </c>
      <c r="CG84" s="165" t="s">
        <v>62</v>
      </c>
      <c r="CH84" s="414">
        <v>0</v>
      </c>
      <c r="CI84" s="414">
        <v>7.5248978549359254E-5</v>
      </c>
      <c r="CJ84" s="414">
        <v>0</v>
      </c>
      <c r="CK84" s="414">
        <v>0</v>
      </c>
      <c r="CL84" s="414">
        <v>0</v>
      </c>
      <c r="CM84" s="414">
        <v>0</v>
      </c>
      <c r="CN84" s="414">
        <v>0</v>
      </c>
      <c r="CO84" s="414">
        <v>0</v>
      </c>
      <c r="CP84" s="414">
        <v>0</v>
      </c>
      <c r="CQ84" s="414">
        <v>3.9848619206251686E-4</v>
      </c>
      <c r="CR84" s="414">
        <v>0</v>
      </c>
      <c r="CS84" s="414">
        <v>8.4076608493951761E-4</v>
      </c>
      <c r="CT84" s="410">
        <f t="shared" ref="CT84:CT97" si="534">SUM(CH84:CS84)</f>
        <v>1.3145012555513937E-3</v>
      </c>
      <c r="CV84" s="524" t="s">
        <v>65</v>
      </c>
      <c r="CW84" s="165" t="s">
        <v>62</v>
      </c>
      <c r="CX84" s="414">
        <v>0</v>
      </c>
      <c r="CY84" s="414">
        <v>0</v>
      </c>
      <c r="CZ84" s="414">
        <v>0</v>
      </c>
      <c r="DA84" s="414">
        <v>0</v>
      </c>
      <c r="DB84" s="414">
        <v>0</v>
      </c>
      <c r="DC84" s="414">
        <v>0</v>
      </c>
      <c r="DD84" s="414">
        <v>0</v>
      </c>
      <c r="DE84" s="414">
        <v>0</v>
      </c>
      <c r="DF84" s="414">
        <v>0</v>
      </c>
      <c r="DG84" s="414">
        <v>0</v>
      </c>
      <c r="DH84" s="414">
        <v>0</v>
      </c>
      <c r="DI84" s="414">
        <v>0</v>
      </c>
      <c r="DJ84" s="410">
        <f t="shared" ref="DJ84:DJ97" si="535">SUM(CX84:DI84)</f>
        <v>0</v>
      </c>
      <c r="DL84" s="524" t="s">
        <v>65</v>
      </c>
      <c r="DM84" s="165" t="s">
        <v>62</v>
      </c>
      <c r="DN84" s="414">
        <v>0</v>
      </c>
      <c r="DO84" s="414">
        <v>0</v>
      </c>
      <c r="DP84" s="414">
        <v>0</v>
      </c>
      <c r="DQ84" s="414">
        <v>0</v>
      </c>
      <c r="DR84" s="414">
        <v>0</v>
      </c>
      <c r="DS84" s="414">
        <v>0</v>
      </c>
      <c r="DT84" s="414">
        <v>0</v>
      </c>
      <c r="DU84" s="414">
        <v>0</v>
      </c>
      <c r="DV84" s="414">
        <v>0</v>
      </c>
      <c r="DW84" s="414">
        <v>0</v>
      </c>
      <c r="DX84" s="414">
        <v>0</v>
      </c>
      <c r="DY84" s="414">
        <v>0</v>
      </c>
      <c r="DZ84" s="410">
        <f t="shared" ref="DZ84:DZ97" si="536">SUM(DN84:DY84)</f>
        <v>0</v>
      </c>
    </row>
    <row r="85" spans="1:131" x14ac:dyDescent="0.35">
      <c r="A85" s="525"/>
      <c r="B85" s="165" t="s">
        <v>61</v>
      </c>
      <c r="C85" s="221">
        <f t="shared" ref="C85:C96" si="537">$BL$97*BR85</f>
        <v>0</v>
      </c>
      <c r="D85" s="221">
        <f t="shared" si="485"/>
        <v>0</v>
      </c>
      <c r="E85" s="221">
        <f t="shared" si="486"/>
        <v>0</v>
      </c>
      <c r="F85" s="221">
        <f t="shared" si="487"/>
        <v>0</v>
      </c>
      <c r="G85" s="221">
        <f t="shared" si="488"/>
        <v>0</v>
      </c>
      <c r="H85" s="221">
        <f t="shared" si="489"/>
        <v>0</v>
      </c>
      <c r="I85" s="221">
        <f t="shared" si="490"/>
        <v>0</v>
      </c>
      <c r="J85" s="221">
        <f t="shared" si="491"/>
        <v>0</v>
      </c>
      <c r="K85" s="221">
        <f t="shared" si="492"/>
        <v>0</v>
      </c>
      <c r="L85" s="221">
        <f t="shared" si="493"/>
        <v>0</v>
      </c>
      <c r="M85" s="221">
        <f t="shared" si="494"/>
        <v>0</v>
      </c>
      <c r="N85" s="221">
        <f t="shared" si="495"/>
        <v>0</v>
      </c>
      <c r="O85" s="65">
        <f t="shared" si="496"/>
        <v>0</v>
      </c>
      <c r="Q85" s="525"/>
      <c r="R85" s="165" t="s">
        <v>61</v>
      </c>
      <c r="S85" s="221">
        <f t="shared" ref="S85:S96" si="538">$BL$97*CH85</f>
        <v>0</v>
      </c>
      <c r="T85" s="221">
        <f t="shared" si="497"/>
        <v>0</v>
      </c>
      <c r="U85" s="221">
        <f t="shared" si="498"/>
        <v>0</v>
      </c>
      <c r="V85" s="221">
        <f t="shared" si="499"/>
        <v>0</v>
      </c>
      <c r="W85" s="221">
        <f t="shared" si="500"/>
        <v>0</v>
      </c>
      <c r="X85" s="221">
        <f t="shared" si="501"/>
        <v>0</v>
      </c>
      <c r="Y85" s="221">
        <f t="shared" si="502"/>
        <v>0</v>
      </c>
      <c r="Z85" s="221">
        <f t="shared" si="503"/>
        <v>0</v>
      </c>
      <c r="AA85" s="221">
        <f t="shared" si="504"/>
        <v>0</v>
      </c>
      <c r="AB85" s="221">
        <f t="shared" si="505"/>
        <v>0</v>
      </c>
      <c r="AC85" s="221">
        <f t="shared" si="506"/>
        <v>0</v>
      </c>
      <c r="AD85" s="221">
        <f t="shared" si="507"/>
        <v>0</v>
      </c>
      <c r="AE85" s="65">
        <f t="shared" si="508"/>
        <v>0</v>
      </c>
      <c r="AG85" s="525"/>
      <c r="AH85" s="165" t="s">
        <v>61</v>
      </c>
      <c r="AI85" s="221">
        <f t="shared" ref="AI85:AI96" si="539">$BL$97*CX85</f>
        <v>0</v>
      </c>
      <c r="AJ85" s="221">
        <f t="shared" si="509"/>
        <v>0</v>
      </c>
      <c r="AK85" s="221">
        <f t="shared" si="510"/>
        <v>0</v>
      </c>
      <c r="AL85" s="221">
        <f t="shared" si="511"/>
        <v>0</v>
      </c>
      <c r="AM85" s="221">
        <f t="shared" si="512"/>
        <v>0</v>
      </c>
      <c r="AN85" s="221">
        <f t="shared" si="513"/>
        <v>0</v>
      </c>
      <c r="AO85" s="221">
        <f t="shared" si="514"/>
        <v>0</v>
      </c>
      <c r="AP85" s="221">
        <f t="shared" si="515"/>
        <v>0</v>
      </c>
      <c r="AQ85" s="221">
        <f t="shared" si="516"/>
        <v>0</v>
      </c>
      <c r="AR85" s="221">
        <f t="shared" si="517"/>
        <v>0</v>
      </c>
      <c r="AS85" s="221">
        <f t="shared" si="518"/>
        <v>0</v>
      </c>
      <c r="AT85" s="221">
        <f t="shared" si="519"/>
        <v>0</v>
      </c>
      <c r="AU85" s="65">
        <f t="shared" si="520"/>
        <v>0</v>
      </c>
      <c r="AW85" s="525"/>
      <c r="AX85" s="165" t="s">
        <v>61</v>
      </c>
      <c r="AY85" s="221">
        <f t="shared" ref="AY85:AY96" si="540">$BL$97*DN85</f>
        <v>0</v>
      </c>
      <c r="AZ85" s="221">
        <f t="shared" si="521"/>
        <v>0</v>
      </c>
      <c r="BA85" s="221">
        <f t="shared" si="522"/>
        <v>0</v>
      </c>
      <c r="BB85" s="221">
        <f t="shared" si="523"/>
        <v>0</v>
      </c>
      <c r="BC85" s="221">
        <f t="shared" si="524"/>
        <v>0</v>
      </c>
      <c r="BD85" s="221">
        <f t="shared" si="525"/>
        <v>0</v>
      </c>
      <c r="BE85" s="221">
        <f t="shared" si="526"/>
        <v>0</v>
      </c>
      <c r="BF85" s="221">
        <f t="shared" si="527"/>
        <v>0</v>
      </c>
      <c r="BG85" s="221">
        <f t="shared" si="528"/>
        <v>0</v>
      </c>
      <c r="BH85" s="221">
        <f t="shared" si="529"/>
        <v>0</v>
      </c>
      <c r="BI85" s="221">
        <f t="shared" si="530"/>
        <v>0</v>
      </c>
      <c r="BJ85" s="221">
        <f t="shared" si="531"/>
        <v>0</v>
      </c>
      <c r="BK85" s="65">
        <f t="shared" si="532"/>
        <v>0</v>
      </c>
      <c r="BP85" s="525"/>
      <c r="BQ85" s="165" t="s">
        <v>61</v>
      </c>
      <c r="BR85" s="414">
        <v>0</v>
      </c>
      <c r="BS85" s="414">
        <v>0</v>
      </c>
      <c r="BT85" s="414">
        <v>0</v>
      </c>
      <c r="BU85" s="414">
        <v>0</v>
      </c>
      <c r="BV85" s="414">
        <v>0</v>
      </c>
      <c r="BW85" s="414">
        <v>0</v>
      </c>
      <c r="BX85" s="414">
        <v>0</v>
      </c>
      <c r="BY85" s="414">
        <v>0</v>
      </c>
      <c r="BZ85" s="414">
        <v>0</v>
      </c>
      <c r="CA85" s="414">
        <v>0</v>
      </c>
      <c r="CB85" s="414">
        <v>0</v>
      </c>
      <c r="CC85" s="414">
        <v>0</v>
      </c>
      <c r="CD85" s="410">
        <f t="shared" si="533"/>
        <v>0</v>
      </c>
      <c r="CF85" s="525"/>
      <c r="CG85" s="165" t="s">
        <v>61</v>
      </c>
      <c r="CH85" s="414">
        <v>0</v>
      </c>
      <c r="CI85" s="414">
        <v>0</v>
      </c>
      <c r="CJ85" s="414">
        <v>0</v>
      </c>
      <c r="CK85" s="414">
        <v>0</v>
      </c>
      <c r="CL85" s="414">
        <v>0</v>
      </c>
      <c r="CM85" s="414">
        <v>0</v>
      </c>
      <c r="CN85" s="414">
        <v>0</v>
      </c>
      <c r="CO85" s="414">
        <v>0</v>
      </c>
      <c r="CP85" s="414">
        <v>0</v>
      </c>
      <c r="CQ85" s="414">
        <v>0</v>
      </c>
      <c r="CR85" s="414">
        <v>0</v>
      </c>
      <c r="CS85" s="414">
        <v>0</v>
      </c>
      <c r="CT85" s="410">
        <f t="shared" si="534"/>
        <v>0</v>
      </c>
      <c r="CV85" s="525"/>
      <c r="CW85" s="165" t="s">
        <v>61</v>
      </c>
      <c r="CX85" s="414">
        <v>0</v>
      </c>
      <c r="CY85" s="414">
        <v>0</v>
      </c>
      <c r="CZ85" s="414">
        <v>0</v>
      </c>
      <c r="DA85" s="414">
        <v>0</v>
      </c>
      <c r="DB85" s="414">
        <v>0</v>
      </c>
      <c r="DC85" s="414">
        <v>0</v>
      </c>
      <c r="DD85" s="414">
        <v>0</v>
      </c>
      <c r="DE85" s="414">
        <v>0</v>
      </c>
      <c r="DF85" s="414">
        <v>0</v>
      </c>
      <c r="DG85" s="414">
        <v>0</v>
      </c>
      <c r="DH85" s="414">
        <v>0</v>
      </c>
      <c r="DI85" s="414">
        <v>0</v>
      </c>
      <c r="DJ85" s="410">
        <f t="shared" si="535"/>
        <v>0</v>
      </c>
      <c r="DL85" s="525"/>
      <c r="DM85" s="165" t="s">
        <v>61</v>
      </c>
      <c r="DN85" s="414">
        <v>0</v>
      </c>
      <c r="DO85" s="414">
        <v>0</v>
      </c>
      <c r="DP85" s="414">
        <v>0</v>
      </c>
      <c r="DQ85" s="414">
        <v>0</v>
      </c>
      <c r="DR85" s="414">
        <v>0</v>
      </c>
      <c r="DS85" s="414">
        <v>0</v>
      </c>
      <c r="DT85" s="414">
        <v>0</v>
      </c>
      <c r="DU85" s="414">
        <v>0</v>
      </c>
      <c r="DV85" s="414">
        <v>0</v>
      </c>
      <c r="DW85" s="414">
        <v>0</v>
      </c>
      <c r="DX85" s="414">
        <v>0</v>
      </c>
      <c r="DY85" s="414">
        <v>0</v>
      </c>
      <c r="DZ85" s="410">
        <f t="shared" si="536"/>
        <v>0</v>
      </c>
    </row>
    <row r="86" spans="1:131" x14ac:dyDescent="0.35">
      <c r="A86" s="525"/>
      <c r="B86" s="165" t="s">
        <v>60</v>
      </c>
      <c r="C86" s="221">
        <f t="shared" si="537"/>
        <v>0</v>
      </c>
      <c r="D86" s="221">
        <f t="shared" si="485"/>
        <v>0</v>
      </c>
      <c r="E86" s="221">
        <f t="shared" si="486"/>
        <v>0</v>
      </c>
      <c r="F86" s="221">
        <f t="shared" si="487"/>
        <v>0</v>
      </c>
      <c r="G86" s="221">
        <f t="shared" si="488"/>
        <v>0</v>
      </c>
      <c r="H86" s="221">
        <f t="shared" si="489"/>
        <v>0</v>
      </c>
      <c r="I86" s="221">
        <f t="shared" si="490"/>
        <v>0</v>
      </c>
      <c r="J86" s="221">
        <f t="shared" si="491"/>
        <v>0</v>
      </c>
      <c r="K86" s="221">
        <f t="shared" si="492"/>
        <v>0</v>
      </c>
      <c r="L86" s="221">
        <f t="shared" si="493"/>
        <v>0</v>
      </c>
      <c r="M86" s="221">
        <f t="shared" si="494"/>
        <v>0</v>
      </c>
      <c r="N86" s="221">
        <f t="shared" si="495"/>
        <v>0</v>
      </c>
      <c r="O86" s="65">
        <f t="shared" si="496"/>
        <v>0</v>
      </c>
      <c r="Q86" s="525"/>
      <c r="R86" s="165" t="s">
        <v>60</v>
      </c>
      <c r="S86" s="221">
        <f t="shared" si="538"/>
        <v>0</v>
      </c>
      <c r="T86" s="221">
        <f t="shared" si="497"/>
        <v>0</v>
      </c>
      <c r="U86" s="221">
        <f t="shared" si="498"/>
        <v>0</v>
      </c>
      <c r="V86" s="221">
        <f t="shared" si="499"/>
        <v>2158.451649148426</v>
      </c>
      <c r="W86" s="221">
        <f t="shared" si="500"/>
        <v>0</v>
      </c>
      <c r="X86" s="221">
        <f t="shared" si="501"/>
        <v>3299.05538712315</v>
      </c>
      <c r="Y86" s="221">
        <f t="shared" si="502"/>
        <v>0</v>
      </c>
      <c r="Z86" s="221">
        <f t="shared" si="503"/>
        <v>0</v>
      </c>
      <c r="AA86" s="221">
        <f t="shared" si="504"/>
        <v>3820.8193230531851</v>
      </c>
      <c r="AB86" s="221">
        <f t="shared" si="505"/>
        <v>0</v>
      </c>
      <c r="AC86" s="221">
        <f t="shared" si="506"/>
        <v>0</v>
      </c>
      <c r="AD86" s="221">
        <f t="shared" si="507"/>
        <v>11444.532942003741</v>
      </c>
      <c r="AE86" s="65">
        <f t="shared" si="508"/>
        <v>20722.859301328503</v>
      </c>
      <c r="AG86" s="525"/>
      <c r="AH86" s="165" t="s">
        <v>60</v>
      </c>
      <c r="AI86" s="221">
        <f t="shared" si="539"/>
        <v>0</v>
      </c>
      <c r="AJ86" s="221">
        <f t="shared" si="509"/>
        <v>0</v>
      </c>
      <c r="AK86" s="221">
        <f t="shared" si="510"/>
        <v>0</v>
      </c>
      <c r="AL86" s="221">
        <f t="shared" si="511"/>
        <v>0</v>
      </c>
      <c r="AM86" s="221">
        <f t="shared" si="512"/>
        <v>0</v>
      </c>
      <c r="AN86" s="221">
        <f t="shared" si="513"/>
        <v>22889.065884007483</v>
      </c>
      <c r="AO86" s="221">
        <f t="shared" si="514"/>
        <v>0</v>
      </c>
      <c r="AP86" s="221">
        <f t="shared" si="515"/>
        <v>0</v>
      </c>
      <c r="AQ86" s="221">
        <f t="shared" si="516"/>
        <v>0</v>
      </c>
      <c r="AR86" s="221">
        <f t="shared" si="517"/>
        <v>0</v>
      </c>
      <c r="AS86" s="221">
        <f t="shared" si="518"/>
        <v>0</v>
      </c>
      <c r="AT86" s="221">
        <f t="shared" si="519"/>
        <v>0</v>
      </c>
      <c r="AU86" s="65">
        <f t="shared" si="520"/>
        <v>22889.065884007483</v>
      </c>
      <c r="AW86" s="525"/>
      <c r="AX86" s="165" t="s">
        <v>60</v>
      </c>
      <c r="AY86" s="221">
        <f t="shared" si="540"/>
        <v>0</v>
      </c>
      <c r="AZ86" s="221">
        <f t="shared" si="521"/>
        <v>0</v>
      </c>
      <c r="BA86" s="221">
        <f t="shared" si="522"/>
        <v>0</v>
      </c>
      <c r="BB86" s="221">
        <f t="shared" si="523"/>
        <v>0</v>
      </c>
      <c r="BC86" s="221">
        <f t="shared" si="524"/>
        <v>0</v>
      </c>
      <c r="BD86" s="221">
        <f t="shared" si="525"/>
        <v>0</v>
      </c>
      <c r="BE86" s="221">
        <f t="shared" si="526"/>
        <v>0</v>
      </c>
      <c r="BF86" s="221">
        <f t="shared" si="527"/>
        <v>0</v>
      </c>
      <c r="BG86" s="221">
        <f t="shared" si="528"/>
        <v>0</v>
      </c>
      <c r="BH86" s="221">
        <f t="shared" si="529"/>
        <v>0</v>
      </c>
      <c r="BI86" s="221">
        <f t="shared" si="530"/>
        <v>0</v>
      </c>
      <c r="BJ86" s="221">
        <f t="shared" si="531"/>
        <v>0</v>
      </c>
      <c r="BK86" s="65">
        <f t="shared" si="532"/>
        <v>0</v>
      </c>
      <c r="BP86" s="525"/>
      <c r="BQ86" s="165" t="s">
        <v>60</v>
      </c>
      <c r="BR86" s="414">
        <v>0</v>
      </c>
      <c r="BS86" s="414">
        <v>0</v>
      </c>
      <c r="BT86" s="414">
        <v>0</v>
      </c>
      <c r="BU86" s="414">
        <v>0</v>
      </c>
      <c r="BV86" s="414">
        <v>0</v>
      </c>
      <c r="BW86" s="414">
        <v>0</v>
      </c>
      <c r="BX86" s="414">
        <v>0</v>
      </c>
      <c r="BY86" s="414">
        <v>0</v>
      </c>
      <c r="BZ86" s="414">
        <v>0</v>
      </c>
      <c r="CA86" s="414">
        <v>0</v>
      </c>
      <c r="CB86" s="414">
        <v>0</v>
      </c>
      <c r="CC86" s="414">
        <v>0</v>
      </c>
      <c r="CD86" s="410">
        <f t="shared" si="533"/>
        <v>0</v>
      </c>
      <c r="CF86" s="525"/>
      <c r="CG86" s="165" t="s">
        <v>60</v>
      </c>
      <c r="CH86" s="414">
        <v>0</v>
      </c>
      <c r="CI86" s="414">
        <v>0</v>
      </c>
      <c r="CJ86" s="414">
        <v>0</v>
      </c>
      <c r="CK86" s="414">
        <v>3.1188066785835909E-5</v>
      </c>
      <c r="CL86" s="414">
        <v>0</v>
      </c>
      <c r="CM86" s="414">
        <v>4.7668966680056137E-5</v>
      </c>
      <c r="CN86" s="414">
        <v>0</v>
      </c>
      <c r="CO86" s="414">
        <v>0</v>
      </c>
      <c r="CP86" s="414">
        <v>5.5208078564562168E-5</v>
      </c>
      <c r="CQ86" s="414">
        <v>0</v>
      </c>
      <c r="CR86" s="414">
        <v>0</v>
      </c>
      <c r="CS86" s="414">
        <v>1.6536523200264065E-4</v>
      </c>
      <c r="CT86" s="410">
        <f t="shared" si="534"/>
        <v>2.9943034403309487E-4</v>
      </c>
      <c r="CV86" s="525"/>
      <c r="CW86" s="165" t="s">
        <v>60</v>
      </c>
      <c r="CX86" s="414">
        <v>0</v>
      </c>
      <c r="CY86" s="414">
        <v>0</v>
      </c>
      <c r="CZ86" s="414">
        <v>0</v>
      </c>
      <c r="DA86" s="414">
        <v>0</v>
      </c>
      <c r="DB86" s="414">
        <v>0</v>
      </c>
      <c r="DC86" s="414">
        <v>3.307304640052813E-4</v>
      </c>
      <c r="DD86" s="414">
        <v>0</v>
      </c>
      <c r="DE86" s="414">
        <v>0</v>
      </c>
      <c r="DF86" s="414">
        <v>0</v>
      </c>
      <c r="DG86" s="414">
        <v>0</v>
      </c>
      <c r="DH86" s="414">
        <v>0</v>
      </c>
      <c r="DI86" s="414">
        <v>0</v>
      </c>
      <c r="DJ86" s="410">
        <f t="shared" si="535"/>
        <v>3.307304640052813E-4</v>
      </c>
      <c r="DL86" s="525"/>
      <c r="DM86" s="165" t="s">
        <v>60</v>
      </c>
      <c r="DN86" s="414">
        <v>0</v>
      </c>
      <c r="DO86" s="414">
        <v>0</v>
      </c>
      <c r="DP86" s="414">
        <v>0</v>
      </c>
      <c r="DQ86" s="414">
        <v>0</v>
      </c>
      <c r="DR86" s="414">
        <v>0</v>
      </c>
      <c r="DS86" s="414">
        <v>0</v>
      </c>
      <c r="DT86" s="414">
        <v>0</v>
      </c>
      <c r="DU86" s="414">
        <v>0</v>
      </c>
      <c r="DV86" s="414">
        <v>0</v>
      </c>
      <c r="DW86" s="414">
        <v>0</v>
      </c>
      <c r="DX86" s="414">
        <v>0</v>
      </c>
      <c r="DY86" s="414">
        <v>0</v>
      </c>
      <c r="DZ86" s="410">
        <f t="shared" si="536"/>
        <v>0</v>
      </c>
    </row>
    <row r="87" spans="1:131" x14ac:dyDescent="0.35">
      <c r="A87" s="525"/>
      <c r="B87" s="165" t="s">
        <v>59</v>
      </c>
      <c r="C87" s="221">
        <f t="shared" si="537"/>
        <v>0</v>
      </c>
      <c r="D87" s="221">
        <f t="shared" si="485"/>
        <v>2663.4585600591345</v>
      </c>
      <c r="E87" s="221">
        <f t="shared" si="486"/>
        <v>21401.244177272139</v>
      </c>
      <c r="F87" s="221">
        <f t="shared" si="487"/>
        <v>40302.344665893725</v>
      </c>
      <c r="G87" s="221">
        <f t="shared" si="488"/>
        <v>25596.556904428289</v>
      </c>
      <c r="H87" s="221">
        <f t="shared" si="489"/>
        <v>13987.480995546006</v>
      </c>
      <c r="I87" s="221">
        <f t="shared" si="490"/>
        <v>20384.738451294288</v>
      </c>
      <c r="J87" s="221">
        <f t="shared" si="491"/>
        <v>16344.39743818621</v>
      </c>
      <c r="K87" s="221">
        <f t="shared" si="492"/>
        <v>19553.130198713388</v>
      </c>
      <c r="L87" s="221">
        <f t="shared" si="493"/>
        <v>19822.426291716551</v>
      </c>
      <c r="M87" s="221">
        <f t="shared" si="494"/>
        <v>50931.676719439201</v>
      </c>
      <c r="N87" s="221">
        <f t="shared" si="495"/>
        <v>76725.803844816197</v>
      </c>
      <c r="O87" s="65">
        <f t="shared" si="496"/>
        <v>307713.25824736513</v>
      </c>
      <c r="Q87" s="525"/>
      <c r="R87" s="165" t="s">
        <v>59</v>
      </c>
      <c r="S87" s="221">
        <f t="shared" si="538"/>
        <v>0</v>
      </c>
      <c r="T87" s="221">
        <f t="shared" si="497"/>
        <v>82678.704797159138</v>
      </c>
      <c r="U87" s="221">
        <f t="shared" si="498"/>
        <v>118098.70752716964</v>
      </c>
      <c r="V87" s="221">
        <f t="shared" si="499"/>
        <v>477639.29125749099</v>
      </c>
      <c r="W87" s="221">
        <f t="shared" si="500"/>
        <v>277131.41475988028</v>
      </c>
      <c r="X87" s="221">
        <f t="shared" si="501"/>
        <v>189583.50919072703</v>
      </c>
      <c r="Y87" s="221">
        <f t="shared" si="502"/>
        <v>375550.13559559593</v>
      </c>
      <c r="Z87" s="221">
        <f t="shared" si="503"/>
        <v>194543.30261287841</v>
      </c>
      <c r="AA87" s="221">
        <f t="shared" si="504"/>
        <v>231050.40956426691</v>
      </c>
      <c r="AB87" s="221">
        <f t="shared" si="505"/>
        <v>259707.70610753784</v>
      </c>
      <c r="AC87" s="221">
        <f t="shared" si="506"/>
        <v>616523.93694885331</v>
      </c>
      <c r="AD87" s="221">
        <f t="shared" si="507"/>
        <v>1396611.5587415861</v>
      </c>
      <c r="AE87" s="65">
        <f t="shared" si="508"/>
        <v>4219118.677103146</v>
      </c>
      <c r="AG87" s="525"/>
      <c r="AH87" s="165" t="s">
        <v>59</v>
      </c>
      <c r="AI87" s="221">
        <f t="shared" si="539"/>
        <v>0</v>
      </c>
      <c r="AJ87" s="221">
        <f t="shared" si="509"/>
        <v>2930.3599534990171</v>
      </c>
      <c r="AK87" s="221">
        <f t="shared" si="510"/>
        <v>614.87704128240239</v>
      </c>
      <c r="AL87" s="221">
        <f t="shared" si="511"/>
        <v>52356.872389076634</v>
      </c>
      <c r="AM87" s="221">
        <f t="shared" si="512"/>
        <v>29131.242337790743</v>
      </c>
      <c r="AN87" s="221">
        <f t="shared" si="513"/>
        <v>728303.95555764332</v>
      </c>
      <c r="AO87" s="221">
        <f t="shared" si="514"/>
        <v>89291.611011364628</v>
      </c>
      <c r="AP87" s="221">
        <f t="shared" si="515"/>
        <v>67476.446482272047</v>
      </c>
      <c r="AQ87" s="221">
        <f t="shared" si="516"/>
        <v>30317.931230719299</v>
      </c>
      <c r="AR87" s="221">
        <f t="shared" si="517"/>
        <v>72680.557749036161</v>
      </c>
      <c r="AS87" s="221">
        <f t="shared" si="518"/>
        <v>0</v>
      </c>
      <c r="AT87" s="221">
        <f t="shared" si="519"/>
        <v>320006.94615478162</v>
      </c>
      <c r="AU87" s="65">
        <f t="shared" si="520"/>
        <v>1393110.7999074659</v>
      </c>
      <c r="AW87" s="525"/>
      <c r="AX87" s="165" t="s">
        <v>59</v>
      </c>
      <c r="AY87" s="221">
        <f t="shared" si="540"/>
        <v>0</v>
      </c>
      <c r="AZ87" s="221">
        <f t="shared" si="521"/>
        <v>0</v>
      </c>
      <c r="BA87" s="221">
        <f t="shared" si="522"/>
        <v>0</v>
      </c>
      <c r="BB87" s="221">
        <f t="shared" si="523"/>
        <v>0</v>
      </c>
      <c r="BC87" s="221">
        <f t="shared" si="524"/>
        <v>0</v>
      </c>
      <c r="BD87" s="221">
        <f t="shared" si="525"/>
        <v>0</v>
      </c>
      <c r="BE87" s="221">
        <f t="shared" si="526"/>
        <v>0</v>
      </c>
      <c r="BF87" s="221">
        <f t="shared" si="527"/>
        <v>0</v>
      </c>
      <c r="BG87" s="221">
        <f t="shared" si="528"/>
        <v>0</v>
      </c>
      <c r="BH87" s="221">
        <f t="shared" si="529"/>
        <v>16536.870458881171</v>
      </c>
      <c r="BI87" s="221">
        <f t="shared" si="530"/>
        <v>5599.1355801261407</v>
      </c>
      <c r="BJ87" s="221">
        <f t="shared" si="531"/>
        <v>0</v>
      </c>
      <c r="BK87" s="65">
        <f t="shared" si="532"/>
        <v>22136.006039007312</v>
      </c>
      <c r="BP87" s="525"/>
      <c r="BQ87" s="165" t="s">
        <v>59</v>
      </c>
      <c r="BR87" s="414">
        <v>0</v>
      </c>
      <c r="BS87" s="414">
        <v>3.848505176625267E-5</v>
      </c>
      <c r="BT87" s="414">
        <v>3.0923251533759383E-4</v>
      </c>
      <c r="BU87" s="414">
        <v>5.8233976080102436E-4</v>
      </c>
      <c r="BV87" s="414">
        <v>3.6985175300902149E-4</v>
      </c>
      <c r="BW87" s="414">
        <v>2.0210899402208529E-4</v>
      </c>
      <c r="BX87" s="414">
        <v>2.9454474205229021E-4</v>
      </c>
      <c r="BY87" s="414">
        <v>2.3616473367726748E-4</v>
      </c>
      <c r="BZ87" s="414">
        <v>2.8252860366374761E-4</v>
      </c>
      <c r="CA87" s="414">
        <v>2.8641973763335072E-4</v>
      </c>
      <c r="CB87" s="414">
        <v>7.3592592897189476E-4</v>
      </c>
      <c r="CC87" s="414">
        <v>1.1086324289233699E-3</v>
      </c>
      <c r="CD87" s="410">
        <f t="shared" si="533"/>
        <v>4.4462342498578986E-3</v>
      </c>
      <c r="CF87" s="525"/>
      <c r="CG87" s="165" t="s">
        <v>59</v>
      </c>
      <c r="CH87" s="414">
        <v>0</v>
      </c>
      <c r="CI87" s="414">
        <v>1.1946475465399197E-3</v>
      </c>
      <c r="CJ87" s="414">
        <v>1.7064409940020799E-3</v>
      </c>
      <c r="CK87" s="414">
        <v>6.9015426503323029E-3</v>
      </c>
      <c r="CL87" s="414">
        <v>4.0043487077388723E-3</v>
      </c>
      <c r="CM87" s="414">
        <v>2.739344728183411E-3</v>
      </c>
      <c r="CN87" s="414">
        <v>5.4264281134146237E-3</v>
      </c>
      <c r="CO87" s="414">
        <v>2.8110101595378895E-3</v>
      </c>
      <c r="CP87" s="414">
        <v>3.3385114775344102E-3</v>
      </c>
      <c r="CQ87" s="414">
        <v>3.7525887068509231E-3</v>
      </c>
      <c r="CR87" s="414">
        <v>8.9083254323595439E-3</v>
      </c>
      <c r="CS87" s="414">
        <v>2.018002793117361E-2</v>
      </c>
      <c r="CT87" s="410">
        <f t="shared" si="534"/>
        <v>6.0963216447667584E-2</v>
      </c>
      <c r="CV87" s="525"/>
      <c r="CW87" s="165" t="s">
        <v>59</v>
      </c>
      <c r="CX87" s="414">
        <v>0</v>
      </c>
      <c r="CY87" s="414">
        <v>4.2341584057406775E-5</v>
      </c>
      <c r="CZ87" s="414">
        <v>8.8845289799095495E-6</v>
      </c>
      <c r="DA87" s="414">
        <v>7.5651897665265846E-4</v>
      </c>
      <c r="DB87" s="414">
        <v>4.2092540360764503E-4</v>
      </c>
      <c r="DC87" s="414">
        <v>1.0523465936928333E-2</v>
      </c>
      <c r="DD87" s="414">
        <v>1.2901992633173049E-3</v>
      </c>
      <c r="DE87" s="414">
        <v>9.7498589796544922E-4</v>
      </c>
      <c r="DF87" s="414">
        <v>4.3807220069307768E-4</v>
      </c>
      <c r="DG87" s="414">
        <v>1.0501815456478031E-3</v>
      </c>
      <c r="DH87" s="414">
        <v>0</v>
      </c>
      <c r="DI87" s="414">
        <v>4.6238691575714898E-3</v>
      </c>
      <c r="DJ87" s="410">
        <f t="shared" si="535"/>
        <v>2.0129444495421076E-2</v>
      </c>
      <c r="DL87" s="525"/>
      <c r="DM87" s="165" t="s">
        <v>59</v>
      </c>
      <c r="DN87" s="414">
        <v>0</v>
      </c>
      <c r="DO87" s="414">
        <v>0</v>
      </c>
      <c r="DP87" s="414">
        <v>0</v>
      </c>
      <c r="DQ87" s="414">
        <v>0</v>
      </c>
      <c r="DR87" s="414">
        <v>0</v>
      </c>
      <c r="DS87" s="414">
        <v>0</v>
      </c>
      <c r="DT87" s="414">
        <v>0</v>
      </c>
      <c r="DU87" s="414">
        <v>0</v>
      </c>
      <c r="DV87" s="414">
        <v>0</v>
      </c>
      <c r="DW87" s="414">
        <v>2.389458297589306E-4</v>
      </c>
      <c r="DX87" s="414">
        <v>8.0903463593831002E-5</v>
      </c>
      <c r="DY87" s="414">
        <v>0</v>
      </c>
      <c r="DZ87" s="410">
        <f t="shared" si="536"/>
        <v>3.198492933527616E-4</v>
      </c>
    </row>
    <row r="88" spans="1:131" x14ac:dyDescent="0.35">
      <c r="A88" s="525"/>
      <c r="B88" s="165" t="s">
        <v>58</v>
      </c>
      <c r="C88" s="221">
        <f t="shared" si="537"/>
        <v>0</v>
      </c>
      <c r="D88" s="221">
        <f t="shared" si="485"/>
        <v>0</v>
      </c>
      <c r="E88" s="221">
        <f t="shared" si="486"/>
        <v>0</v>
      </c>
      <c r="F88" s="221">
        <f t="shared" si="487"/>
        <v>0</v>
      </c>
      <c r="G88" s="221">
        <f t="shared" si="488"/>
        <v>0</v>
      </c>
      <c r="H88" s="221">
        <f t="shared" si="489"/>
        <v>0</v>
      </c>
      <c r="I88" s="221">
        <f t="shared" si="490"/>
        <v>0</v>
      </c>
      <c r="J88" s="221">
        <f t="shared" si="491"/>
        <v>0</v>
      </c>
      <c r="K88" s="221">
        <f t="shared" si="492"/>
        <v>0</v>
      </c>
      <c r="L88" s="221">
        <f t="shared" si="493"/>
        <v>0</v>
      </c>
      <c r="M88" s="221">
        <f t="shared" si="494"/>
        <v>0</v>
      </c>
      <c r="N88" s="221">
        <f t="shared" si="495"/>
        <v>0</v>
      </c>
      <c r="O88" s="65">
        <f t="shared" si="496"/>
        <v>0</v>
      </c>
      <c r="Q88" s="525"/>
      <c r="R88" s="165" t="s">
        <v>58</v>
      </c>
      <c r="S88" s="221">
        <f t="shared" si="538"/>
        <v>0</v>
      </c>
      <c r="T88" s="221">
        <f t="shared" si="497"/>
        <v>0</v>
      </c>
      <c r="U88" s="221">
        <f t="shared" si="498"/>
        <v>0</v>
      </c>
      <c r="V88" s="221">
        <f t="shared" si="499"/>
        <v>0</v>
      </c>
      <c r="W88" s="221">
        <f t="shared" si="500"/>
        <v>0</v>
      </c>
      <c r="X88" s="221">
        <f t="shared" si="501"/>
        <v>0</v>
      </c>
      <c r="Y88" s="221">
        <f t="shared" si="502"/>
        <v>0</v>
      </c>
      <c r="Z88" s="221">
        <f t="shared" si="503"/>
        <v>0</v>
      </c>
      <c r="AA88" s="221">
        <f t="shared" si="504"/>
        <v>0</v>
      </c>
      <c r="AB88" s="221">
        <f t="shared" si="505"/>
        <v>0</v>
      </c>
      <c r="AC88" s="221">
        <f t="shared" si="506"/>
        <v>18417.394921044714</v>
      </c>
      <c r="AD88" s="221">
        <f t="shared" si="507"/>
        <v>53309.394085838685</v>
      </c>
      <c r="AE88" s="65">
        <f t="shared" si="508"/>
        <v>71726.789006883395</v>
      </c>
      <c r="AG88" s="525"/>
      <c r="AH88" s="165" t="s">
        <v>58</v>
      </c>
      <c r="AI88" s="221">
        <f t="shared" si="539"/>
        <v>0</v>
      </c>
      <c r="AJ88" s="221">
        <f t="shared" si="509"/>
        <v>0</v>
      </c>
      <c r="AK88" s="221">
        <f t="shared" si="510"/>
        <v>0</v>
      </c>
      <c r="AL88" s="221">
        <f t="shared" si="511"/>
        <v>0</v>
      </c>
      <c r="AM88" s="221">
        <f t="shared" si="512"/>
        <v>80610.016276556082</v>
      </c>
      <c r="AN88" s="221">
        <f t="shared" si="513"/>
        <v>0</v>
      </c>
      <c r="AO88" s="221">
        <f t="shared" si="514"/>
        <v>0</v>
      </c>
      <c r="AP88" s="221">
        <f t="shared" si="515"/>
        <v>0</v>
      </c>
      <c r="AQ88" s="221">
        <f t="shared" si="516"/>
        <v>0</v>
      </c>
      <c r="AR88" s="221">
        <f t="shared" si="517"/>
        <v>0</v>
      </c>
      <c r="AS88" s="221">
        <f t="shared" si="518"/>
        <v>0</v>
      </c>
      <c r="AT88" s="221">
        <f t="shared" si="519"/>
        <v>0</v>
      </c>
      <c r="AU88" s="65">
        <f t="shared" si="520"/>
        <v>80610.016276556082</v>
      </c>
      <c r="AW88" s="525"/>
      <c r="AX88" s="165" t="s">
        <v>58</v>
      </c>
      <c r="AY88" s="221">
        <f t="shared" si="540"/>
        <v>0</v>
      </c>
      <c r="AZ88" s="221">
        <f t="shared" si="521"/>
        <v>0</v>
      </c>
      <c r="BA88" s="221">
        <f t="shared" si="522"/>
        <v>0</v>
      </c>
      <c r="BB88" s="221">
        <f t="shared" si="523"/>
        <v>0</v>
      </c>
      <c r="BC88" s="221">
        <f t="shared" si="524"/>
        <v>9956.799332179562</v>
      </c>
      <c r="BD88" s="221">
        <f t="shared" si="525"/>
        <v>0</v>
      </c>
      <c r="BE88" s="221">
        <f t="shared" si="526"/>
        <v>0</v>
      </c>
      <c r="BF88" s="221">
        <f t="shared" si="527"/>
        <v>0</v>
      </c>
      <c r="BG88" s="221">
        <f t="shared" si="528"/>
        <v>0</v>
      </c>
      <c r="BH88" s="221">
        <f t="shared" si="529"/>
        <v>0</v>
      </c>
      <c r="BI88" s="221">
        <f t="shared" si="530"/>
        <v>0</v>
      </c>
      <c r="BJ88" s="221">
        <f t="shared" si="531"/>
        <v>0</v>
      </c>
      <c r="BK88" s="65">
        <f t="shared" si="532"/>
        <v>9956.799332179562</v>
      </c>
      <c r="BP88" s="525"/>
      <c r="BQ88" s="165" t="s">
        <v>58</v>
      </c>
      <c r="BR88" s="414">
        <v>0</v>
      </c>
      <c r="BS88" s="414">
        <v>0</v>
      </c>
      <c r="BT88" s="414">
        <v>0</v>
      </c>
      <c r="BU88" s="414">
        <v>0</v>
      </c>
      <c r="BV88" s="414">
        <v>0</v>
      </c>
      <c r="BW88" s="414">
        <v>0</v>
      </c>
      <c r="BX88" s="414">
        <v>0</v>
      </c>
      <c r="BY88" s="414">
        <v>0</v>
      </c>
      <c r="BZ88" s="414">
        <v>0</v>
      </c>
      <c r="CA88" s="414">
        <v>0</v>
      </c>
      <c r="CB88" s="414">
        <v>0</v>
      </c>
      <c r="CC88" s="414">
        <v>0</v>
      </c>
      <c r="CD88" s="410">
        <f t="shared" si="533"/>
        <v>0</v>
      </c>
      <c r="CF88" s="525"/>
      <c r="CG88" s="165" t="s">
        <v>58</v>
      </c>
      <c r="CH88" s="414">
        <v>0</v>
      </c>
      <c r="CI88" s="414">
        <v>0</v>
      </c>
      <c r="CJ88" s="414">
        <v>0</v>
      </c>
      <c r="CK88" s="414">
        <v>0</v>
      </c>
      <c r="CL88" s="414">
        <v>0</v>
      </c>
      <c r="CM88" s="414">
        <v>0</v>
      </c>
      <c r="CN88" s="414">
        <v>0</v>
      </c>
      <c r="CO88" s="414">
        <v>0</v>
      </c>
      <c r="CP88" s="414">
        <v>0</v>
      </c>
      <c r="CQ88" s="414">
        <v>0</v>
      </c>
      <c r="CR88" s="414">
        <v>2.6611804950334503E-4</v>
      </c>
      <c r="CS88" s="414">
        <v>7.7028222694612363E-4</v>
      </c>
      <c r="CT88" s="410">
        <f t="shared" si="534"/>
        <v>1.0364002764494686E-3</v>
      </c>
      <c r="CV88" s="525"/>
      <c r="CW88" s="165" t="s">
        <v>58</v>
      </c>
      <c r="CX88" s="414">
        <v>0</v>
      </c>
      <c r="CY88" s="414">
        <v>0</v>
      </c>
      <c r="CZ88" s="414">
        <v>0</v>
      </c>
      <c r="DA88" s="414">
        <v>0</v>
      </c>
      <c r="DB88" s="414">
        <v>1.1647564921050825E-3</v>
      </c>
      <c r="DC88" s="414">
        <v>0</v>
      </c>
      <c r="DD88" s="414">
        <v>0</v>
      </c>
      <c r="DE88" s="414">
        <v>0</v>
      </c>
      <c r="DF88" s="414">
        <v>0</v>
      </c>
      <c r="DG88" s="414">
        <v>0</v>
      </c>
      <c r="DH88" s="414">
        <v>0</v>
      </c>
      <c r="DI88" s="414">
        <v>0</v>
      </c>
      <c r="DJ88" s="410">
        <f t="shared" si="535"/>
        <v>1.1647564921050825E-3</v>
      </c>
      <c r="DL88" s="525"/>
      <c r="DM88" s="165" t="s">
        <v>58</v>
      </c>
      <c r="DN88" s="414">
        <v>0</v>
      </c>
      <c r="DO88" s="414">
        <v>0</v>
      </c>
      <c r="DP88" s="414">
        <v>0</v>
      </c>
      <c r="DQ88" s="414">
        <v>0</v>
      </c>
      <c r="DR88" s="414">
        <v>1.438685562716669E-4</v>
      </c>
      <c r="DS88" s="414">
        <v>0</v>
      </c>
      <c r="DT88" s="414">
        <v>0</v>
      </c>
      <c r="DU88" s="414">
        <v>0</v>
      </c>
      <c r="DV88" s="414">
        <v>0</v>
      </c>
      <c r="DW88" s="414">
        <v>0</v>
      </c>
      <c r="DX88" s="414">
        <v>0</v>
      </c>
      <c r="DY88" s="414">
        <v>0</v>
      </c>
      <c r="DZ88" s="410">
        <f t="shared" si="536"/>
        <v>1.438685562716669E-4</v>
      </c>
    </row>
    <row r="89" spans="1:131" x14ac:dyDescent="0.35">
      <c r="A89" s="525"/>
      <c r="B89" s="165" t="s">
        <v>57</v>
      </c>
      <c r="C89" s="221">
        <f t="shared" si="537"/>
        <v>0</v>
      </c>
      <c r="D89" s="221">
        <f t="shared" si="485"/>
        <v>0</v>
      </c>
      <c r="E89" s="221">
        <f t="shared" si="486"/>
        <v>0</v>
      </c>
      <c r="F89" s="221">
        <f t="shared" si="487"/>
        <v>0</v>
      </c>
      <c r="G89" s="221">
        <f t="shared" si="488"/>
        <v>0</v>
      </c>
      <c r="H89" s="221">
        <f t="shared" si="489"/>
        <v>0</v>
      </c>
      <c r="I89" s="221">
        <f t="shared" si="490"/>
        <v>0</v>
      </c>
      <c r="J89" s="221">
        <f t="shared" si="491"/>
        <v>0</v>
      </c>
      <c r="K89" s="221">
        <f t="shared" si="492"/>
        <v>0</v>
      </c>
      <c r="L89" s="221">
        <f t="shared" si="493"/>
        <v>0</v>
      </c>
      <c r="M89" s="221">
        <f t="shared" si="494"/>
        <v>0</v>
      </c>
      <c r="N89" s="221">
        <f t="shared" si="495"/>
        <v>0</v>
      </c>
      <c r="O89" s="65">
        <f t="shared" si="496"/>
        <v>0</v>
      </c>
      <c r="Q89" s="525"/>
      <c r="R89" s="165" t="s">
        <v>57</v>
      </c>
      <c r="S89" s="221">
        <f t="shared" si="538"/>
        <v>0</v>
      </c>
      <c r="T89" s="221">
        <f t="shared" si="497"/>
        <v>0</v>
      </c>
      <c r="U89" s="221">
        <f t="shared" si="498"/>
        <v>0</v>
      </c>
      <c r="V89" s="221">
        <f t="shared" si="499"/>
        <v>0</v>
      </c>
      <c r="W89" s="221">
        <f t="shared" si="500"/>
        <v>0</v>
      </c>
      <c r="X89" s="221">
        <f t="shared" si="501"/>
        <v>0</v>
      </c>
      <c r="Y89" s="221">
        <f t="shared" si="502"/>
        <v>0</v>
      </c>
      <c r="Z89" s="221">
        <f t="shared" si="503"/>
        <v>0</v>
      </c>
      <c r="AA89" s="221">
        <f t="shared" si="504"/>
        <v>0</v>
      </c>
      <c r="AB89" s="221">
        <f t="shared" si="505"/>
        <v>0</v>
      </c>
      <c r="AC89" s="221">
        <f t="shared" si="506"/>
        <v>0</v>
      </c>
      <c r="AD89" s="221">
        <f t="shared" si="507"/>
        <v>0</v>
      </c>
      <c r="AE89" s="65">
        <f t="shared" si="508"/>
        <v>0</v>
      </c>
      <c r="AG89" s="525"/>
      <c r="AH89" s="165" t="s">
        <v>57</v>
      </c>
      <c r="AI89" s="221">
        <f t="shared" si="539"/>
        <v>0</v>
      </c>
      <c r="AJ89" s="221">
        <f t="shared" si="509"/>
        <v>0</v>
      </c>
      <c r="AK89" s="221">
        <f t="shared" si="510"/>
        <v>0</v>
      </c>
      <c r="AL89" s="221">
        <f t="shared" si="511"/>
        <v>0</v>
      </c>
      <c r="AM89" s="221">
        <f t="shared" si="512"/>
        <v>0</v>
      </c>
      <c r="AN89" s="221">
        <f t="shared" si="513"/>
        <v>0</v>
      </c>
      <c r="AO89" s="221">
        <f t="shared" si="514"/>
        <v>0</v>
      </c>
      <c r="AP89" s="221">
        <f t="shared" si="515"/>
        <v>0</v>
      </c>
      <c r="AQ89" s="221">
        <f t="shared" si="516"/>
        <v>0</v>
      </c>
      <c r="AR89" s="221">
        <f t="shared" si="517"/>
        <v>0</v>
      </c>
      <c r="AS89" s="221">
        <f t="shared" si="518"/>
        <v>0</v>
      </c>
      <c r="AT89" s="221">
        <f t="shared" si="519"/>
        <v>0</v>
      </c>
      <c r="AU89" s="65">
        <f t="shared" si="520"/>
        <v>0</v>
      </c>
      <c r="AW89" s="525"/>
      <c r="AX89" s="165" t="s">
        <v>57</v>
      </c>
      <c r="AY89" s="221">
        <f t="shared" si="540"/>
        <v>0</v>
      </c>
      <c r="AZ89" s="221">
        <f t="shared" si="521"/>
        <v>0</v>
      </c>
      <c r="BA89" s="221">
        <f t="shared" si="522"/>
        <v>0</v>
      </c>
      <c r="BB89" s="221">
        <f t="shared" si="523"/>
        <v>0</v>
      </c>
      <c r="BC89" s="221">
        <f t="shared" si="524"/>
        <v>0</v>
      </c>
      <c r="BD89" s="221">
        <f t="shared" si="525"/>
        <v>0</v>
      </c>
      <c r="BE89" s="221">
        <f t="shared" si="526"/>
        <v>0</v>
      </c>
      <c r="BF89" s="221">
        <f t="shared" si="527"/>
        <v>0</v>
      </c>
      <c r="BG89" s="221">
        <f t="shared" si="528"/>
        <v>0</v>
      </c>
      <c r="BH89" s="221">
        <f t="shared" si="529"/>
        <v>0</v>
      </c>
      <c r="BI89" s="221">
        <f t="shared" si="530"/>
        <v>0</v>
      </c>
      <c r="BJ89" s="221">
        <f t="shared" si="531"/>
        <v>0</v>
      </c>
      <c r="BK89" s="65">
        <f t="shared" si="532"/>
        <v>0</v>
      </c>
      <c r="BP89" s="525"/>
      <c r="BQ89" s="165" t="s">
        <v>57</v>
      </c>
      <c r="BR89" s="414">
        <v>0</v>
      </c>
      <c r="BS89" s="414">
        <v>0</v>
      </c>
      <c r="BT89" s="414">
        <v>0</v>
      </c>
      <c r="BU89" s="414">
        <v>0</v>
      </c>
      <c r="BV89" s="414">
        <v>0</v>
      </c>
      <c r="BW89" s="414">
        <v>0</v>
      </c>
      <c r="BX89" s="414">
        <v>0</v>
      </c>
      <c r="BY89" s="414">
        <v>0</v>
      </c>
      <c r="BZ89" s="414">
        <v>0</v>
      </c>
      <c r="CA89" s="414">
        <v>0</v>
      </c>
      <c r="CB89" s="414">
        <v>0</v>
      </c>
      <c r="CC89" s="414">
        <v>0</v>
      </c>
      <c r="CD89" s="410">
        <f t="shared" si="533"/>
        <v>0</v>
      </c>
      <c r="CF89" s="525"/>
      <c r="CG89" s="165" t="s">
        <v>57</v>
      </c>
      <c r="CH89" s="414">
        <v>0</v>
      </c>
      <c r="CI89" s="414">
        <v>0</v>
      </c>
      <c r="CJ89" s="414">
        <v>0</v>
      </c>
      <c r="CK89" s="414">
        <v>0</v>
      </c>
      <c r="CL89" s="414">
        <v>0</v>
      </c>
      <c r="CM89" s="414">
        <v>0</v>
      </c>
      <c r="CN89" s="414">
        <v>0</v>
      </c>
      <c r="CO89" s="414">
        <v>0</v>
      </c>
      <c r="CP89" s="414">
        <v>0</v>
      </c>
      <c r="CQ89" s="414">
        <v>0</v>
      </c>
      <c r="CR89" s="414">
        <v>0</v>
      </c>
      <c r="CS89" s="414">
        <v>0</v>
      </c>
      <c r="CT89" s="410">
        <f t="shared" si="534"/>
        <v>0</v>
      </c>
      <c r="CV89" s="525"/>
      <c r="CW89" s="165" t="s">
        <v>57</v>
      </c>
      <c r="CX89" s="414">
        <v>0</v>
      </c>
      <c r="CY89" s="414">
        <v>0</v>
      </c>
      <c r="CZ89" s="414">
        <v>0</v>
      </c>
      <c r="DA89" s="414">
        <v>0</v>
      </c>
      <c r="DB89" s="414">
        <v>0</v>
      </c>
      <c r="DC89" s="414">
        <v>0</v>
      </c>
      <c r="DD89" s="414">
        <v>0</v>
      </c>
      <c r="DE89" s="414">
        <v>0</v>
      </c>
      <c r="DF89" s="414">
        <v>0</v>
      </c>
      <c r="DG89" s="414">
        <v>0</v>
      </c>
      <c r="DH89" s="414">
        <v>0</v>
      </c>
      <c r="DI89" s="414">
        <v>0</v>
      </c>
      <c r="DJ89" s="410">
        <f t="shared" si="535"/>
        <v>0</v>
      </c>
      <c r="DL89" s="525"/>
      <c r="DM89" s="165" t="s">
        <v>57</v>
      </c>
      <c r="DN89" s="414">
        <v>0</v>
      </c>
      <c r="DO89" s="414">
        <v>0</v>
      </c>
      <c r="DP89" s="414">
        <v>0</v>
      </c>
      <c r="DQ89" s="414">
        <v>0</v>
      </c>
      <c r="DR89" s="414">
        <v>0</v>
      </c>
      <c r="DS89" s="414">
        <v>0</v>
      </c>
      <c r="DT89" s="414">
        <v>0</v>
      </c>
      <c r="DU89" s="414">
        <v>0</v>
      </c>
      <c r="DV89" s="414">
        <v>0</v>
      </c>
      <c r="DW89" s="414">
        <v>0</v>
      </c>
      <c r="DX89" s="414">
        <v>0</v>
      </c>
      <c r="DY89" s="414">
        <v>0</v>
      </c>
      <c r="DZ89" s="410">
        <f t="shared" si="536"/>
        <v>0</v>
      </c>
    </row>
    <row r="90" spans="1:131" x14ac:dyDescent="0.35">
      <c r="A90" s="525"/>
      <c r="B90" s="165" t="s">
        <v>56</v>
      </c>
      <c r="C90" s="221">
        <f t="shared" si="537"/>
        <v>0</v>
      </c>
      <c r="D90" s="221">
        <f t="shared" si="485"/>
        <v>0</v>
      </c>
      <c r="E90" s="221">
        <f t="shared" si="486"/>
        <v>313.90119224627148</v>
      </c>
      <c r="F90" s="221">
        <f t="shared" si="487"/>
        <v>4451.8139421217056</v>
      </c>
      <c r="G90" s="221">
        <f t="shared" si="488"/>
        <v>12548.795302522609</v>
      </c>
      <c r="H90" s="221">
        <f t="shared" si="489"/>
        <v>640.72772770268364</v>
      </c>
      <c r="I90" s="221">
        <f t="shared" si="490"/>
        <v>0</v>
      </c>
      <c r="J90" s="221">
        <f t="shared" si="491"/>
        <v>6196.7788304616888</v>
      </c>
      <c r="K90" s="221">
        <f t="shared" si="492"/>
        <v>0</v>
      </c>
      <c r="L90" s="221">
        <f t="shared" si="493"/>
        <v>605.64465327515916</v>
      </c>
      <c r="M90" s="221">
        <f t="shared" si="494"/>
        <v>8719.6827265743705</v>
      </c>
      <c r="N90" s="221">
        <f t="shared" si="495"/>
        <v>69183.485251966296</v>
      </c>
      <c r="O90" s="65">
        <f t="shared" si="496"/>
        <v>102660.82962687078</v>
      </c>
      <c r="Q90" s="525"/>
      <c r="R90" s="165" t="s">
        <v>56</v>
      </c>
      <c r="S90" s="221">
        <f t="shared" si="538"/>
        <v>0</v>
      </c>
      <c r="T90" s="221">
        <f t="shared" si="497"/>
        <v>0</v>
      </c>
      <c r="U90" s="221">
        <f t="shared" si="498"/>
        <v>0</v>
      </c>
      <c r="V90" s="221">
        <f t="shared" si="499"/>
        <v>249609.76226814184</v>
      </c>
      <c r="W90" s="221">
        <f t="shared" si="500"/>
        <v>37552.637739646343</v>
      </c>
      <c r="X90" s="221">
        <f t="shared" si="501"/>
        <v>143885.12195318894</v>
      </c>
      <c r="Y90" s="221">
        <f t="shared" si="502"/>
        <v>370620.80181047076</v>
      </c>
      <c r="Z90" s="221">
        <f t="shared" si="503"/>
        <v>169829.77739324013</v>
      </c>
      <c r="AA90" s="221">
        <f t="shared" si="504"/>
        <v>187582.72135910153</v>
      </c>
      <c r="AB90" s="221">
        <f t="shared" si="505"/>
        <v>120612.4162775</v>
      </c>
      <c r="AC90" s="221">
        <f t="shared" si="506"/>
        <v>193910.37743092765</v>
      </c>
      <c r="AD90" s="221">
        <f t="shared" si="507"/>
        <v>352597.48637835938</v>
      </c>
      <c r="AE90" s="65">
        <f t="shared" si="508"/>
        <v>1826201.1026105767</v>
      </c>
      <c r="AG90" s="525"/>
      <c r="AH90" s="165" t="s">
        <v>56</v>
      </c>
      <c r="AI90" s="221">
        <f t="shared" si="539"/>
        <v>0</v>
      </c>
      <c r="AJ90" s="221">
        <f t="shared" si="509"/>
        <v>0</v>
      </c>
      <c r="AK90" s="221">
        <f t="shared" si="510"/>
        <v>0</v>
      </c>
      <c r="AL90" s="221">
        <f t="shared" si="511"/>
        <v>0</v>
      </c>
      <c r="AM90" s="221">
        <f t="shared" si="512"/>
        <v>512.64526878644347</v>
      </c>
      <c r="AN90" s="221">
        <f t="shared" si="513"/>
        <v>32427.387657438365</v>
      </c>
      <c r="AO90" s="221">
        <f t="shared" si="514"/>
        <v>22600.318615434455</v>
      </c>
      <c r="AP90" s="221">
        <f t="shared" si="515"/>
        <v>0</v>
      </c>
      <c r="AQ90" s="221">
        <f t="shared" si="516"/>
        <v>6702.7136932586209</v>
      </c>
      <c r="AR90" s="221">
        <f t="shared" si="517"/>
        <v>34703.315534159847</v>
      </c>
      <c r="AS90" s="221">
        <f t="shared" si="518"/>
        <v>34702.700041626034</v>
      </c>
      <c r="AT90" s="221">
        <f t="shared" si="519"/>
        <v>10249.633171885551</v>
      </c>
      <c r="AU90" s="65">
        <f t="shared" si="520"/>
        <v>141898.71398258931</v>
      </c>
      <c r="AW90" s="525"/>
      <c r="AX90" s="165" t="s">
        <v>56</v>
      </c>
      <c r="AY90" s="221">
        <f t="shared" si="540"/>
        <v>0</v>
      </c>
      <c r="AZ90" s="221">
        <f t="shared" si="521"/>
        <v>0</v>
      </c>
      <c r="BA90" s="221">
        <f t="shared" si="522"/>
        <v>0</v>
      </c>
      <c r="BB90" s="221">
        <f t="shared" si="523"/>
        <v>46270.266722168046</v>
      </c>
      <c r="BC90" s="221">
        <f t="shared" si="524"/>
        <v>6265.7139942491058</v>
      </c>
      <c r="BD90" s="221">
        <f t="shared" si="525"/>
        <v>0</v>
      </c>
      <c r="BE90" s="221">
        <f t="shared" si="526"/>
        <v>0</v>
      </c>
      <c r="BF90" s="221">
        <f t="shared" si="527"/>
        <v>0</v>
      </c>
      <c r="BG90" s="221">
        <f t="shared" si="528"/>
        <v>0</v>
      </c>
      <c r="BH90" s="221">
        <f t="shared" si="529"/>
        <v>0</v>
      </c>
      <c r="BI90" s="221">
        <f t="shared" si="530"/>
        <v>10497.22516423561</v>
      </c>
      <c r="BJ90" s="221">
        <f t="shared" si="531"/>
        <v>40998.532687542203</v>
      </c>
      <c r="BK90" s="65">
        <f t="shared" si="532"/>
        <v>104031.73856819497</v>
      </c>
      <c r="BP90" s="525"/>
      <c r="BQ90" s="165" t="s">
        <v>56</v>
      </c>
      <c r="BR90" s="414">
        <v>0</v>
      </c>
      <c r="BS90" s="414">
        <v>0</v>
      </c>
      <c r="BT90" s="414">
        <v>4.5356454251790485E-6</v>
      </c>
      <c r="BU90" s="414">
        <v>6.4325494898060431E-5</v>
      </c>
      <c r="BV90" s="414">
        <v>1.8132102525033041E-4</v>
      </c>
      <c r="BW90" s="414">
        <v>9.2580527208066481E-6</v>
      </c>
      <c r="BX90" s="414">
        <v>0</v>
      </c>
      <c r="BY90" s="414">
        <v>8.953897674647581E-5</v>
      </c>
      <c r="BZ90" s="414">
        <v>0</v>
      </c>
      <c r="CA90" s="414">
        <v>8.7511276438748719E-6</v>
      </c>
      <c r="CB90" s="414">
        <v>1.2599311517355214E-4</v>
      </c>
      <c r="CC90" s="414">
        <v>9.9965137480216223E-4</v>
      </c>
      <c r="CD90" s="410">
        <f t="shared" si="533"/>
        <v>1.4833748126604415E-3</v>
      </c>
      <c r="CF90" s="525"/>
      <c r="CG90" s="165" t="s">
        <v>56</v>
      </c>
      <c r="CH90" s="414">
        <v>0</v>
      </c>
      <c r="CI90" s="414">
        <v>0</v>
      </c>
      <c r="CJ90" s="414">
        <v>0</v>
      </c>
      <c r="CK90" s="414">
        <v>3.6066807144310075E-3</v>
      </c>
      <c r="CL90" s="414">
        <v>5.4260848246031517E-4</v>
      </c>
      <c r="CM90" s="414">
        <v>2.0790360510204867E-3</v>
      </c>
      <c r="CN90" s="414">
        <v>5.3552028018071969E-3</v>
      </c>
      <c r="CO90" s="414">
        <v>2.4539175763579005E-3</v>
      </c>
      <c r="CP90" s="414">
        <v>2.7104347896440683E-3</v>
      </c>
      <c r="CQ90" s="414">
        <v>1.7427622692163631E-3</v>
      </c>
      <c r="CR90" s="414">
        <v>2.8018648479656307E-3</v>
      </c>
      <c r="CS90" s="414">
        <v>5.094778916184998E-3</v>
      </c>
      <c r="CT90" s="410">
        <f t="shared" si="534"/>
        <v>2.6387286449087964E-2</v>
      </c>
      <c r="CV90" s="525"/>
      <c r="CW90" s="165" t="s">
        <v>56</v>
      </c>
      <c r="CX90" s="414">
        <v>0</v>
      </c>
      <c r="CY90" s="414">
        <v>0</v>
      </c>
      <c r="CZ90" s="414">
        <v>0</v>
      </c>
      <c r="DA90" s="414">
        <v>0</v>
      </c>
      <c r="DB90" s="414">
        <v>7.4073537327844744E-6</v>
      </c>
      <c r="DC90" s="414">
        <v>4.6855232191528854E-4</v>
      </c>
      <c r="DD90" s="414">
        <v>3.2655827460273613E-4</v>
      </c>
      <c r="DE90" s="414">
        <v>0</v>
      </c>
      <c r="DF90" s="414">
        <v>9.6849369961176163E-5</v>
      </c>
      <c r="DG90" s="414">
        <v>5.0143783530954959E-4</v>
      </c>
      <c r="DH90" s="414">
        <v>5.0142894188714732E-4</v>
      </c>
      <c r="DI90" s="414">
        <v>1.480997936744164E-4</v>
      </c>
      <c r="DJ90" s="410">
        <f t="shared" si="535"/>
        <v>2.0503338910830985E-3</v>
      </c>
      <c r="DL90" s="525"/>
      <c r="DM90" s="165" t="s">
        <v>56</v>
      </c>
      <c r="DN90" s="414">
        <v>0</v>
      </c>
      <c r="DO90" s="414">
        <v>0</v>
      </c>
      <c r="DP90" s="414">
        <v>0</v>
      </c>
      <c r="DQ90" s="414">
        <v>6.6857192251619643E-4</v>
      </c>
      <c r="DR90" s="414">
        <v>9.0535040055534749E-5</v>
      </c>
      <c r="DS90" s="414">
        <v>0</v>
      </c>
      <c r="DT90" s="414">
        <v>0</v>
      </c>
      <c r="DU90" s="414">
        <v>0</v>
      </c>
      <c r="DV90" s="414">
        <v>0</v>
      </c>
      <c r="DW90" s="414">
        <v>0</v>
      </c>
      <c r="DX90" s="414">
        <v>1.516773190714288E-4</v>
      </c>
      <c r="DY90" s="414">
        <v>5.9239917469766559E-4</v>
      </c>
      <c r="DZ90" s="410">
        <f t="shared" si="536"/>
        <v>1.5031834563408255E-3</v>
      </c>
    </row>
    <row r="91" spans="1:131" x14ac:dyDescent="0.35">
      <c r="A91" s="525"/>
      <c r="B91" s="165" t="s">
        <v>55</v>
      </c>
      <c r="C91" s="221">
        <f t="shared" si="537"/>
        <v>0</v>
      </c>
      <c r="D91" s="221">
        <f t="shared" si="485"/>
        <v>656073.72628230695</v>
      </c>
      <c r="E91" s="221">
        <f t="shared" si="486"/>
        <v>739936.93322810321</v>
      </c>
      <c r="F91" s="221">
        <f t="shared" si="487"/>
        <v>1053242.7815730551</v>
      </c>
      <c r="G91" s="221">
        <f t="shared" si="488"/>
        <v>982492.5797845592</v>
      </c>
      <c r="H91" s="221">
        <f t="shared" si="489"/>
        <v>844854.81299342599</v>
      </c>
      <c r="I91" s="221">
        <f t="shared" si="490"/>
        <v>1017708.3354262221</v>
      </c>
      <c r="J91" s="221">
        <f t="shared" si="491"/>
        <v>1188553.0988183843</v>
      </c>
      <c r="K91" s="221">
        <f t="shared" si="492"/>
        <v>868067.40166627918</v>
      </c>
      <c r="L91" s="221">
        <f t="shared" si="493"/>
        <v>994301.76099501562</v>
      </c>
      <c r="M91" s="221">
        <f t="shared" si="494"/>
        <v>999055.95643690322</v>
      </c>
      <c r="N91" s="221">
        <f t="shared" si="495"/>
        <v>3276753.2107391241</v>
      </c>
      <c r="O91" s="65">
        <f t="shared" si="496"/>
        <v>12621040.597943379</v>
      </c>
      <c r="Q91" s="525"/>
      <c r="R91" s="165" t="s">
        <v>55</v>
      </c>
      <c r="S91" s="221">
        <f t="shared" si="538"/>
        <v>0</v>
      </c>
      <c r="T91" s="221">
        <f t="shared" si="497"/>
        <v>1320254.5536238702</v>
      </c>
      <c r="U91" s="221">
        <f t="shared" si="498"/>
        <v>1572840.898335288</v>
      </c>
      <c r="V91" s="221">
        <f t="shared" si="499"/>
        <v>1188929.6703772743</v>
      </c>
      <c r="W91" s="221">
        <f t="shared" si="500"/>
        <v>1395622.6765042706</v>
      </c>
      <c r="X91" s="221">
        <f t="shared" si="501"/>
        <v>1835564.5222514858</v>
      </c>
      <c r="Y91" s="221">
        <f t="shared" si="502"/>
        <v>2224734.547482267</v>
      </c>
      <c r="Z91" s="221">
        <f t="shared" si="503"/>
        <v>2241331.6665460337</v>
      </c>
      <c r="AA91" s="221">
        <f t="shared" si="504"/>
        <v>2808906.3645590632</v>
      </c>
      <c r="AB91" s="221">
        <f t="shared" si="505"/>
        <v>4199089.1840221044</v>
      </c>
      <c r="AC91" s="221">
        <f t="shared" si="506"/>
        <v>3167672.6213646894</v>
      </c>
      <c r="AD91" s="221">
        <f t="shared" si="507"/>
        <v>14239594.473548837</v>
      </c>
      <c r="AE91" s="65">
        <f t="shared" si="508"/>
        <v>36194541.178615183</v>
      </c>
      <c r="AG91" s="525"/>
      <c r="AH91" s="165" t="s">
        <v>55</v>
      </c>
      <c r="AI91" s="221">
        <f t="shared" si="539"/>
        <v>0</v>
      </c>
      <c r="AJ91" s="221">
        <f t="shared" si="509"/>
        <v>292615.03681456583</v>
      </c>
      <c r="AK91" s="221">
        <f t="shared" si="510"/>
        <v>680301.58119912317</v>
      </c>
      <c r="AL91" s="221">
        <f t="shared" si="511"/>
        <v>338352.43447527935</v>
      </c>
      <c r="AM91" s="221">
        <f t="shared" si="512"/>
        <v>561272.54025331757</v>
      </c>
      <c r="AN91" s="221">
        <f t="shared" si="513"/>
        <v>465088.72752696869</v>
      </c>
      <c r="AO91" s="221">
        <f t="shared" si="514"/>
        <v>553036.19883035007</v>
      </c>
      <c r="AP91" s="221">
        <f t="shared" si="515"/>
        <v>595459.42288167623</v>
      </c>
      <c r="AQ91" s="221">
        <f t="shared" si="516"/>
        <v>489150.9315757986</v>
      </c>
      <c r="AR91" s="221">
        <f t="shared" si="517"/>
        <v>819783.20221037022</v>
      </c>
      <c r="AS91" s="221">
        <f t="shared" si="518"/>
        <v>408341.97983231622</v>
      </c>
      <c r="AT91" s="221">
        <f t="shared" si="519"/>
        <v>2868050.7911204174</v>
      </c>
      <c r="AU91" s="65">
        <f t="shared" si="520"/>
        <v>8071452.8467201833</v>
      </c>
      <c r="AW91" s="525"/>
      <c r="AX91" s="165" t="s">
        <v>55</v>
      </c>
      <c r="AY91" s="221">
        <f t="shared" si="540"/>
        <v>0</v>
      </c>
      <c r="AZ91" s="221">
        <f t="shared" si="521"/>
        <v>36143.866259241884</v>
      </c>
      <c r="BA91" s="221">
        <f t="shared" si="522"/>
        <v>1430.9918355919633</v>
      </c>
      <c r="BB91" s="221">
        <f t="shared" si="523"/>
        <v>9756.9711508108903</v>
      </c>
      <c r="BC91" s="221">
        <f t="shared" si="524"/>
        <v>3032.1032362948094</v>
      </c>
      <c r="BD91" s="221">
        <f t="shared" si="525"/>
        <v>17140.19550267086</v>
      </c>
      <c r="BE91" s="221">
        <f t="shared" si="526"/>
        <v>263882.92139968451</v>
      </c>
      <c r="BF91" s="221">
        <f t="shared" si="527"/>
        <v>10764.263546119555</v>
      </c>
      <c r="BG91" s="221">
        <f t="shared" si="528"/>
        <v>0</v>
      </c>
      <c r="BH91" s="221">
        <f t="shared" si="529"/>
        <v>23664.259133401418</v>
      </c>
      <c r="BI91" s="221">
        <f t="shared" si="530"/>
        <v>23165.783711234308</v>
      </c>
      <c r="BJ91" s="221">
        <f t="shared" si="531"/>
        <v>162061.53448930132</v>
      </c>
      <c r="BK91" s="65">
        <f t="shared" si="532"/>
        <v>551042.8902643515</v>
      </c>
      <c r="BP91" s="525"/>
      <c r="BQ91" s="165" t="s">
        <v>55</v>
      </c>
      <c r="BR91" s="414">
        <v>0</v>
      </c>
      <c r="BS91" s="414">
        <v>9.4797913123500169E-3</v>
      </c>
      <c r="BT91" s="414">
        <v>1.0691554059100345E-2</v>
      </c>
      <c r="BU91" s="414">
        <v>1.5218597195058681E-2</v>
      </c>
      <c r="BV91" s="414">
        <v>1.4196307898302125E-2</v>
      </c>
      <c r="BW91" s="414">
        <v>1.2207541615476771E-2</v>
      </c>
      <c r="BX91" s="414">
        <v>1.4705150122912148E-2</v>
      </c>
      <c r="BY91" s="414">
        <v>1.7173733513597446E-2</v>
      </c>
      <c r="BZ91" s="414">
        <v>1.2542946750026209E-2</v>
      </c>
      <c r="CA91" s="414">
        <v>1.4366942034314883E-2</v>
      </c>
      <c r="CB91" s="414">
        <v>1.4435636723405094E-2</v>
      </c>
      <c r="CC91" s="414">
        <v>4.7346716345280787E-2</v>
      </c>
      <c r="CD91" s="410">
        <f t="shared" si="533"/>
        <v>0.18236491756982448</v>
      </c>
      <c r="CF91" s="525"/>
      <c r="CG91" s="165" t="s">
        <v>55</v>
      </c>
      <c r="CH91" s="414">
        <v>0</v>
      </c>
      <c r="CI91" s="414">
        <v>1.9076724377388988E-2</v>
      </c>
      <c r="CJ91" s="414">
        <v>2.272641455745758E-2</v>
      </c>
      <c r="CK91" s="414">
        <v>1.7179174700539455E-2</v>
      </c>
      <c r="CL91" s="414">
        <v>2.0165739297340699E-2</v>
      </c>
      <c r="CM91" s="414">
        <v>2.6522581097554936E-2</v>
      </c>
      <c r="CN91" s="414">
        <v>3.2145806775429928E-2</v>
      </c>
      <c r="CO91" s="414">
        <v>3.2385623153998074E-2</v>
      </c>
      <c r="CP91" s="414">
        <v>4.0586667450989766E-2</v>
      </c>
      <c r="CQ91" s="414">
        <v>6.0673804744540295E-2</v>
      </c>
      <c r="CR91" s="414">
        <v>4.5770580642731963E-2</v>
      </c>
      <c r="CS91" s="414">
        <v>0.2057518516198748</v>
      </c>
      <c r="CT91" s="410">
        <f t="shared" si="534"/>
        <v>0.52298496841784647</v>
      </c>
      <c r="CV91" s="525"/>
      <c r="CW91" s="165" t="s">
        <v>55</v>
      </c>
      <c r="CX91" s="414">
        <v>0</v>
      </c>
      <c r="CY91" s="414">
        <v>4.2280758590599104E-3</v>
      </c>
      <c r="CZ91" s="414">
        <v>9.8298663105652068E-3</v>
      </c>
      <c r="DA91" s="414">
        <v>4.8889482086515498E-3</v>
      </c>
      <c r="DB91" s="414">
        <v>8.1099826708569047E-3</v>
      </c>
      <c r="DC91" s="414">
        <v>6.7201960725751181E-3</v>
      </c>
      <c r="DD91" s="414">
        <v>7.9909734882922627E-3</v>
      </c>
      <c r="DE91" s="414">
        <v>8.6039584238154845E-3</v>
      </c>
      <c r="DF91" s="414">
        <v>7.0678775354354956E-3</v>
      </c>
      <c r="DG91" s="414">
        <v>1.1845274954632678E-2</v>
      </c>
      <c r="DH91" s="414">
        <v>5.9002465695700132E-3</v>
      </c>
      <c r="DI91" s="414">
        <v>4.1441261681225701E-2</v>
      </c>
      <c r="DJ91" s="410">
        <f t="shared" si="535"/>
        <v>0.11662666177468034</v>
      </c>
      <c r="DL91" s="525"/>
      <c r="DM91" s="165" t="s">
        <v>55</v>
      </c>
      <c r="DN91" s="414">
        <v>0</v>
      </c>
      <c r="DO91" s="414">
        <v>5.2225275244701167E-4</v>
      </c>
      <c r="DP91" s="414">
        <v>2.0676798090907384E-5</v>
      </c>
      <c r="DQ91" s="414">
        <v>1.4098118343258706E-4</v>
      </c>
      <c r="DR91" s="414">
        <v>4.3811700981312517E-5</v>
      </c>
      <c r="DS91" s="414">
        <v>2.4766344072172606E-4</v>
      </c>
      <c r="DT91" s="414">
        <v>3.8129175511074473E-3</v>
      </c>
      <c r="DU91" s="414">
        <v>1.5553583074662144E-4</v>
      </c>
      <c r="DV91" s="414">
        <v>0</v>
      </c>
      <c r="DW91" s="414">
        <v>3.4193144635925974E-4</v>
      </c>
      <c r="DX91" s="414">
        <v>3.3472883667199662E-4</v>
      </c>
      <c r="DY91" s="414">
        <v>2.3416720791783713E-3</v>
      </c>
      <c r="DZ91" s="410">
        <f t="shared" si="536"/>
        <v>7.9621716197372412E-3</v>
      </c>
    </row>
    <row r="92" spans="1:131" x14ac:dyDescent="0.35">
      <c r="A92" s="525"/>
      <c r="B92" s="165" t="s">
        <v>54</v>
      </c>
      <c r="C92" s="221">
        <f t="shared" si="537"/>
        <v>0</v>
      </c>
      <c r="D92" s="221">
        <f t="shared" si="485"/>
        <v>15644.638306719549</v>
      </c>
      <c r="E92" s="221">
        <f t="shared" si="486"/>
        <v>3277.7997184547039</v>
      </c>
      <c r="F92" s="221">
        <f t="shared" si="487"/>
        <v>1347.4021001394317</v>
      </c>
      <c r="G92" s="221">
        <f t="shared" si="488"/>
        <v>13245.175710050593</v>
      </c>
      <c r="H92" s="221">
        <f t="shared" si="489"/>
        <v>49127.347694988326</v>
      </c>
      <c r="I92" s="221">
        <f t="shared" si="490"/>
        <v>2603.1074663391819</v>
      </c>
      <c r="J92" s="221">
        <f t="shared" si="491"/>
        <v>257.45945904683333</v>
      </c>
      <c r="K92" s="221">
        <f t="shared" si="492"/>
        <v>0</v>
      </c>
      <c r="L92" s="221">
        <f t="shared" si="493"/>
        <v>10770.27489329797</v>
      </c>
      <c r="M92" s="221">
        <f t="shared" si="494"/>
        <v>70050.263193486724</v>
      </c>
      <c r="N92" s="221">
        <f t="shared" si="495"/>
        <v>103183.84334171092</v>
      </c>
      <c r="O92" s="65">
        <f t="shared" si="496"/>
        <v>269507.31188423419</v>
      </c>
      <c r="Q92" s="525"/>
      <c r="R92" s="165" t="s">
        <v>54</v>
      </c>
      <c r="S92" s="221">
        <f t="shared" si="538"/>
        <v>0</v>
      </c>
      <c r="T92" s="221">
        <f t="shared" si="497"/>
        <v>51319.000865291811</v>
      </c>
      <c r="U92" s="221">
        <f t="shared" si="498"/>
        <v>6158.7811881032803</v>
      </c>
      <c r="V92" s="221">
        <f t="shared" si="499"/>
        <v>21377.486505358211</v>
      </c>
      <c r="W92" s="221">
        <f t="shared" si="500"/>
        <v>32616.367982864955</v>
      </c>
      <c r="X92" s="221">
        <f t="shared" si="501"/>
        <v>39227.151736270265</v>
      </c>
      <c r="Y92" s="221">
        <f t="shared" si="502"/>
        <v>24812.745315423806</v>
      </c>
      <c r="Z92" s="221">
        <f t="shared" si="503"/>
        <v>104711.00590706358</v>
      </c>
      <c r="AA92" s="221">
        <f t="shared" si="504"/>
        <v>50803.920856160861</v>
      </c>
      <c r="AB92" s="221">
        <f t="shared" si="505"/>
        <v>201063.06762787083</v>
      </c>
      <c r="AC92" s="221">
        <f t="shared" si="506"/>
        <v>55011.98549394514</v>
      </c>
      <c r="AD92" s="221">
        <f t="shared" si="507"/>
        <v>779060.81809319754</v>
      </c>
      <c r="AE92" s="65">
        <f t="shared" si="508"/>
        <v>1366162.3315715503</v>
      </c>
      <c r="AG92" s="525"/>
      <c r="AH92" s="165" t="s">
        <v>54</v>
      </c>
      <c r="AI92" s="221">
        <f t="shared" si="539"/>
        <v>0</v>
      </c>
      <c r="AJ92" s="221">
        <f t="shared" si="509"/>
        <v>0</v>
      </c>
      <c r="AK92" s="221">
        <f t="shared" si="510"/>
        <v>0</v>
      </c>
      <c r="AL92" s="221">
        <f t="shared" si="511"/>
        <v>7495.6385856277529</v>
      </c>
      <c r="AM92" s="221">
        <f t="shared" si="512"/>
        <v>17446.210476449283</v>
      </c>
      <c r="AN92" s="221">
        <f t="shared" si="513"/>
        <v>33694.795808702016</v>
      </c>
      <c r="AO92" s="221">
        <f t="shared" si="514"/>
        <v>0</v>
      </c>
      <c r="AP92" s="221">
        <f t="shared" si="515"/>
        <v>0</v>
      </c>
      <c r="AQ92" s="221">
        <f t="shared" si="516"/>
        <v>275.84942040732147</v>
      </c>
      <c r="AR92" s="221">
        <f t="shared" si="517"/>
        <v>0</v>
      </c>
      <c r="AS92" s="221">
        <f t="shared" si="518"/>
        <v>6180.0393085750375</v>
      </c>
      <c r="AT92" s="221">
        <f t="shared" si="519"/>
        <v>1228551.2807078653</v>
      </c>
      <c r="AU92" s="65">
        <f t="shared" si="520"/>
        <v>1293643.8143076266</v>
      </c>
      <c r="AW92" s="525"/>
      <c r="AX92" s="165" t="s">
        <v>54</v>
      </c>
      <c r="AY92" s="221">
        <f t="shared" si="540"/>
        <v>0</v>
      </c>
      <c r="AZ92" s="221">
        <f t="shared" si="521"/>
        <v>0</v>
      </c>
      <c r="BA92" s="221">
        <f t="shared" si="522"/>
        <v>0</v>
      </c>
      <c r="BB92" s="221">
        <f t="shared" si="523"/>
        <v>0</v>
      </c>
      <c r="BC92" s="221">
        <f t="shared" si="524"/>
        <v>41509.264022595664</v>
      </c>
      <c r="BD92" s="221">
        <f t="shared" si="525"/>
        <v>0</v>
      </c>
      <c r="BE92" s="221">
        <f t="shared" si="526"/>
        <v>0</v>
      </c>
      <c r="BF92" s="221">
        <f t="shared" si="527"/>
        <v>0</v>
      </c>
      <c r="BG92" s="221">
        <f t="shared" si="528"/>
        <v>174047.69795172496</v>
      </c>
      <c r="BH92" s="221">
        <f t="shared" si="529"/>
        <v>0</v>
      </c>
      <c r="BI92" s="221">
        <f t="shared" si="530"/>
        <v>0</v>
      </c>
      <c r="BJ92" s="221">
        <f t="shared" si="531"/>
        <v>77513.687134457316</v>
      </c>
      <c r="BK92" s="65">
        <f t="shared" si="532"/>
        <v>293070.64910877793</v>
      </c>
      <c r="BP92" s="525"/>
      <c r="BQ92" s="165" t="s">
        <v>54</v>
      </c>
      <c r="BR92" s="414">
        <v>0</v>
      </c>
      <c r="BS92" s="414">
        <v>2.2605371982398475E-4</v>
      </c>
      <c r="BT92" s="414">
        <v>4.7361837625638524E-5</v>
      </c>
      <c r="BU92" s="414">
        <v>1.9468986809643589E-5</v>
      </c>
      <c r="BV92" s="414">
        <v>1.9138321898392601E-4</v>
      </c>
      <c r="BW92" s="414">
        <v>7.0985467824899917E-4</v>
      </c>
      <c r="BX92" s="414">
        <v>3.7613022067427259E-5</v>
      </c>
      <c r="BY92" s="414">
        <v>3.7201031612479093E-6</v>
      </c>
      <c r="BZ92" s="414">
        <v>0</v>
      </c>
      <c r="CA92" s="414">
        <v>1.5562269036997566E-4</v>
      </c>
      <c r="CB92" s="414">
        <v>1.0121756897847535E-3</v>
      </c>
      <c r="CC92" s="414">
        <v>1.4909319829471968E-3</v>
      </c>
      <c r="CD92" s="410">
        <f t="shared" si="533"/>
        <v>3.8941859298227931E-3</v>
      </c>
      <c r="CF92" s="525"/>
      <c r="CG92" s="165" t="s">
        <v>54</v>
      </c>
      <c r="CH92" s="414">
        <v>0</v>
      </c>
      <c r="CI92" s="414">
        <v>7.4152248302645693E-4</v>
      </c>
      <c r="CJ92" s="414">
        <v>8.8989938268803213E-5</v>
      </c>
      <c r="CK92" s="414">
        <v>3.0888923414404944E-4</v>
      </c>
      <c r="CL92" s="414">
        <v>4.7128295107389808E-4</v>
      </c>
      <c r="CM92" s="414">
        <v>5.6680399982626047E-4</v>
      </c>
      <c r="CN92" s="414">
        <v>3.585262418746727E-4</v>
      </c>
      <c r="CO92" s="414">
        <v>1.5129983785969851E-3</v>
      </c>
      <c r="CP92" s="414">
        <v>7.3407994905486541E-4</v>
      </c>
      <c r="CQ92" s="414">
        <v>2.9052160532838825E-3</v>
      </c>
      <c r="CR92" s="414">
        <v>7.9488344262124166E-4</v>
      </c>
      <c r="CS92" s="414">
        <v>1.1256865927251444E-2</v>
      </c>
      <c r="CT92" s="410">
        <f t="shared" si="534"/>
        <v>1.9740058599022559E-2</v>
      </c>
      <c r="CV92" s="525"/>
      <c r="CW92" s="165" t="s">
        <v>54</v>
      </c>
      <c r="CX92" s="414">
        <v>0</v>
      </c>
      <c r="CY92" s="414">
        <v>0</v>
      </c>
      <c r="CZ92" s="414">
        <v>0</v>
      </c>
      <c r="DA92" s="414">
        <v>1.0830656174451626E-4</v>
      </c>
      <c r="DB92" s="414">
        <v>2.520851359880679E-4</v>
      </c>
      <c r="DC92" s="414">
        <v>4.8686545396164161E-4</v>
      </c>
      <c r="DD92" s="414">
        <v>0</v>
      </c>
      <c r="DE92" s="414">
        <v>0</v>
      </c>
      <c r="DF92" s="414">
        <v>3.9858248156227606E-6</v>
      </c>
      <c r="DG92" s="414">
        <v>0</v>
      </c>
      <c r="DH92" s="414">
        <v>8.9297102750007174E-5</v>
      </c>
      <c r="DI92" s="414">
        <v>1.7751678342045794E-2</v>
      </c>
      <c r="DJ92" s="410">
        <f t="shared" si="535"/>
        <v>1.869221842130565E-2</v>
      </c>
      <c r="DL92" s="525"/>
      <c r="DM92" s="165" t="s">
        <v>54</v>
      </c>
      <c r="DN92" s="414">
        <v>0</v>
      </c>
      <c r="DO92" s="414">
        <v>0</v>
      </c>
      <c r="DP92" s="414">
        <v>0</v>
      </c>
      <c r="DQ92" s="414">
        <v>0</v>
      </c>
      <c r="DR92" s="414">
        <v>5.9977887347088148E-4</v>
      </c>
      <c r="DS92" s="414">
        <v>0</v>
      </c>
      <c r="DT92" s="414">
        <v>0</v>
      </c>
      <c r="DU92" s="414">
        <v>0</v>
      </c>
      <c r="DV92" s="414">
        <v>2.5148634808572091E-3</v>
      </c>
      <c r="DW92" s="414">
        <v>0</v>
      </c>
      <c r="DX92" s="414">
        <v>0</v>
      </c>
      <c r="DY92" s="414">
        <v>1.1200167731899955E-3</v>
      </c>
      <c r="DZ92" s="410">
        <f t="shared" si="536"/>
        <v>4.2346591275180864E-3</v>
      </c>
    </row>
    <row r="93" spans="1:131" x14ac:dyDescent="0.35">
      <c r="A93" s="525"/>
      <c r="B93" s="165" t="s">
        <v>53</v>
      </c>
      <c r="C93" s="221">
        <f t="shared" si="537"/>
        <v>0</v>
      </c>
      <c r="D93" s="221">
        <f t="shared" si="485"/>
        <v>0</v>
      </c>
      <c r="E93" s="221">
        <f t="shared" si="486"/>
        <v>0</v>
      </c>
      <c r="F93" s="221">
        <f t="shared" si="487"/>
        <v>0</v>
      </c>
      <c r="G93" s="221">
        <f t="shared" si="488"/>
        <v>0</v>
      </c>
      <c r="H93" s="221">
        <f t="shared" si="489"/>
        <v>0</v>
      </c>
      <c r="I93" s="221">
        <f t="shared" si="490"/>
        <v>54929.232893058303</v>
      </c>
      <c r="J93" s="221">
        <f t="shared" si="491"/>
        <v>0</v>
      </c>
      <c r="K93" s="221">
        <f t="shared" si="492"/>
        <v>0</v>
      </c>
      <c r="L93" s="221">
        <f t="shared" si="493"/>
        <v>0</v>
      </c>
      <c r="M93" s="221">
        <f t="shared" si="494"/>
        <v>0</v>
      </c>
      <c r="N93" s="221">
        <f t="shared" si="495"/>
        <v>0</v>
      </c>
      <c r="O93" s="65">
        <f t="shared" si="496"/>
        <v>54929.232893058303</v>
      </c>
      <c r="Q93" s="525"/>
      <c r="R93" s="165" t="s">
        <v>53</v>
      </c>
      <c r="S93" s="221">
        <f t="shared" si="538"/>
        <v>0</v>
      </c>
      <c r="T93" s="221">
        <f t="shared" si="497"/>
        <v>0</v>
      </c>
      <c r="U93" s="221">
        <f t="shared" si="498"/>
        <v>0</v>
      </c>
      <c r="V93" s="221">
        <f t="shared" si="499"/>
        <v>0</v>
      </c>
      <c r="W93" s="221">
        <f t="shared" si="500"/>
        <v>0</v>
      </c>
      <c r="X93" s="221">
        <f t="shared" si="501"/>
        <v>0</v>
      </c>
      <c r="Y93" s="221">
        <f t="shared" si="502"/>
        <v>0</v>
      </c>
      <c r="Z93" s="221">
        <f t="shared" si="503"/>
        <v>0</v>
      </c>
      <c r="AA93" s="221">
        <f t="shared" si="504"/>
        <v>0</v>
      </c>
      <c r="AB93" s="221">
        <f t="shared" si="505"/>
        <v>0</v>
      </c>
      <c r="AC93" s="221">
        <f t="shared" si="506"/>
        <v>0</v>
      </c>
      <c r="AD93" s="221">
        <f t="shared" si="507"/>
        <v>0</v>
      </c>
      <c r="AE93" s="65">
        <f t="shared" si="508"/>
        <v>0</v>
      </c>
      <c r="AG93" s="525"/>
      <c r="AH93" s="165" t="s">
        <v>53</v>
      </c>
      <c r="AI93" s="221">
        <f t="shared" si="539"/>
        <v>0</v>
      </c>
      <c r="AJ93" s="221">
        <f t="shared" si="509"/>
        <v>0</v>
      </c>
      <c r="AK93" s="221">
        <f t="shared" si="510"/>
        <v>0</v>
      </c>
      <c r="AL93" s="221">
        <f t="shared" si="511"/>
        <v>0</v>
      </c>
      <c r="AM93" s="221">
        <f t="shared" si="512"/>
        <v>0</v>
      </c>
      <c r="AN93" s="221">
        <f t="shared" si="513"/>
        <v>0</v>
      </c>
      <c r="AO93" s="221">
        <f t="shared" si="514"/>
        <v>0</v>
      </c>
      <c r="AP93" s="221">
        <f t="shared" si="515"/>
        <v>0</v>
      </c>
      <c r="AQ93" s="221">
        <f t="shared" si="516"/>
        <v>0</v>
      </c>
      <c r="AR93" s="221">
        <f t="shared" si="517"/>
        <v>0</v>
      </c>
      <c r="AS93" s="221">
        <f t="shared" si="518"/>
        <v>0</v>
      </c>
      <c r="AT93" s="221">
        <f t="shared" si="519"/>
        <v>0</v>
      </c>
      <c r="AU93" s="65">
        <f t="shared" si="520"/>
        <v>0</v>
      </c>
      <c r="AW93" s="525"/>
      <c r="AX93" s="165" t="s">
        <v>53</v>
      </c>
      <c r="AY93" s="221">
        <f t="shared" si="540"/>
        <v>0</v>
      </c>
      <c r="AZ93" s="221">
        <f t="shared" si="521"/>
        <v>0</v>
      </c>
      <c r="BA93" s="221">
        <f t="shared" si="522"/>
        <v>0</v>
      </c>
      <c r="BB93" s="221">
        <f t="shared" si="523"/>
        <v>0</v>
      </c>
      <c r="BC93" s="221">
        <f t="shared" si="524"/>
        <v>0</v>
      </c>
      <c r="BD93" s="221">
        <f t="shared" si="525"/>
        <v>0</v>
      </c>
      <c r="BE93" s="221">
        <f t="shared" si="526"/>
        <v>0</v>
      </c>
      <c r="BF93" s="221">
        <f t="shared" si="527"/>
        <v>0</v>
      </c>
      <c r="BG93" s="221">
        <f t="shared" si="528"/>
        <v>0</v>
      </c>
      <c r="BH93" s="221">
        <f t="shared" si="529"/>
        <v>0</v>
      </c>
      <c r="BI93" s="221">
        <f t="shared" si="530"/>
        <v>0</v>
      </c>
      <c r="BJ93" s="221">
        <f t="shared" si="531"/>
        <v>0</v>
      </c>
      <c r="BK93" s="65">
        <f t="shared" si="532"/>
        <v>0</v>
      </c>
      <c r="BP93" s="525"/>
      <c r="BQ93" s="165" t="s">
        <v>53</v>
      </c>
      <c r="BR93" s="414">
        <v>0</v>
      </c>
      <c r="BS93" s="414">
        <v>0</v>
      </c>
      <c r="BT93" s="414">
        <v>0</v>
      </c>
      <c r="BU93" s="414">
        <v>0</v>
      </c>
      <c r="BV93" s="414">
        <v>0</v>
      </c>
      <c r="BW93" s="414">
        <v>0</v>
      </c>
      <c r="BX93" s="414">
        <v>7.9368772732959798E-4</v>
      </c>
      <c r="BY93" s="414">
        <v>0</v>
      </c>
      <c r="BZ93" s="414">
        <v>0</v>
      </c>
      <c r="CA93" s="414">
        <v>0</v>
      </c>
      <c r="CB93" s="414">
        <v>0</v>
      </c>
      <c r="CC93" s="414">
        <v>0</v>
      </c>
      <c r="CD93" s="410">
        <f t="shared" si="533"/>
        <v>7.9368772732959798E-4</v>
      </c>
      <c r="CF93" s="525"/>
      <c r="CG93" s="165" t="s">
        <v>53</v>
      </c>
      <c r="CH93" s="414">
        <v>0</v>
      </c>
      <c r="CI93" s="414">
        <v>0</v>
      </c>
      <c r="CJ93" s="414">
        <v>0</v>
      </c>
      <c r="CK93" s="414">
        <v>0</v>
      </c>
      <c r="CL93" s="414">
        <v>0</v>
      </c>
      <c r="CM93" s="414">
        <v>0</v>
      </c>
      <c r="CN93" s="414">
        <v>0</v>
      </c>
      <c r="CO93" s="414">
        <v>0</v>
      </c>
      <c r="CP93" s="414">
        <v>0</v>
      </c>
      <c r="CQ93" s="414">
        <v>0</v>
      </c>
      <c r="CR93" s="414">
        <v>0</v>
      </c>
      <c r="CS93" s="414">
        <v>0</v>
      </c>
      <c r="CT93" s="410">
        <f t="shared" si="534"/>
        <v>0</v>
      </c>
      <c r="CV93" s="525"/>
      <c r="CW93" s="165" t="s">
        <v>53</v>
      </c>
      <c r="CX93" s="414">
        <v>0</v>
      </c>
      <c r="CY93" s="414">
        <v>0</v>
      </c>
      <c r="CZ93" s="414">
        <v>0</v>
      </c>
      <c r="DA93" s="414">
        <v>0</v>
      </c>
      <c r="DB93" s="414">
        <v>0</v>
      </c>
      <c r="DC93" s="414">
        <v>0</v>
      </c>
      <c r="DD93" s="414">
        <v>0</v>
      </c>
      <c r="DE93" s="414">
        <v>0</v>
      </c>
      <c r="DF93" s="414">
        <v>0</v>
      </c>
      <c r="DG93" s="414">
        <v>0</v>
      </c>
      <c r="DH93" s="414">
        <v>0</v>
      </c>
      <c r="DI93" s="414">
        <v>0</v>
      </c>
      <c r="DJ93" s="410">
        <f t="shared" si="535"/>
        <v>0</v>
      </c>
      <c r="DL93" s="525"/>
      <c r="DM93" s="165" t="s">
        <v>53</v>
      </c>
      <c r="DN93" s="414">
        <v>0</v>
      </c>
      <c r="DO93" s="414">
        <v>0</v>
      </c>
      <c r="DP93" s="414">
        <v>0</v>
      </c>
      <c r="DQ93" s="414">
        <v>0</v>
      </c>
      <c r="DR93" s="414">
        <v>0</v>
      </c>
      <c r="DS93" s="414">
        <v>0</v>
      </c>
      <c r="DT93" s="414">
        <v>0</v>
      </c>
      <c r="DU93" s="414">
        <v>0</v>
      </c>
      <c r="DV93" s="414">
        <v>0</v>
      </c>
      <c r="DW93" s="414">
        <v>0</v>
      </c>
      <c r="DX93" s="414">
        <v>0</v>
      </c>
      <c r="DY93" s="414">
        <v>0</v>
      </c>
      <c r="DZ93" s="410">
        <f t="shared" si="536"/>
        <v>0</v>
      </c>
    </row>
    <row r="94" spans="1:131" x14ac:dyDescent="0.35">
      <c r="A94" s="525"/>
      <c r="B94" s="165" t="s">
        <v>52</v>
      </c>
      <c r="C94" s="221">
        <f t="shared" si="537"/>
        <v>0</v>
      </c>
      <c r="D94" s="221">
        <f t="shared" si="485"/>
        <v>0</v>
      </c>
      <c r="E94" s="221">
        <f t="shared" si="486"/>
        <v>0</v>
      </c>
      <c r="F94" s="221">
        <f t="shared" si="487"/>
        <v>0</v>
      </c>
      <c r="G94" s="221">
        <f t="shared" si="488"/>
        <v>0</v>
      </c>
      <c r="H94" s="221">
        <f t="shared" si="489"/>
        <v>0</v>
      </c>
      <c r="I94" s="221">
        <f t="shared" si="490"/>
        <v>0</v>
      </c>
      <c r="J94" s="221">
        <f t="shared" si="491"/>
        <v>0</v>
      </c>
      <c r="K94" s="221">
        <f t="shared" si="492"/>
        <v>0</v>
      </c>
      <c r="L94" s="221">
        <f t="shared" si="493"/>
        <v>0</v>
      </c>
      <c r="M94" s="221">
        <f t="shared" si="494"/>
        <v>0</v>
      </c>
      <c r="N94" s="221">
        <f t="shared" si="495"/>
        <v>0</v>
      </c>
      <c r="O94" s="65">
        <f t="shared" si="496"/>
        <v>0</v>
      </c>
      <c r="Q94" s="525"/>
      <c r="R94" s="165" t="s">
        <v>52</v>
      </c>
      <c r="S94" s="221">
        <f t="shared" si="538"/>
        <v>0</v>
      </c>
      <c r="T94" s="221">
        <f t="shared" si="497"/>
        <v>0</v>
      </c>
      <c r="U94" s="221">
        <f t="shared" si="498"/>
        <v>0</v>
      </c>
      <c r="V94" s="221">
        <f t="shared" si="499"/>
        <v>0</v>
      </c>
      <c r="W94" s="221">
        <f t="shared" si="500"/>
        <v>0</v>
      </c>
      <c r="X94" s="221">
        <f t="shared" si="501"/>
        <v>0</v>
      </c>
      <c r="Y94" s="221">
        <f t="shared" si="502"/>
        <v>0</v>
      </c>
      <c r="Z94" s="221">
        <f t="shared" si="503"/>
        <v>0</v>
      </c>
      <c r="AA94" s="221">
        <f t="shared" si="504"/>
        <v>0</v>
      </c>
      <c r="AB94" s="221">
        <f t="shared" si="505"/>
        <v>0</v>
      </c>
      <c r="AC94" s="221">
        <f t="shared" si="506"/>
        <v>0</v>
      </c>
      <c r="AD94" s="221">
        <f t="shared" si="507"/>
        <v>0</v>
      </c>
      <c r="AE94" s="65">
        <f t="shared" si="508"/>
        <v>0</v>
      </c>
      <c r="AG94" s="525"/>
      <c r="AH94" s="165" t="s">
        <v>52</v>
      </c>
      <c r="AI94" s="221">
        <f t="shared" si="539"/>
        <v>0</v>
      </c>
      <c r="AJ94" s="221">
        <f t="shared" si="509"/>
        <v>0</v>
      </c>
      <c r="AK94" s="221">
        <f t="shared" si="510"/>
        <v>0</v>
      </c>
      <c r="AL94" s="221">
        <f t="shared" si="511"/>
        <v>0</v>
      </c>
      <c r="AM94" s="221">
        <f t="shared" si="512"/>
        <v>0</v>
      </c>
      <c r="AN94" s="221">
        <f t="shared" si="513"/>
        <v>0</v>
      </c>
      <c r="AO94" s="221">
        <f t="shared" si="514"/>
        <v>0</v>
      </c>
      <c r="AP94" s="221">
        <f t="shared" si="515"/>
        <v>0</v>
      </c>
      <c r="AQ94" s="221">
        <f t="shared" si="516"/>
        <v>0</v>
      </c>
      <c r="AR94" s="221">
        <f t="shared" si="517"/>
        <v>0</v>
      </c>
      <c r="AS94" s="221">
        <f t="shared" si="518"/>
        <v>0</v>
      </c>
      <c r="AT94" s="221">
        <f t="shared" si="519"/>
        <v>0</v>
      </c>
      <c r="AU94" s="65">
        <f t="shared" si="520"/>
        <v>0</v>
      </c>
      <c r="AW94" s="525"/>
      <c r="AX94" s="165" t="s">
        <v>52</v>
      </c>
      <c r="AY94" s="221">
        <f t="shared" si="540"/>
        <v>0</v>
      </c>
      <c r="AZ94" s="221">
        <f t="shared" si="521"/>
        <v>0</v>
      </c>
      <c r="BA94" s="221">
        <f t="shared" si="522"/>
        <v>0</v>
      </c>
      <c r="BB94" s="221">
        <f t="shared" si="523"/>
        <v>0</v>
      </c>
      <c r="BC94" s="221">
        <f t="shared" si="524"/>
        <v>0</v>
      </c>
      <c r="BD94" s="221">
        <f t="shared" si="525"/>
        <v>0</v>
      </c>
      <c r="BE94" s="221">
        <f t="shared" si="526"/>
        <v>0</v>
      </c>
      <c r="BF94" s="221">
        <f t="shared" si="527"/>
        <v>0</v>
      </c>
      <c r="BG94" s="221">
        <f t="shared" si="528"/>
        <v>0</v>
      </c>
      <c r="BH94" s="221">
        <f t="shared" si="529"/>
        <v>0</v>
      </c>
      <c r="BI94" s="221">
        <f t="shared" si="530"/>
        <v>0</v>
      </c>
      <c r="BJ94" s="221">
        <f t="shared" si="531"/>
        <v>0</v>
      </c>
      <c r="BK94" s="65">
        <f t="shared" si="532"/>
        <v>0</v>
      </c>
      <c r="BP94" s="525"/>
      <c r="BQ94" s="165" t="s">
        <v>52</v>
      </c>
      <c r="BR94" s="414">
        <v>0</v>
      </c>
      <c r="BS94" s="414">
        <v>0</v>
      </c>
      <c r="BT94" s="414">
        <v>0</v>
      </c>
      <c r="BU94" s="414">
        <v>0</v>
      </c>
      <c r="BV94" s="414">
        <v>0</v>
      </c>
      <c r="BW94" s="414">
        <v>0</v>
      </c>
      <c r="BX94" s="414">
        <v>0</v>
      </c>
      <c r="BY94" s="414">
        <v>0</v>
      </c>
      <c r="BZ94" s="414">
        <v>0</v>
      </c>
      <c r="CA94" s="414">
        <v>0</v>
      </c>
      <c r="CB94" s="414">
        <v>0</v>
      </c>
      <c r="CC94" s="414">
        <v>0</v>
      </c>
      <c r="CD94" s="410">
        <f t="shared" si="533"/>
        <v>0</v>
      </c>
      <c r="CF94" s="525"/>
      <c r="CG94" s="165" t="s">
        <v>52</v>
      </c>
      <c r="CH94" s="414">
        <v>0</v>
      </c>
      <c r="CI94" s="414">
        <v>0</v>
      </c>
      <c r="CJ94" s="414">
        <v>0</v>
      </c>
      <c r="CK94" s="414">
        <v>0</v>
      </c>
      <c r="CL94" s="414">
        <v>0</v>
      </c>
      <c r="CM94" s="414">
        <v>0</v>
      </c>
      <c r="CN94" s="414">
        <v>0</v>
      </c>
      <c r="CO94" s="414">
        <v>0</v>
      </c>
      <c r="CP94" s="414">
        <v>0</v>
      </c>
      <c r="CQ94" s="414">
        <v>0</v>
      </c>
      <c r="CR94" s="414">
        <v>0</v>
      </c>
      <c r="CS94" s="414">
        <v>0</v>
      </c>
      <c r="CT94" s="410">
        <f t="shared" si="534"/>
        <v>0</v>
      </c>
      <c r="CV94" s="525"/>
      <c r="CW94" s="165" t="s">
        <v>52</v>
      </c>
      <c r="CX94" s="414">
        <v>0</v>
      </c>
      <c r="CY94" s="414">
        <v>0</v>
      </c>
      <c r="CZ94" s="414">
        <v>0</v>
      </c>
      <c r="DA94" s="414">
        <v>0</v>
      </c>
      <c r="DB94" s="414">
        <v>0</v>
      </c>
      <c r="DC94" s="414">
        <v>0</v>
      </c>
      <c r="DD94" s="414">
        <v>0</v>
      </c>
      <c r="DE94" s="414">
        <v>0</v>
      </c>
      <c r="DF94" s="414">
        <v>0</v>
      </c>
      <c r="DG94" s="414">
        <v>0</v>
      </c>
      <c r="DH94" s="414">
        <v>0</v>
      </c>
      <c r="DI94" s="414">
        <v>0</v>
      </c>
      <c r="DJ94" s="410">
        <f t="shared" si="535"/>
        <v>0</v>
      </c>
      <c r="DL94" s="525"/>
      <c r="DM94" s="165" t="s">
        <v>52</v>
      </c>
      <c r="DN94" s="414">
        <v>0</v>
      </c>
      <c r="DO94" s="414">
        <v>0</v>
      </c>
      <c r="DP94" s="414">
        <v>0</v>
      </c>
      <c r="DQ94" s="414">
        <v>0</v>
      </c>
      <c r="DR94" s="414">
        <v>0</v>
      </c>
      <c r="DS94" s="414">
        <v>0</v>
      </c>
      <c r="DT94" s="414">
        <v>0</v>
      </c>
      <c r="DU94" s="414">
        <v>0</v>
      </c>
      <c r="DV94" s="414">
        <v>0</v>
      </c>
      <c r="DW94" s="414">
        <v>0</v>
      </c>
      <c r="DX94" s="414">
        <v>0</v>
      </c>
      <c r="DY94" s="414">
        <v>0</v>
      </c>
      <c r="DZ94" s="410">
        <f t="shared" si="536"/>
        <v>0</v>
      </c>
    </row>
    <row r="95" spans="1:131" x14ac:dyDescent="0.35">
      <c r="A95" s="525"/>
      <c r="B95" s="165" t="s">
        <v>51</v>
      </c>
      <c r="C95" s="221">
        <f t="shared" si="537"/>
        <v>0</v>
      </c>
      <c r="D95" s="221">
        <f t="shared" si="485"/>
        <v>2069.2788436029764</v>
      </c>
      <c r="E95" s="221">
        <f t="shared" si="486"/>
        <v>0</v>
      </c>
      <c r="F95" s="221">
        <f t="shared" si="487"/>
        <v>0</v>
      </c>
      <c r="G95" s="221">
        <f t="shared" si="488"/>
        <v>0</v>
      </c>
      <c r="H95" s="221">
        <f t="shared" si="489"/>
        <v>0</v>
      </c>
      <c r="I95" s="221">
        <f t="shared" si="490"/>
        <v>10068.525245094217</v>
      </c>
      <c r="J95" s="221">
        <f t="shared" si="491"/>
        <v>0</v>
      </c>
      <c r="K95" s="221">
        <f t="shared" si="492"/>
        <v>1076.1036037578249</v>
      </c>
      <c r="L95" s="221">
        <f t="shared" si="493"/>
        <v>0</v>
      </c>
      <c r="M95" s="221">
        <f t="shared" si="494"/>
        <v>0</v>
      </c>
      <c r="N95" s="221">
        <f t="shared" si="495"/>
        <v>3685.5708319159576</v>
      </c>
      <c r="O95" s="65">
        <f t="shared" si="496"/>
        <v>16899.478524370978</v>
      </c>
      <c r="Q95" s="525"/>
      <c r="R95" s="165" t="s">
        <v>51</v>
      </c>
      <c r="S95" s="221">
        <f t="shared" si="538"/>
        <v>0</v>
      </c>
      <c r="T95" s="221">
        <f t="shared" si="497"/>
        <v>0</v>
      </c>
      <c r="U95" s="221">
        <f t="shared" si="498"/>
        <v>0</v>
      </c>
      <c r="V95" s="221">
        <f t="shared" si="499"/>
        <v>0</v>
      </c>
      <c r="W95" s="221">
        <f t="shared" si="500"/>
        <v>593.35534293850378</v>
      </c>
      <c r="X95" s="221">
        <f t="shared" si="501"/>
        <v>149.3496601270904</v>
      </c>
      <c r="Y95" s="221">
        <f t="shared" si="502"/>
        <v>5251.6056805741637</v>
      </c>
      <c r="Z95" s="221">
        <f t="shared" si="503"/>
        <v>0</v>
      </c>
      <c r="AA95" s="221">
        <f t="shared" si="504"/>
        <v>4209.8667440463214</v>
      </c>
      <c r="AB95" s="221">
        <f t="shared" si="505"/>
        <v>1399.7349811286997</v>
      </c>
      <c r="AC95" s="221">
        <f t="shared" si="506"/>
        <v>36879.54041585666</v>
      </c>
      <c r="AD95" s="221">
        <f t="shared" si="507"/>
        <v>2799.4699622573994</v>
      </c>
      <c r="AE95" s="65">
        <f t="shared" si="508"/>
        <v>51282.922786928837</v>
      </c>
      <c r="AG95" s="525"/>
      <c r="AH95" s="165" t="s">
        <v>51</v>
      </c>
      <c r="AI95" s="221">
        <f t="shared" si="539"/>
        <v>0</v>
      </c>
      <c r="AJ95" s="221">
        <f t="shared" si="509"/>
        <v>0</v>
      </c>
      <c r="AK95" s="221">
        <f t="shared" si="510"/>
        <v>0</v>
      </c>
      <c r="AL95" s="221">
        <f t="shared" si="511"/>
        <v>0</v>
      </c>
      <c r="AM95" s="221">
        <f t="shared" si="512"/>
        <v>0</v>
      </c>
      <c r="AN95" s="221">
        <f t="shared" si="513"/>
        <v>0</v>
      </c>
      <c r="AO95" s="221">
        <f t="shared" si="514"/>
        <v>0</v>
      </c>
      <c r="AP95" s="221">
        <f t="shared" si="515"/>
        <v>0</v>
      </c>
      <c r="AQ95" s="221">
        <f t="shared" si="516"/>
        <v>0</v>
      </c>
      <c r="AR95" s="221">
        <f t="shared" si="517"/>
        <v>0</v>
      </c>
      <c r="AS95" s="221">
        <f t="shared" si="518"/>
        <v>0</v>
      </c>
      <c r="AT95" s="221">
        <f t="shared" si="519"/>
        <v>0</v>
      </c>
      <c r="AU95" s="65">
        <f t="shared" si="520"/>
        <v>0</v>
      </c>
      <c r="AW95" s="525"/>
      <c r="AX95" s="165" t="s">
        <v>51</v>
      </c>
      <c r="AY95" s="221">
        <f t="shared" si="540"/>
        <v>0</v>
      </c>
      <c r="AZ95" s="221">
        <f t="shared" si="521"/>
        <v>0</v>
      </c>
      <c r="BA95" s="221">
        <f t="shared" si="522"/>
        <v>0</v>
      </c>
      <c r="BB95" s="221">
        <f t="shared" si="523"/>
        <v>0</v>
      </c>
      <c r="BC95" s="221">
        <f t="shared" si="524"/>
        <v>0</v>
      </c>
      <c r="BD95" s="221">
        <f t="shared" si="525"/>
        <v>0</v>
      </c>
      <c r="BE95" s="221">
        <f t="shared" si="526"/>
        <v>0</v>
      </c>
      <c r="BF95" s="221">
        <f t="shared" si="527"/>
        <v>0</v>
      </c>
      <c r="BG95" s="221">
        <f t="shared" si="528"/>
        <v>0</v>
      </c>
      <c r="BH95" s="221">
        <f t="shared" si="529"/>
        <v>0</v>
      </c>
      <c r="BI95" s="221">
        <f t="shared" si="530"/>
        <v>0</v>
      </c>
      <c r="BJ95" s="221">
        <f t="shared" si="531"/>
        <v>0</v>
      </c>
      <c r="BK95" s="65">
        <f t="shared" si="532"/>
        <v>0</v>
      </c>
      <c r="BP95" s="525"/>
      <c r="BQ95" s="165" t="s">
        <v>51</v>
      </c>
      <c r="BR95" s="414">
        <v>0</v>
      </c>
      <c r="BS95" s="414">
        <v>2.9899584175660654E-5</v>
      </c>
      <c r="BT95" s="414">
        <v>0</v>
      </c>
      <c r="BU95" s="414">
        <v>0</v>
      </c>
      <c r="BV95" s="414">
        <v>0</v>
      </c>
      <c r="BW95" s="414">
        <v>0</v>
      </c>
      <c r="BX95" s="414">
        <v>1.4548291498804838E-4</v>
      </c>
      <c r="BY95" s="414">
        <v>0</v>
      </c>
      <c r="BZ95" s="414">
        <v>1.5548919558016877E-5</v>
      </c>
      <c r="CA95" s="414">
        <v>0</v>
      </c>
      <c r="CB95" s="414">
        <v>0</v>
      </c>
      <c r="CC95" s="414">
        <v>5.3253835588614305E-5</v>
      </c>
      <c r="CD95" s="410">
        <f t="shared" si="533"/>
        <v>2.4418525431034021E-4</v>
      </c>
      <c r="CF95" s="525"/>
      <c r="CG95" s="165" t="s">
        <v>51</v>
      </c>
      <c r="CH95" s="414">
        <v>0</v>
      </c>
      <c r="CI95" s="414">
        <v>0</v>
      </c>
      <c r="CJ95" s="414">
        <v>0</v>
      </c>
      <c r="CK95" s="414">
        <v>0</v>
      </c>
      <c r="CL95" s="414">
        <v>8.5735559888958555E-6</v>
      </c>
      <c r="CM95" s="414">
        <v>2.1579946793449285E-6</v>
      </c>
      <c r="CN95" s="414">
        <v>7.588190764580773E-5</v>
      </c>
      <c r="CO95" s="414">
        <v>0</v>
      </c>
      <c r="CP95" s="414">
        <v>6.0829532699788336E-5</v>
      </c>
      <c r="CQ95" s="414">
        <v>2.0225159127903502E-5</v>
      </c>
      <c r="CR95" s="414">
        <v>5.3288271246402998E-4</v>
      </c>
      <c r="CS95" s="414">
        <v>4.0450318255807003E-5</v>
      </c>
      <c r="CT95" s="410">
        <f t="shared" si="534"/>
        <v>7.4100118086157737E-4</v>
      </c>
      <c r="CV95" s="525"/>
      <c r="CW95" s="165" t="s">
        <v>51</v>
      </c>
      <c r="CX95" s="414">
        <v>0</v>
      </c>
      <c r="CY95" s="414">
        <v>0</v>
      </c>
      <c r="CZ95" s="414">
        <v>0</v>
      </c>
      <c r="DA95" s="414">
        <v>0</v>
      </c>
      <c r="DB95" s="414">
        <v>0</v>
      </c>
      <c r="DC95" s="414">
        <v>0</v>
      </c>
      <c r="DD95" s="414">
        <v>0</v>
      </c>
      <c r="DE95" s="414">
        <v>0</v>
      </c>
      <c r="DF95" s="414">
        <v>0</v>
      </c>
      <c r="DG95" s="414">
        <v>0</v>
      </c>
      <c r="DH95" s="414">
        <v>0</v>
      </c>
      <c r="DI95" s="414">
        <v>0</v>
      </c>
      <c r="DJ95" s="410">
        <f t="shared" si="535"/>
        <v>0</v>
      </c>
      <c r="DL95" s="525"/>
      <c r="DM95" s="165" t="s">
        <v>51</v>
      </c>
      <c r="DN95" s="414">
        <v>0</v>
      </c>
      <c r="DO95" s="414">
        <v>0</v>
      </c>
      <c r="DP95" s="414">
        <v>0</v>
      </c>
      <c r="DQ95" s="414">
        <v>0</v>
      </c>
      <c r="DR95" s="414">
        <v>0</v>
      </c>
      <c r="DS95" s="414">
        <v>0</v>
      </c>
      <c r="DT95" s="414">
        <v>0</v>
      </c>
      <c r="DU95" s="414">
        <v>0</v>
      </c>
      <c r="DV95" s="414">
        <v>0</v>
      </c>
      <c r="DW95" s="414">
        <v>0</v>
      </c>
      <c r="DX95" s="414">
        <v>0</v>
      </c>
      <c r="DY95" s="414">
        <v>0</v>
      </c>
      <c r="DZ95" s="410">
        <f t="shared" si="536"/>
        <v>0</v>
      </c>
    </row>
    <row r="96" spans="1:131" ht="15" thickBot="1" x14ac:dyDescent="0.4">
      <c r="A96" s="526"/>
      <c r="B96" s="165" t="s">
        <v>50</v>
      </c>
      <c r="C96" s="221">
        <f t="shared" si="537"/>
        <v>0</v>
      </c>
      <c r="D96" s="221">
        <f t="shared" si="485"/>
        <v>0</v>
      </c>
      <c r="E96" s="221">
        <f t="shared" si="486"/>
        <v>0</v>
      </c>
      <c r="F96" s="221">
        <f t="shared" si="487"/>
        <v>0</v>
      </c>
      <c r="G96" s="221">
        <f t="shared" si="488"/>
        <v>0</v>
      </c>
      <c r="H96" s="221">
        <f t="shared" si="489"/>
        <v>0</v>
      </c>
      <c r="I96" s="221">
        <f t="shared" si="490"/>
        <v>10289.365274759824</v>
      </c>
      <c r="J96" s="221">
        <f t="shared" si="491"/>
        <v>0</v>
      </c>
      <c r="K96" s="221">
        <f t="shared" si="492"/>
        <v>0</v>
      </c>
      <c r="L96" s="221">
        <f t="shared" si="493"/>
        <v>0</v>
      </c>
      <c r="M96" s="221">
        <f t="shared" si="494"/>
        <v>0</v>
      </c>
      <c r="N96" s="221">
        <f t="shared" si="495"/>
        <v>0</v>
      </c>
      <c r="O96" s="65">
        <f t="shared" si="496"/>
        <v>10289.365274759824</v>
      </c>
      <c r="Q96" s="526"/>
      <c r="R96" s="165" t="s">
        <v>50</v>
      </c>
      <c r="S96" s="221">
        <f t="shared" si="538"/>
        <v>0</v>
      </c>
      <c r="T96" s="221">
        <f t="shared" si="497"/>
        <v>0</v>
      </c>
      <c r="U96" s="221">
        <f t="shared" si="498"/>
        <v>0</v>
      </c>
      <c r="V96" s="221">
        <f t="shared" si="499"/>
        <v>0</v>
      </c>
      <c r="W96" s="221">
        <f t="shared" si="500"/>
        <v>0</v>
      </c>
      <c r="X96" s="221">
        <f t="shared" si="501"/>
        <v>0</v>
      </c>
      <c r="Y96" s="221">
        <f t="shared" si="502"/>
        <v>0</v>
      </c>
      <c r="Z96" s="221">
        <f t="shared" si="503"/>
        <v>0</v>
      </c>
      <c r="AA96" s="221">
        <f t="shared" si="504"/>
        <v>0</v>
      </c>
      <c r="AB96" s="221">
        <f t="shared" si="505"/>
        <v>0</v>
      </c>
      <c r="AC96" s="221">
        <f t="shared" si="506"/>
        <v>0</v>
      </c>
      <c r="AD96" s="221">
        <f t="shared" si="507"/>
        <v>0</v>
      </c>
      <c r="AE96" s="65">
        <f t="shared" si="508"/>
        <v>0</v>
      </c>
      <c r="AG96" s="526"/>
      <c r="AH96" s="165" t="s">
        <v>50</v>
      </c>
      <c r="AI96" s="221">
        <f t="shared" si="539"/>
        <v>0</v>
      </c>
      <c r="AJ96" s="221">
        <f t="shared" si="509"/>
        <v>0</v>
      </c>
      <c r="AK96" s="221">
        <f t="shared" si="510"/>
        <v>0</v>
      </c>
      <c r="AL96" s="221">
        <f t="shared" si="511"/>
        <v>0</v>
      </c>
      <c r="AM96" s="221">
        <f t="shared" si="512"/>
        <v>0</v>
      </c>
      <c r="AN96" s="221">
        <f t="shared" si="513"/>
        <v>0</v>
      </c>
      <c r="AO96" s="221">
        <f t="shared" si="514"/>
        <v>0</v>
      </c>
      <c r="AP96" s="221">
        <f t="shared" si="515"/>
        <v>0</v>
      </c>
      <c r="AQ96" s="221">
        <f t="shared" si="516"/>
        <v>0</v>
      </c>
      <c r="AR96" s="221">
        <f t="shared" si="517"/>
        <v>0</v>
      </c>
      <c r="AS96" s="221">
        <f t="shared" si="518"/>
        <v>0</v>
      </c>
      <c r="AT96" s="221">
        <f t="shared" si="519"/>
        <v>0</v>
      </c>
      <c r="AU96" s="65">
        <f t="shared" si="520"/>
        <v>0</v>
      </c>
      <c r="AW96" s="526"/>
      <c r="AX96" s="165" t="s">
        <v>50</v>
      </c>
      <c r="AY96" s="221">
        <f t="shared" si="540"/>
        <v>0</v>
      </c>
      <c r="AZ96" s="221">
        <f t="shared" si="521"/>
        <v>0</v>
      </c>
      <c r="BA96" s="221">
        <f t="shared" si="522"/>
        <v>0</v>
      </c>
      <c r="BB96" s="221">
        <f t="shared" si="523"/>
        <v>0</v>
      </c>
      <c r="BC96" s="221">
        <f t="shared" si="524"/>
        <v>0</v>
      </c>
      <c r="BD96" s="221">
        <f t="shared" si="525"/>
        <v>0</v>
      </c>
      <c r="BE96" s="221">
        <f t="shared" si="526"/>
        <v>0</v>
      </c>
      <c r="BF96" s="221">
        <f t="shared" si="527"/>
        <v>0</v>
      </c>
      <c r="BG96" s="221">
        <f t="shared" si="528"/>
        <v>0</v>
      </c>
      <c r="BH96" s="221">
        <f t="shared" si="529"/>
        <v>0</v>
      </c>
      <c r="BI96" s="221">
        <f t="shared" si="530"/>
        <v>0</v>
      </c>
      <c r="BJ96" s="221">
        <f t="shared" si="531"/>
        <v>0</v>
      </c>
      <c r="BK96" s="65">
        <f t="shared" si="532"/>
        <v>0</v>
      </c>
      <c r="BP96" s="526"/>
      <c r="BQ96" s="165" t="s">
        <v>50</v>
      </c>
      <c r="BR96" s="414">
        <v>0</v>
      </c>
      <c r="BS96" s="414">
        <v>0</v>
      </c>
      <c r="BT96" s="414">
        <v>0</v>
      </c>
      <c r="BU96" s="414">
        <v>0</v>
      </c>
      <c r="BV96" s="414">
        <v>0</v>
      </c>
      <c r="BW96" s="414">
        <v>0</v>
      </c>
      <c r="BX96" s="414">
        <v>1.4867389385334485E-4</v>
      </c>
      <c r="BY96" s="414">
        <v>0</v>
      </c>
      <c r="BZ96" s="414">
        <v>0</v>
      </c>
      <c r="CA96" s="414">
        <v>0</v>
      </c>
      <c r="CB96" s="414">
        <v>0</v>
      </c>
      <c r="CC96" s="414">
        <v>0</v>
      </c>
      <c r="CD96" s="410">
        <f t="shared" si="533"/>
        <v>1.4867389385334485E-4</v>
      </c>
      <c r="CF96" s="526"/>
      <c r="CG96" s="165" t="s">
        <v>50</v>
      </c>
      <c r="CH96" s="414">
        <v>0</v>
      </c>
      <c r="CI96" s="414">
        <v>0</v>
      </c>
      <c r="CJ96" s="414">
        <v>0</v>
      </c>
      <c r="CK96" s="414">
        <v>0</v>
      </c>
      <c r="CL96" s="414">
        <v>0</v>
      </c>
      <c r="CM96" s="414">
        <v>0</v>
      </c>
      <c r="CN96" s="414">
        <v>0</v>
      </c>
      <c r="CO96" s="414">
        <v>0</v>
      </c>
      <c r="CP96" s="414">
        <v>0</v>
      </c>
      <c r="CQ96" s="414">
        <v>0</v>
      </c>
      <c r="CR96" s="414">
        <v>0</v>
      </c>
      <c r="CS96" s="414">
        <v>0</v>
      </c>
      <c r="CT96" s="410">
        <f t="shared" si="534"/>
        <v>0</v>
      </c>
      <c r="CV96" s="526"/>
      <c r="CW96" s="165" t="s">
        <v>50</v>
      </c>
      <c r="CX96" s="414">
        <v>0</v>
      </c>
      <c r="CY96" s="414">
        <v>0</v>
      </c>
      <c r="CZ96" s="414">
        <v>0</v>
      </c>
      <c r="DA96" s="414">
        <v>0</v>
      </c>
      <c r="DB96" s="414">
        <v>0</v>
      </c>
      <c r="DC96" s="414">
        <v>0</v>
      </c>
      <c r="DD96" s="414">
        <v>0</v>
      </c>
      <c r="DE96" s="414">
        <v>0</v>
      </c>
      <c r="DF96" s="414">
        <v>0</v>
      </c>
      <c r="DG96" s="414">
        <v>0</v>
      </c>
      <c r="DH96" s="414">
        <v>0</v>
      </c>
      <c r="DI96" s="414">
        <v>0</v>
      </c>
      <c r="DJ96" s="410">
        <f t="shared" si="535"/>
        <v>0</v>
      </c>
      <c r="DL96" s="526"/>
      <c r="DM96" s="165" t="s">
        <v>50</v>
      </c>
      <c r="DN96" s="414">
        <v>0</v>
      </c>
      <c r="DO96" s="414">
        <v>0</v>
      </c>
      <c r="DP96" s="414">
        <v>0</v>
      </c>
      <c r="DQ96" s="414">
        <v>0</v>
      </c>
      <c r="DR96" s="414">
        <v>0</v>
      </c>
      <c r="DS96" s="414">
        <v>0</v>
      </c>
      <c r="DT96" s="414">
        <v>0</v>
      </c>
      <c r="DU96" s="414">
        <v>0</v>
      </c>
      <c r="DV96" s="414">
        <v>0</v>
      </c>
      <c r="DW96" s="414">
        <v>0</v>
      </c>
      <c r="DX96" s="414">
        <v>0</v>
      </c>
      <c r="DY96" s="414">
        <v>0</v>
      </c>
      <c r="DZ96" s="410">
        <f t="shared" si="536"/>
        <v>0</v>
      </c>
    </row>
    <row r="97" spans="1:131" ht="15" thickBot="1" x14ac:dyDescent="0.4">
      <c r="B97" s="166" t="s">
        <v>43</v>
      </c>
      <c r="C97" s="158">
        <f>SUM(C84:C96)</f>
        <v>0</v>
      </c>
      <c r="D97" s="158">
        <f t="shared" ref="D97" si="541">SUM(D84:D96)</f>
        <v>676451.10199268861</v>
      </c>
      <c r="E97" s="158">
        <f t="shared" ref="E97" si="542">SUM(E84:E96)</f>
        <v>764929.87831607636</v>
      </c>
      <c r="F97" s="158">
        <f t="shared" ref="F97" si="543">SUM(F84:F96)</f>
        <v>1099344.34228121</v>
      </c>
      <c r="G97" s="158">
        <f t="shared" ref="G97" si="544">SUM(G84:G96)</f>
        <v>1033883.1077015607</v>
      </c>
      <c r="H97" s="158">
        <f t="shared" ref="H97" si="545">SUM(H84:H96)</f>
        <v>908610.36941166304</v>
      </c>
      <c r="I97" s="158">
        <f t="shared" ref="I97" si="546">SUM(I84:I96)</f>
        <v>1115983.3047567676</v>
      </c>
      <c r="J97" s="158">
        <f t="shared" ref="J97" si="547">SUM(J84:J96)</f>
        <v>1211351.7345460791</v>
      </c>
      <c r="K97" s="158">
        <f t="shared" ref="K97" si="548">SUM(K84:K96)</f>
        <v>888696.63546875038</v>
      </c>
      <c r="L97" s="158">
        <f t="shared" ref="L97" si="549">SUM(L84:L96)</f>
        <v>1025500.1068333052</v>
      </c>
      <c r="M97" s="462">
        <f t="shared" ref="M97" si="550">SUM(M84:M96)</f>
        <v>1128757.5790764035</v>
      </c>
      <c r="N97" s="462">
        <f t="shared" ref="N97" si="551">SUM(N84:N96)</f>
        <v>3529531.9140095334</v>
      </c>
      <c r="O97" s="68">
        <f t="shared" si="496"/>
        <v>13383040.074394038</v>
      </c>
      <c r="Q97" s="69"/>
      <c r="R97" s="166" t="s">
        <v>43</v>
      </c>
      <c r="S97" s="158">
        <f>SUM(S84:S96)</f>
        <v>0</v>
      </c>
      <c r="T97" s="158">
        <f t="shared" ref="T97" si="552">SUM(T84:T96)</f>
        <v>1459460.0614550777</v>
      </c>
      <c r="U97" s="158">
        <f t="shared" ref="U97" si="553">SUM(U84:U96)</f>
        <v>1697098.3870505611</v>
      </c>
      <c r="V97" s="158">
        <f t="shared" ref="V97" si="554">SUM(V84:V96)</f>
        <v>1939714.6620574137</v>
      </c>
      <c r="W97" s="158">
        <f t="shared" ref="W97" si="555">SUM(W84:W96)</f>
        <v>1743516.4523296007</v>
      </c>
      <c r="X97" s="158">
        <f t="shared" ref="X97" si="556">SUM(X84:X96)</f>
        <v>2211708.7101789219</v>
      </c>
      <c r="Y97" s="158">
        <f t="shared" ref="Y97" si="557">SUM(Y84:Y96)</f>
        <v>3000969.8358843317</v>
      </c>
      <c r="Z97" s="158">
        <f t="shared" ref="Z97" si="558">SUM(Z84:Z96)</f>
        <v>2710415.7524592155</v>
      </c>
      <c r="AA97" s="158">
        <f t="shared" ref="AA97" si="559">SUM(AA84:AA96)</f>
        <v>3286374.102405692</v>
      </c>
      <c r="AB97" s="158">
        <f t="shared" ref="AB97" si="560">SUM(AB84:AB96)</f>
        <v>4809450.3870904604</v>
      </c>
      <c r="AC97" s="462">
        <f t="shared" ref="AC97" si="561">SUM(AC84:AC96)</f>
        <v>4088415.8565753163</v>
      </c>
      <c r="AD97" s="462">
        <f t="shared" ref="AD97" si="562">SUM(AD84:AD96)</f>
        <v>16893605.14738844</v>
      </c>
      <c r="AE97" s="68">
        <f t="shared" si="508"/>
        <v>43840729.354875028</v>
      </c>
      <c r="AG97" s="69"/>
      <c r="AH97" s="166" t="s">
        <v>43</v>
      </c>
      <c r="AI97" s="158">
        <f>SUM(AI84:AI96)</f>
        <v>0</v>
      </c>
      <c r="AJ97" s="158">
        <f t="shared" ref="AJ97" si="563">SUM(AJ84:AJ96)</f>
        <v>295545.39676806482</v>
      </c>
      <c r="AK97" s="158">
        <f t="shared" ref="AK97" si="564">SUM(AK84:AK96)</f>
        <v>680916.45824040554</v>
      </c>
      <c r="AL97" s="158">
        <f t="shared" ref="AL97" si="565">SUM(AL84:AL96)</f>
        <v>398204.94544998376</v>
      </c>
      <c r="AM97" s="158">
        <f t="shared" ref="AM97" si="566">SUM(AM84:AM96)</f>
        <v>688972.65461289999</v>
      </c>
      <c r="AN97" s="158">
        <f t="shared" ref="AN97" si="567">SUM(AN84:AN96)</f>
        <v>1282403.9324347598</v>
      </c>
      <c r="AO97" s="158">
        <f t="shared" ref="AO97" si="568">SUM(AO84:AO96)</f>
        <v>664928.12845714914</v>
      </c>
      <c r="AP97" s="158">
        <f t="shared" ref="AP97" si="569">SUM(AP84:AP96)</f>
        <v>662935.86936394824</v>
      </c>
      <c r="AQ97" s="158">
        <f t="shared" ref="AQ97" si="570">SUM(AQ84:AQ96)</f>
        <v>526447.42592018389</v>
      </c>
      <c r="AR97" s="158">
        <f t="shared" ref="AR97" si="571">SUM(AR84:AR96)</f>
        <v>927167.07549356623</v>
      </c>
      <c r="AS97" s="462">
        <f t="shared" ref="AS97" si="572">SUM(AS84:AS96)</f>
        <v>449224.71918251732</v>
      </c>
      <c r="AT97" s="462">
        <f t="shared" ref="AT97" si="573">SUM(AT84:AT96)</f>
        <v>4426858.6511549503</v>
      </c>
      <c r="AU97" s="68">
        <f t="shared" si="520"/>
        <v>11003605.257078428</v>
      </c>
      <c r="AW97" s="69"/>
      <c r="AX97" s="166" t="s">
        <v>43</v>
      </c>
      <c r="AY97" s="158">
        <f>SUM(AY84:AY96)</f>
        <v>0</v>
      </c>
      <c r="AZ97" s="158">
        <f t="shared" ref="AZ97" si="574">SUM(AZ84:AZ96)</f>
        <v>36143.866259241884</v>
      </c>
      <c r="BA97" s="158">
        <f t="shared" ref="BA97" si="575">SUM(BA84:BA96)</f>
        <v>1430.9918355919633</v>
      </c>
      <c r="BB97" s="158">
        <f t="shared" ref="BB97" si="576">SUM(BB84:BB96)</f>
        <v>56027.237872978934</v>
      </c>
      <c r="BC97" s="158">
        <f t="shared" ref="BC97" si="577">SUM(BC84:BC96)</f>
        <v>60763.880585319144</v>
      </c>
      <c r="BD97" s="158">
        <f t="shared" ref="BD97" si="578">SUM(BD84:BD96)</f>
        <v>17140.19550267086</v>
      </c>
      <c r="BE97" s="158">
        <f t="shared" ref="BE97" si="579">SUM(BE84:BE96)</f>
        <v>263882.92139968451</v>
      </c>
      <c r="BF97" s="158">
        <f t="shared" ref="BF97" si="580">SUM(BF84:BF96)</f>
        <v>10764.263546119555</v>
      </c>
      <c r="BG97" s="158">
        <f t="shared" ref="BG97" si="581">SUM(BG84:BG96)</f>
        <v>174047.69795172496</v>
      </c>
      <c r="BH97" s="158">
        <f t="shared" ref="BH97" si="582">SUM(BH84:BH96)</f>
        <v>40201.129592282588</v>
      </c>
      <c r="BI97" s="462">
        <f t="shared" ref="BI97" si="583">SUM(BI84:BI96)</f>
        <v>39262.144455596062</v>
      </c>
      <c r="BJ97" s="462">
        <f t="shared" ref="BJ97" si="584">SUM(BJ84:BJ96)</f>
        <v>280573.75431130081</v>
      </c>
      <c r="BK97" s="68">
        <f t="shared" si="532"/>
        <v>980238.08331251133</v>
      </c>
      <c r="BL97" s="406">
        <f>'FORECAST OVERVIEW'!O23</f>
        <v>69207612.769659996</v>
      </c>
      <c r="BQ97" s="166" t="s">
        <v>43</v>
      </c>
      <c r="BR97" s="411">
        <f>SUM(BR84:BR96)</f>
        <v>0</v>
      </c>
      <c r="BS97" s="411">
        <f t="shared" ref="BS97:CC97" si="585">SUM(BS84:BS96)</f>
        <v>9.7742296681159156E-3</v>
      </c>
      <c r="BT97" s="411">
        <f t="shared" si="585"/>
        <v>1.1052684057488757E-2</v>
      </c>
      <c r="BU97" s="411">
        <f t="shared" si="585"/>
        <v>1.5884731437567409E-2</v>
      </c>
      <c r="BV97" s="411">
        <f t="shared" si="585"/>
        <v>1.4938863895545404E-2</v>
      </c>
      <c r="BW97" s="411">
        <f t="shared" si="585"/>
        <v>1.3128763340468662E-2</v>
      </c>
      <c r="BX97" s="411">
        <f t="shared" si="585"/>
        <v>1.6125152423202855E-2</v>
      </c>
      <c r="BY97" s="411">
        <f t="shared" si="585"/>
        <v>1.7503157327182439E-2</v>
      </c>
      <c r="BZ97" s="411">
        <f t="shared" si="585"/>
        <v>1.2841024273247974E-2</v>
      </c>
      <c r="CA97" s="411">
        <f t="shared" si="585"/>
        <v>1.4817735589962085E-2</v>
      </c>
      <c r="CB97" s="411">
        <f t="shared" si="585"/>
        <v>1.6309731457335296E-2</v>
      </c>
      <c r="CC97" s="412">
        <f t="shared" si="585"/>
        <v>5.0999185967542132E-2</v>
      </c>
      <c r="CD97" s="413">
        <f t="shared" si="533"/>
        <v>0.19337525943765893</v>
      </c>
      <c r="CF97" s="69"/>
      <c r="CG97" s="166" t="s">
        <v>43</v>
      </c>
      <c r="CH97" s="411">
        <f>SUM(CH84:CH96)</f>
        <v>0</v>
      </c>
      <c r="CI97" s="411">
        <f t="shared" ref="CI97:CS97" si="586">SUM(CI84:CI96)</f>
        <v>2.1088143385504726E-2</v>
      </c>
      <c r="CJ97" s="411">
        <f t="shared" si="586"/>
        <v>2.4521845489728463E-2</v>
      </c>
      <c r="CK97" s="411">
        <f t="shared" si="586"/>
        <v>2.8027475366232651E-2</v>
      </c>
      <c r="CL97" s="411">
        <f t="shared" si="586"/>
        <v>2.5192552994602678E-2</v>
      </c>
      <c r="CM97" s="411">
        <f t="shared" si="586"/>
        <v>3.1957592837944492E-2</v>
      </c>
      <c r="CN97" s="411">
        <f t="shared" si="586"/>
        <v>4.3361845840172226E-2</v>
      </c>
      <c r="CO97" s="411">
        <f t="shared" si="586"/>
        <v>3.9163549268490846E-2</v>
      </c>
      <c r="CP97" s="411">
        <f t="shared" si="586"/>
        <v>4.7485731278487459E-2</v>
      </c>
      <c r="CQ97" s="411">
        <f t="shared" si="586"/>
        <v>6.9493083125081886E-2</v>
      </c>
      <c r="CR97" s="411">
        <f t="shared" si="586"/>
        <v>5.9074655127645759E-2</v>
      </c>
      <c r="CS97" s="412">
        <f t="shared" si="586"/>
        <v>0.24410038825662894</v>
      </c>
      <c r="CT97" s="413">
        <f t="shared" si="534"/>
        <v>0.63346686297052024</v>
      </c>
      <c r="CV97" s="69"/>
      <c r="CW97" s="166" t="s">
        <v>43</v>
      </c>
      <c r="CX97" s="411">
        <f>SUM(CX84:CX96)</f>
        <v>0</v>
      </c>
      <c r="CY97" s="411">
        <f t="shared" ref="CY97:DI97" si="587">SUM(CY84:CY96)</f>
        <v>4.2704174431173175E-3</v>
      </c>
      <c r="CZ97" s="411">
        <f t="shared" si="587"/>
        <v>9.838750839545116E-3</v>
      </c>
      <c r="DA97" s="411">
        <f t="shared" si="587"/>
        <v>5.7537737470487243E-3</v>
      </c>
      <c r="DB97" s="411">
        <f t="shared" si="587"/>
        <v>9.9551570562904836E-3</v>
      </c>
      <c r="DC97" s="411">
        <f t="shared" si="587"/>
        <v>1.8529810249385662E-2</v>
      </c>
      <c r="DD97" s="411">
        <f t="shared" si="587"/>
        <v>9.6077310262123045E-3</v>
      </c>
      <c r="DE97" s="411">
        <f t="shared" si="587"/>
        <v>9.5789443217809342E-3</v>
      </c>
      <c r="DF97" s="411">
        <f t="shared" si="587"/>
        <v>7.606784930905372E-3</v>
      </c>
      <c r="DG97" s="411">
        <f t="shared" si="587"/>
        <v>1.3396894335590031E-2</v>
      </c>
      <c r="DH97" s="411">
        <f t="shared" si="587"/>
        <v>6.4909726142071671E-3</v>
      </c>
      <c r="DI97" s="412">
        <f t="shared" si="587"/>
        <v>6.3964908974517398E-2</v>
      </c>
      <c r="DJ97" s="413">
        <f t="shared" si="535"/>
        <v>0.15899414553860053</v>
      </c>
      <c r="DL97" s="69"/>
      <c r="DM97" s="166" t="s">
        <v>43</v>
      </c>
      <c r="DN97" s="411">
        <f>SUM(DN84:DN96)</f>
        <v>0</v>
      </c>
      <c r="DO97" s="411">
        <f t="shared" ref="DO97:DY97" si="588">SUM(DO84:DO96)</f>
        <v>5.2225275244701167E-4</v>
      </c>
      <c r="DP97" s="411">
        <f t="shared" si="588"/>
        <v>2.0676798090907384E-5</v>
      </c>
      <c r="DQ97" s="411">
        <f t="shared" si="588"/>
        <v>8.0955310594878346E-4</v>
      </c>
      <c r="DR97" s="411">
        <f t="shared" si="588"/>
        <v>8.7799417077939561E-4</v>
      </c>
      <c r="DS97" s="411">
        <f t="shared" si="588"/>
        <v>2.4766344072172606E-4</v>
      </c>
      <c r="DT97" s="411">
        <f t="shared" si="588"/>
        <v>3.8129175511074473E-3</v>
      </c>
      <c r="DU97" s="411">
        <f t="shared" si="588"/>
        <v>1.5553583074662144E-4</v>
      </c>
      <c r="DV97" s="411">
        <f t="shared" si="588"/>
        <v>2.5148634808572091E-3</v>
      </c>
      <c r="DW97" s="411">
        <f t="shared" si="588"/>
        <v>5.8087727611819031E-4</v>
      </c>
      <c r="DX97" s="411">
        <f t="shared" si="588"/>
        <v>5.6730961933725639E-4</v>
      </c>
      <c r="DY97" s="412">
        <f t="shared" si="588"/>
        <v>4.0540880270660325E-3</v>
      </c>
      <c r="DZ97" s="413">
        <f t="shared" si="536"/>
        <v>1.4163732053220583E-2</v>
      </c>
      <c r="EA97" s="433">
        <f>CD97+CT97+DJ97+DZ97</f>
        <v>1.0000000000000004</v>
      </c>
    </row>
    <row r="98" spans="1:131" ht="21.5" thickBot="1" x14ac:dyDescent="0.55000000000000004">
      <c r="A98" s="71"/>
      <c r="Q98" s="71"/>
      <c r="AG98" s="71"/>
      <c r="AW98" s="71"/>
      <c r="BL98" s="400">
        <f>O97+AE97+AU97+BK97-BL97</f>
        <v>0</v>
      </c>
      <c r="BP98" s="71"/>
      <c r="CF98" s="71"/>
      <c r="CV98" s="71"/>
      <c r="DL98" s="71"/>
    </row>
    <row r="99" spans="1:131" ht="21.5" thickBot="1" x14ac:dyDescent="0.55000000000000004">
      <c r="A99" s="71"/>
      <c r="B99" s="153" t="s">
        <v>36</v>
      </c>
      <c r="C99" s="154">
        <f t="shared" ref="C99:N99" si="589">C$3</f>
        <v>45658</v>
      </c>
      <c r="D99" s="154">
        <f t="shared" si="589"/>
        <v>45689</v>
      </c>
      <c r="E99" s="154">
        <f t="shared" si="589"/>
        <v>45717</v>
      </c>
      <c r="F99" s="154">
        <f t="shared" si="589"/>
        <v>45748</v>
      </c>
      <c r="G99" s="154">
        <f t="shared" si="589"/>
        <v>45778</v>
      </c>
      <c r="H99" s="154">
        <f t="shared" si="589"/>
        <v>45809</v>
      </c>
      <c r="I99" s="154">
        <f t="shared" si="589"/>
        <v>45839</v>
      </c>
      <c r="J99" s="154">
        <f t="shared" si="589"/>
        <v>45870</v>
      </c>
      <c r="K99" s="154">
        <f t="shared" si="589"/>
        <v>45901</v>
      </c>
      <c r="L99" s="154">
        <f t="shared" si="589"/>
        <v>45931</v>
      </c>
      <c r="M99" s="154">
        <f t="shared" si="589"/>
        <v>45962</v>
      </c>
      <c r="N99" s="154" t="str">
        <f t="shared" si="589"/>
        <v>Dec-25 +</v>
      </c>
      <c r="O99" s="155" t="s">
        <v>34</v>
      </c>
      <c r="Q99" s="71"/>
      <c r="R99" s="153" t="s">
        <v>36</v>
      </c>
      <c r="S99" s="154">
        <f t="shared" ref="S99:AD99" si="590">S$3</f>
        <v>45658</v>
      </c>
      <c r="T99" s="154">
        <f t="shared" si="590"/>
        <v>45689</v>
      </c>
      <c r="U99" s="154">
        <f t="shared" si="590"/>
        <v>45717</v>
      </c>
      <c r="V99" s="154">
        <f t="shared" si="590"/>
        <v>45748</v>
      </c>
      <c r="W99" s="154">
        <f t="shared" si="590"/>
        <v>45778</v>
      </c>
      <c r="X99" s="154">
        <f t="shared" si="590"/>
        <v>45809</v>
      </c>
      <c r="Y99" s="154">
        <f t="shared" si="590"/>
        <v>45839</v>
      </c>
      <c r="Z99" s="154">
        <f t="shared" si="590"/>
        <v>45870</v>
      </c>
      <c r="AA99" s="154">
        <f t="shared" si="590"/>
        <v>45901</v>
      </c>
      <c r="AB99" s="154">
        <f t="shared" si="590"/>
        <v>45931</v>
      </c>
      <c r="AC99" s="154">
        <f t="shared" si="590"/>
        <v>45962</v>
      </c>
      <c r="AD99" s="154" t="str">
        <f t="shared" si="590"/>
        <v>Dec-25 +</v>
      </c>
      <c r="AE99" s="155" t="s">
        <v>34</v>
      </c>
      <c r="AG99" s="71"/>
      <c r="AH99" s="153" t="s">
        <v>36</v>
      </c>
      <c r="AI99" s="154">
        <f t="shared" ref="AI99:AT99" si="591">AI$3</f>
        <v>45658</v>
      </c>
      <c r="AJ99" s="154">
        <f t="shared" si="591"/>
        <v>45689</v>
      </c>
      <c r="AK99" s="154">
        <f t="shared" si="591"/>
        <v>45717</v>
      </c>
      <c r="AL99" s="154">
        <f t="shared" si="591"/>
        <v>45748</v>
      </c>
      <c r="AM99" s="154">
        <f t="shared" si="591"/>
        <v>45778</v>
      </c>
      <c r="AN99" s="154">
        <f t="shared" si="591"/>
        <v>45809</v>
      </c>
      <c r="AO99" s="154">
        <f t="shared" si="591"/>
        <v>45839</v>
      </c>
      <c r="AP99" s="154">
        <f t="shared" si="591"/>
        <v>45870</v>
      </c>
      <c r="AQ99" s="154">
        <f t="shared" si="591"/>
        <v>45901</v>
      </c>
      <c r="AR99" s="154">
        <f t="shared" si="591"/>
        <v>45931</v>
      </c>
      <c r="AS99" s="154">
        <f t="shared" si="591"/>
        <v>45962</v>
      </c>
      <c r="AT99" s="154" t="str">
        <f t="shared" si="591"/>
        <v>Dec-25 +</v>
      </c>
      <c r="AU99" s="155" t="s">
        <v>34</v>
      </c>
      <c r="AW99" s="71"/>
      <c r="AX99" s="153" t="s">
        <v>36</v>
      </c>
      <c r="AY99" s="154">
        <f t="shared" ref="AY99:BJ99" si="592">AY$3</f>
        <v>45658</v>
      </c>
      <c r="AZ99" s="154">
        <f t="shared" si="592"/>
        <v>45689</v>
      </c>
      <c r="BA99" s="154">
        <f t="shared" si="592"/>
        <v>45717</v>
      </c>
      <c r="BB99" s="154">
        <f t="shared" si="592"/>
        <v>45748</v>
      </c>
      <c r="BC99" s="154">
        <f t="shared" si="592"/>
        <v>45778</v>
      </c>
      <c r="BD99" s="154">
        <f t="shared" si="592"/>
        <v>45809</v>
      </c>
      <c r="BE99" s="154">
        <f t="shared" si="592"/>
        <v>45839</v>
      </c>
      <c r="BF99" s="154">
        <f t="shared" si="592"/>
        <v>45870</v>
      </c>
      <c r="BG99" s="154">
        <f t="shared" si="592"/>
        <v>45901</v>
      </c>
      <c r="BH99" s="154">
        <f t="shared" si="592"/>
        <v>45931</v>
      </c>
      <c r="BI99" s="154">
        <f t="shared" si="592"/>
        <v>45962</v>
      </c>
      <c r="BJ99" s="154" t="str">
        <f t="shared" si="592"/>
        <v>Dec-25 +</v>
      </c>
      <c r="BK99" s="155" t="s">
        <v>34</v>
      </c>
      <c r="BP99" s="71"/>
      <c r="BQ99" s="153" t="s">
        <v>36</v>
      </c>
      <c r="BR99" s="401" t="s">
        <v>188</v>
      </c>
      <c r="BS99" s="401" t="s">
        <v>189</v>
      </c>
      <c r="BT99" s="401" t="s">
        <v>190</v>
      </c>
      <c r="BU99" s="401" t="s">
        <v>191</v>
      </c>
      <c r="BV99" s="401" t="s">
        <v>44</v>
      </c>
      <c r="BW99" s="401" t="s">
        <v>192</v>
      </c>
      <c r="BX99" s="401" t="s">
        <v>193</v>
      </c>
      <c r="BY99" s="401" t="s">
        <v>194</v>
      </c>
      <c r="BZ99" s="401" t="s">
        <v>195</v>
      </c>
      <c r="CA99" s="401" t="s">
        <v>196</v>
      </c>
      <c r="CB99" s="431" t="s">
        <v>197</v>
      </c>
      <c r="CC99" s="431" t="s">
        <v>198</v>
      </c>
      <c r="CD99" s="432" t="s">
        <v>34</v>
      </c>
      <c r="CF99" s="71"/>
      <c r="CG99" s="153" t="s">
        <v>36</v>
      </c>
      <c r="CH99" s="401" t="s">
        <v>188</v>
      </c>
      <c r="CI99" s="401" t="s">
        <v>189</v>
      </c>
      <c r="CJ99" s="401" t="s">
        <v>190</v>
      </c>
      <c r="CK99" s="401" t="s">
        <v>191</v>
      </c>
      <c r="CL99" s="401" t="s">
        <v>44</v>
      </c>
      <c r="CM99" s="401" t="s">
        <v>192</v>
      </c>
      <c r="CN99" s="401" t="s">
        <v>193</v>
      </c>
      <c r="CO99" s="401" t="s">
        <v>194</v>
      </c>
      <c r="CP99" s="401" t="s">
        <v>195</v>
      </c>
      <c r="CQ99" s="401" t="s">
        <v>196</v>
      </c>
      <c r="CR99" s="431" t="s">
        <v>197</v>
      </c>
      <c r="CS99" s="431" t="s">
        <v>198</v>
      </c>
      <c r="CT99" s="432" t="s">
        <v>34</v>
      </c>
      <c r="CV99" s="71"/>
      <c r="CW99" s="153" t="s">
        <v>36</v>
      </c>
      <c r="CX99" s="401" t="s">
        <v>188</v>
      </c>
      <c r="CY99" s="401" t="s">
        <v>189</v>
      </c>
      <c r="CZ99" s="401" t="s">
        <v>190</v>
      </c>
      <c r="DA99" s="401" t="s">
        <v>191</v>
      </c>
      <c r="DB99" s="401" t="s">
        <v>44</v>
      </c>
      <c r="DC99" s="401" t="s">
        <v>192</v>
      </c>
      <c r="DD99" s="401" t="s">
        <v>193</v>
      </c>
      <c r="DE99" s="401" t="s">
        <v>194</v>
      </c>
      <c r="DF99" s="401" t="s">
        <v>195</v>
      </c>
      <c r="DG99" s="401" t="s">
        <v>196</v>
      </c>
      <c r="DH99" s="431" t="s">
        <v>197</v>
      </c>
      <c r="DI99" s="431" t="s">
        <v>198</v>
      </c>
      <c r="DJ99" s="432" t="s">
        <v>34</v>
      </c>
      <c r="DL99" s="71"/>
      <c r="DM99" s="153" t="s">
        <v>36</v>
      </c>
      <c r="DN99" s="401" t="s">
        <v>188</v>
      </c>
      <c r="DO99" s="401" t="s">
        <v>189</v>
      </c>
      <c r="DP99" s="401" t="s">
        <v>190</v>
      </c>
      <c r="DQ99" s="401" t="s">
        <v>191</v>
      </c>
      <c r="DR99" s="401" t="s">
        <v>44</v>
      </c>
      <c r="DS99" s="401" t="s">
        <v>192</v>
      </c>
      <c r="DT99" s="401" t="s">
        <v>193</v>
      </c>
      <c r="DU99" s="401" t="s">
        <v>194</v>
      </c>
      <c r="DV99" s="401" t="s">
        <v>195</v>
      </c>
      <c r="DW99" s="401" t="s">
        <v>196</v>
      </c>
      <c r="DX99" s="431" t="s">
        <v>197</v>
      </c>
      <c r="DY99" s="431" t="s">
        <v>198</v>
      </c>
      <c r="DZ99" s="432" t="s">
        <v>34</v>
      </c>
    </row>
    <row r="100" spans="1:131" ht="15" customHeight="1" x14ac:dyDescent="0.35">
      <c r="A100" s="530" t="s">
        <v>173</v>
      </c>
      <c r="B100" s="165" t="s">
        <v>62</v>
      </c>
      <c r="C100" s="221">
        <f>$BL$113*BR100</f>
        <v>0</v>
      </c>
      <c r="D100" s="221">
        <f t="shared" ref="D100:D112" si="593">$BL$113*BS100</f>
        <v>0</v>
      </c>
      <c r="E100" s="221">
        <f t="shared" ref="E100:E112" si="594">$BL$113*BT100</f>
        <v>0</v>
      </c>
      <c r="F100" s="221">
        <f t="shared" ref="F100:F112" si="595">$BL$113*BU100</f>
        <v>0</v>
      </c>
      <c r="G100" s="221">
        <f t="shared" ref="G100:G112" si="596">$BL$113*BV100</f>
        <v>0</v>
      </c>
      <c r="H100" s="221">
        <f t="shared" ref="H100:H112" si="597">$BL$113*BW100</f>
        <v>0</v>
      </c>
      <c r="I100" s="221">
        <f t="shared" ref="I100:I112" si="598">$BL$113*BX100</f>
        <v>0</v>
      </c>
      <c r="J100" s="221">
        <f t="shared" ref="J100:J112" si="599">$BL$113*BY100</f>
        <v>0</v>
      </c>
      <c r="K100" s="221">
        <f t="shared" ref="K100:K112" si="600">$BL$113*BZ100</f>
        <v>0</v>
      </c>
      <c r="L100" s="221">
        <f t="shared" ref="L100:L112" si="601">$BL$113*CA100</f>
        <v>0</v>
      </c>
      <c r="M100" s="221">
        <f t="shared" ref="M100:M112" si="602">$BL$113*CB100</f>
        <v>0</v>
      </c>
      <c r="N100" s="221">
        <f t="shared" ref="N100:N112" si="603">$BL$113*CC100</f>
        <v>0</v>
      </c>
      <c r="O100" s="65">
        <f t="shared" ref="O100:O113" si="604">SUM(C100:N100)</f>
        <v>0</v>
      </c>
      <c r="Q100" s="530" t="s">
        <v>173</v>
      </c>
      <c r="R100" s="165" t="s">
        <v>62</v>
      </c>
      <c r="S100" s="221">
        <f>$BL$113*CH100</f>
        <v>0</v>
      </c>
      <c r="T100" s="221">
        <f t="shared" ref="T100:T112" si="605">$BL$113*CI100</f>
        <v>0</v>
      </c>
      <c r="U100" s="221">
        <f t="shared" ref="U100:U112" si="606">$BL$113*CJ100</f>
        <v>0</v>
      </c>
      <c r="V100" s="221">
        <f t="shared" ref="V100:V112" si="607">$BL$113*CK100</f>
        <v>0</v>
      </c>
      <c r="W100" s="221">
        <f t="shared" ref="W100:W112" si="608">$BL$113*CL100</f>
        <v>0</v>
      </c>
      <c r="X100" s="221">
        <f t="shared" ref="X100:X112" si="609">$BL$113*CM100</f>
        <v>0</v>
      </c>
      <c r="Y100" s="221">
        <f t="shared" ref="Y100:Y112" si="610">$BL$113*CN100</f>
        <v>0</v>
      </c>
      <c r="Z100" s="221">
        <f t="shared" ref="Z100:Z112" si="611">$BL$113*CO100</f>
        <v>0</v>
      </c>
      <c r="AA100" s="221">
        <f t="shared" ref="AA100:AA112" si="612">$BL$113*CP100</f>
        <v>0</v>
      </c>
      <c r="AB100" s="221">
        <f t="shared" ref="AB100:AB112" si="613">$BL$113*CQ100</f>
        <v>0</v>
      </c>
      <c r="AC100" s="221">
        <f t="shared" ref="AC100:AC112" si="614">$BL$113*CR100</f>
        <v>0</v>
      </c>
      <c r="AD100" s="221">
        <f t="shared" ref="AD100:AD112" si="615">$BL$113*CS100</f>
        <v>0</v>
      </c>
      <c r="AE100" s="65">
        <f t="shared" ref="AE100:AE113" si="616">SUM(S100:AD100)</f>
        <v>0</v>
      </c>
      <c r="AG100" s="530" t="s">
        <v>173</v>
      </c>
      <c r="AH100" s="165" t="s">
        <v>62</v>
      </c>
      <c r="AI100" s="221">
        <f>$BL$113*CX100</f>
        <v>0</v>
      </c>
      <c r="AJ100" s="221">
        <f t="shared" ref="AJ100:AJ112" si="617">$BL$113*CY100</f>
        <v>0</v>
      </c>
      <c r="AK100" s="221">
        <f t="shared" ref="AK100:AK112" si="618">$BL$113*CZ100</f>
        <v>0</v>
      </c>
      <c r="AL100" s="221">
        <f t="shared" ref="AL100:AL112" si="619">$BL$113*DA100</f>
        <v>0</v>
      </c>
      <c r="AM100" s="221">
        <f t="shared" ref="AM100:AM112" si="620">$BL$113*DB100</f>
        <v>0</v>
      </c>
      <c r="AN100" s="221">
        <f t="shared" ref="AN100:AN112" si="621">$BL$113*DC100</f>
        <v>0</v>
      </c>
      <c r="AO100" s="221">
        <f t="shared" ref="AO100:AO112" si="622">$BL$113*DD100</f>
        <v>0</v>
      </c>
      <c r="AP100" s="221">
        <f t="shared" ref="AP100:AP112" si="623">$BL$113*DE100</f>
        <v>0</v>
      </c>
      <c r="AQ100" s="221">
        <f t="shared" ref="AQ100:AQ112" si="624">$BL$113*DF100</f>
        <v>0</v>
      </c>
      <c r="AR100" s="221">
        <f t="shared" ref="AR100:AR112" si="625">$BL$113*DG100</f>
        <v>0</v>
      </c>
      <c r="AS100" s="221">
        <f t="shared" ref="AS100:AS112" si="626">$BL$113*DH100</f>
        <v>0</v>
      </c>
      <c r="AT100" s="221">
        <f t="shared" ref="AT100:AT112" si="627">$BL$113*DI100</f>
        <v>0</v>
      </c>
      <c r="AU100" s="65">
        <f t="shared" ref="AU100:AU113" si="628">SUM(AI100:AT100)</f>
        <v>0</v>
      </c>
      <c r="AW100" s="530" t="s">
        <v>173</v>
      </c>
      <c r="AX100" s="165" t="s">
        <v>62</v>
      </c>
      <c r="AY100" s="221">
        <f>$BL$113*DN100</f>
        <v>0</v>
      </c>
      <c r="AZ100" s="221">
        <f t="shared" ref="AZ100:AZ112" si="629">$BL$113*DO100</f>
        <v>0</v>
      </c>
      <c r="BA100" s="221">
        <f t="shared" ref="BA100:BA112" si="630">$BL$113*DP100</f>
        <v>0</v>
      </c>
      <c r="BB100" s="221">
        <f t="shared" ref="BB100:BB112" si="631">$BL$113*DQ100</f>
        <v>0</v>
      </c>
      <c r="BC100" s="221">
        <f t="shared" ref="BC100:BC112" si="632">$BL$113*DR100</f>
        <v>0</v>
      </c>
      <c r="BD100" s="221">
        <f t="shared" ref="BD100:BD112" si="633">$BL$113*DS100</f>
        <v>0</v>
      </c>
      <c r="BE100" s="221">
        <f t="shared" ref="BE100:BE112" si="634">$BL$113*DT100</f>
        <v>0</v>
      </c>
      <c r="BF100" s="221">
        <f t="shared" ref="BF100:BF112" si="635">$BL$113*DU100</f>
        <v>0</v>
      </c>
      <c r="BG100" s="221">
        <f t="shared" ref="BG100:BG112" si="636">$BL$113*DV100</f>
        <v>0</v>
      </c>
      <c r="BH100" s="221">
        <f t="shared" ref="BH100:BH112" si="637">$BL$113*DW100</f>
        <v>0</v>
      </c>
      <c r="BI100" s="221">
        <f t="shared" ref="BI100:BI112" si="638">$BL$113*DX100</f>
        <v>0</v>
      </c>
      <c r="BJ100" s="221">
        <f t="shared" ref="BJ100:BJ112" si="639">$BL$113*DY100</f>
        <v>0</v>
      </c>
      <c r="BK100" s="65">
        <f t="shared" ref="BK100:BK113" si="640">SUM(AY100:BJ100)</f>
        <v>0</v>
      </c>
      <c r="BL100" s="162"/>
      <c r="BP100" s="530" t="s">
        <v>173</v>
      </c>
      <c r="BQ100" s="165" t="s">
        <v>62</v>
      </c>
      <c r="BR100" s="414">
        <v>0</v>
      </c>
      <c r="BS100" s="414">
        <v>0</v>
      </c>
      <c r="BT100" s="414">
        <v>0</v>
      </c>
      <c r="BU100" s="414">
        <v>0</v>
      </c>
      <c r="BV100" s="414">
        <v>0</v>
      </c>
      <c r="BW100" s="414">
        <v>0</v>
      </c>
      <c r="BX100" s="414">
        <v>0</v>
      </c>
      <c r="BY100" s="414">
        <v>0</v>
      </c>
      <c r="BZ100" s="414">
        <v>0</v>
      </c>
      <c r="CA100" s="414">
        <v>0</v>
      </c>
      <c r="CB100" s="429">
        <v>0</v>
      </c>
      <c r="CC100" s="429">
        <v>0</v>
      </c>
      <c r="CD100" s="430">
        <f t="shared" ref="CD100:CD113" si="641">SUM(BR100:CC100)</f>
        <v>0</v>
      </c>
      <c r="CF100" s="530" t="s">
        <v>173</v>
      </c>
      <c r="CG100" s="165" t="s">
        <v>62</v>
      </c>
      <c r="CH100" s="414">
        <v>0</v>
      </c>
      <c r="CI100" s="414">
        <v>0</v>
      </c>
      <c r="CJ100" s="414">
        <v>0</v>
      </c>
      <c r="CK100" s="414">
        <v>0</v>
      </c>
      <c r="CL100" s="414">
        <v>0</v>
      </c>
      <c r="CM100" s="414">
        <v>0</v>
      </c>
      <c r="CN100" s="414">
        <v>0</v>
      </c>
      <c r="CO100" s="414">
        <v>0</v>
      </c>
      <c r="CP100" s="414">
        <v>0</v>
      </c>
      <c r="CQ100" s="414">
        <v>0</v>
      </c>
      <c r="CR100" s="414">
        <v>0</v>
      </c>
      <c r="CS100" s="414">
        <v>0</v>
      </c>
      <c r="CT100" s="410">
        <f t="shared" ref="CT100:CT113" si="642">SUM(CH100:CS100)</f>
        <v>0</v>
      </c>
      <c r="CV100" s="530" t="s">
        <v>173</v>
      </c>
      <c r="CW100" s="165" t="s">
        <v>62</v>
      </c>
      <c r="CX100" s="414">
        <v>0</v>
      </c>
      <c r="CY100" s="414">
        <v>0</v>
      </c>
      <c r="CZ100" s="414">
        <v>0</v>
      </c>
      <c r="DA100" s="414">
        <v>0</v>
      </c>
      <c r="DB100" s="414">
        <v>0</v>
      </c>
      <c r="DC100" s="414">
        <v>0</v>
      </c>
      <c r="DD100" s="414">
        <v>0</v>
      </c>
      <c r="DE100" s="414">
        <v>0</v>
      </c>
      <c r="DF100" s="414">
        <v>0</v>
      </c>
      <c r="DG100" s="414">
        <v>0</v>
      </c>
      <c r="DH100" s="414">
        <v>0</v>
      </c>
      <c r="DI100" s="414">
        <v>0</v>
      </c>
      <c r="DJ100" s="410">
        <f t="shared" ref="DJ100:DJ113" si="643">SUM(CX100:DI100)</f>
        <v>0</v>
      </c>
      <c r="DL100" s="530" t="s">
        <v>173</v>
      </c>
      <c r="DM100" s="165" t="s">
        <v>62</v>
      </c>
      <c r="DN100" s="414">
        <v>0</v>
      </c>
      <c r="DO100" s="414">
        <v>0</v>
      </c>
      <c r="DP100" s="414">
        <v>0</v>
      </c>
      <c r="DQ100" s="414">
        <v>0</v>
      </c>
      <c r="DR100" s="414">
        <v>0</v>
      </c>
      <c r="DS100" s="414">
        <v>0</v>
      </c>
      <c r="DT100" s="414">
        <v>0</v>
      </c>
      <c r="DU100" s="414">
        <v>0</v>
      </c>
      <c r="DV100" s="414">
        <v>0</v>
      </c>
      <c r="DW100" s="414">
        <v>0</v>
      </c>
      <c r="DX100" s="414">
        <v>0</v>
      </c>
      <c r="DY100" s="414">
        <v>0</v>
      </c>
      <c r="DZ100" s="410">
        <f t="shared" ref="DZ100:DZ113" si="644">SUM(DN100:DY100)</f>
        <v>0</v>
      </c>
    </row>
    <row r="101" spans="1:131" x14ac:dyDescent="0.35">
      <c r="A101" s="531"/>
      <c r="B101" s="165" t="s">
        <v>61</v>
      </c>
      <c r="C101" s="221">
        <f t="shared" ref="C101:C112" si="645">$BL$113*BR101</f>
        <v>0</v>
      </c>
      <c r="D101" s="221">
        <f t="shared" si="593"/>
        <v>0</v>
      </c>
      <c r="E101" s="221">
        <f t="shared" si="594"/>
        <v>0</v>
      </c>
      <c r="F101" s="221">
        <f t="shared" si="595"/>
        <v>0</v>
      </c>
      <c r="G101" s="221">
        <f t="shared" si="596"/>
        <v>0</v>
      </c>
      <c r="H101" s="221">
        <f t="shared" si="597"/>
        <v>0</v>
      </c>
      <c r="I101" s="221">
        <f t="shared" si="598"/>
        <v>0</v>
      </c>
      <c r="J101" s="221">
        <f t="shared" si="599"/>
        <v>0</v>
      </c>
      <c r="K101" s="221">
        <f t="shared" si="600"/>
        <v>0</v>
      </c>
      <c r="L101" s="221">
        <f t="shared" si="601"/>
        <v>0</v>
      </c>
      <c r="M101" s="221">
        <f t="shared" si="602"/>
        <v>0</v>
      </c>
      <c r="N101" s="221">
        <f t="shared" si="603"/>
        <v>0</v>
      </c>
      <c r="O101" s="65">
        <f t="shared" si="604"/>
        <v>0</v>
      </c>
      <c r="Q101" s="531"/>
      <c r="R101" s="165" t="s">
        <v>61</v>
      </c>
      <c r="S101" s="221">
        <f t="shared" ref="S101:S112" si="646">$BL$113*CH101</f>
        <v>0</v>
      </c>
      <c r="T101" s="221">
        <f t="shared" si="605"/>
        <v>0</v>
      </c>
      <c r="U101" s="221">
        <f t="shared" si="606"/>
        <v>0</v>
      </c>
      <c r="V101" s="221">
        <f t="shared" si="607"/>
        <v>0</v>
      </c>
      <c r="W101" s="221">
        <f t="shared" si="608"/>
        <v>0</v>
      </c>
      <c r="X101" s="221">
        <f t="shared" si="609"/>
        <v>0</v>
      </c>
      <c r="Y101" s="221">
        <f t="shared" si="610"/>
        <v>0</v>
      </c>
      <c r="Z101" s="221">
        <f t="shared" si="611"/>
        <v>0</v>
      </c>
      <c r="AA101" s="221">
        <f t="shared" si="612"/>
        <v>0</v>
      </c>
      <c r="AB101" s="221">
        <f t="shared" si="613"/>
        <v>0</v>
      </c>
      <c r="AC101" s="221">
        <f t="shared" si="614"/>
        <v>0</v>
      </c>
      <c r="AD101" s="221">
        <f t="shared" si="615"/>
        <v>0</v>
      </c>
      <c r="AE101" s="65">
        <f t="shared" si="616"/>
        <v>0</v>
      </c>
      <c r="AG101" s="531"/>
      <c r="AH101" s="165" t="s">
        <v>61</v>
      </c>
      <c r="AI101" s="221">
        <f t="shared" ref="AI101:AI112" si="647">$BL$113*CX101</f>
        <v>0</v>
      </c>
      <c r="AJ101" s="221">
        <f t="shared" si="617"/>
        <v>0</v>
      </c>
      <c r="AK101" s="221">
        <f t="shared" si="618"/>
        <v>0</v>
      </c>
      <c r="AL101" s="221">
        <f t="shared" si="619"/>
        <v>0</v>
      </c>
      <c r="AM101" s="221">
        <f t="shared" si="620"/>
        <v>0</v>
      </c>
      <c r="AN101" s="221">
        <f t="shared" si="621"/>
        <v>0</v>
      </c>
      <c r="AO101" s="221">
        <f t="shared" si="622"/>
        <v>0</v>
      </c>
      <c r="AP101" s="221">
        <f t="shared" si="623"/>
        <v>0</v>
      </c>
      <c r="AQ101" s="221">
        <f t="shared" si="624"/>
        <v>0</v>
      </c>
      <c r="AR101" s="221">
        <f t="shared" si="625"/>
        <v>0</v>
      </c>
      <c r="AS101" s="221">
        <f t="shared" si="626"/>
        <v>0</v>
      </c>
      <c r="AT101" s="221">
        <f t="shared" si="627"/>
        <v>0</v>
      </c>
      <c r="AU101" s="65">
        <f t="shared" si="628"/>
        <v>0</v>
      </c>
      <c r="AW101" s="531"/>
      <c r="AX101" s="165" t="s">
        <v>61</v>
      </c>
      <c r="AY101" s="221">
        <f t="shared" ref="AY101:AY112" si="648">$BL$113*DN101</f>
        <v>0</v>
      </c>
      <c r="AZ101" s="221">
        <f t="shared" si="629"/>
        <v>0</v>
      </c>
      <c r="BA101" s="221">
        <f t="shared" si="630"/>
        <v>0</v>
      </c>
      <c r="BB101" s="221">
        <f t="shared" si="631"/>
        <v>0</v>
      </c>
      <c r="BC101" s="221">
        <f t="shared" si="632"/>
        <v>0</v>
      </c>
      <c r="BD101" s="221">
        <f t="shared" si="633"/>
        <v>0</v>
      </c>
      <c r="BE101" s="221">
        <f t="shared" si="634"/>
        <v>0</v>
      </c>
      <c r="BF101" s="221">
        <f t="shared" si="635"/>
        <v>0</v>
      </c>
      <c r="BG101" s="221">
        <f t="shared" si="636"/>
        <v>0</v>
      </c>
      <c r="BH101" s="221">
        <f t="shared" si="637"/>
        <v>0</v>
      </c>
      <c r="BI101" s="221">
        <f t="shared" si="638"/>
        <v>0</v>
      </c>
      <c r="BJ101" s="221">
        <f t="shared" si="639"/>
        <v>0</v>
      </c>
      <c r="BK101" s="65">
        <f t="shared" si="640"/>
        <v>0</v>
      </c>
      <c r="BP101" s="531"/>
      <c r="BQ101" s="165" t="s">
        <v>61</v>
      </c>
      <c r="BR101" s="414">
        <v>0</v>
      </c>
      <c r="BS101" s="414">
        <v>0</v>
      </c>
      <c r="BT101" s="414">
        <v>0</v>
      </c>
      <c r="BU101" s="414">
        <v>0</v>
      </c>
      <c r="BV101" s="414">
        <v>0</v>
      </c>
      <c r="BW101" s="414">
        <v>0</v>
      </c>
      <c r="BX101" s="414">
        <v>0</v>
      </c>
      <c r="BY101" s="414">
        <v>0</v>
      </c>
      <c r="BZ101" s="414">
        <v>0</v>
      </c>
      <c r="CA101" s="414">
        <v>0</v>
      </c>
      <c r="CB101" s="414">
        <v>0</v>
      </c>
      <c r="CC101" s="414">
        <v>0</v>
      </c>
      <c r="CD101" s="410">
        <f t="shared" si="641"/>
        <v>0</v>
      </c>
      <c r="CF101" s="531"/>
      <c r="CG101" s="165" t="s">
        <v>61</v>
      </c>
      <c r="CH101" s="414">
        <v>0</v>
      </c>
      <c r="CI101" s="414">
        <v>0</v>
      </c>
      <c r="CJ101" s="414">
        <v>0</v>
      </c>
      <c r="CK101" s="414">
        <v>0</v>
      </c>
      <c r="CL101" s="414">
        <v>0</v>
      </c>
      <c r="CM101" s="414">
        <v>0</v>
      </c>
      <c r="CN101" s="414">
        <v>0</v>
      </c>
      <c r="CO101" s="414">
        <v>0</v>
      </c>
      <c r="CP101" s="414">
        <v>0</v>
      </c>
      <c r="CQ101" s="414">
        <v>0</v>
      </c>
      <c r="CR101" s="414">
        <v>0</v>
      </c>
      <c r="CS101" s="414">
        <v>0</v>
      </c>
      <c r="CT101" s="410">
        <f t="shared" si="642"/>
        <v>0</v>
      </c>
      <c r="CV101" s="531"/>
      <c r="CW101" s="165" t="s">
        <v>61</v>
      </c>
      <c r="CX101" s="414">
        <v>0</v>
      </c>
      <c r="CY101" s="414">
        <v>0</v>
      </c>
      <c r="CZ101" s="414">
        <v>0</v>
      </c>
      <c r="DA101" s="414">
        <v>0</v>
      </c>
      <c r="DB101" s="414">
        <v>0</v>
      </c>
      <c r="DC101" s="414">
        <v>0</v>
      </c>
      <c r="DD101" s="414">
        <v>0</v>
      </c>
      <c r="DE101" s="414">
        <v>0</v>
      </c>
      <c r="DF101" s="414">
        <v>0</v>
      </c>
      <c r="DG101" s="414">
        <v>0</v>
      </c>
      <c r="DH101" s="414">
        <v>0</v>
      </c>
      <c r="DI101" s="414">
        <v>0</v>
      </c>
      <c r="DJ101" s="410">
        <f t="shared" si="643"/>
        <v>0</v>
      </c>
      <c r="DL101" s="531"/>
      <c r="DM101" s="165" t="s">
        <v>61</v>
      </c>
      <c r="DN101" s="414">
        <v>0</v>
      </c>
      <c r="DO101" s="414">
        <v>0</v>
      </c>
      <c r="DP101" s="414">
        <v>0</v>
      </c>
      <c r="DQ101" s="414">
        <v>0</v>
      </c>
      <c r="DR101" s="414">
        <v>0</v>
      </c>
      <c r="DS101" s="414">
        <v>0</v>
      </c>
      <c r="DT101" s="414">
        <v>0</v>
      </c>
      <c r="DU101" s="414">
        <v>0</v>
      </c>
      <c r="DV101" s="414">
        <v>0</v>
      </c>
      <c r="DW101" s="414">
        <v>0</v>
      </c>
      <c r="DX101" s="414">
        <v>0</v>
      </c>
      <c r="DY101" s="414">
        <v>0</v>
      </c>
      <c r="DZ101" s="410">
        <f t="shared" si="644"/>
        <v>0</v>
      </c>
    </row>
    <row r="102" spans="1:131" x14ac:dyDescent="0.35">
      <c r="A102" s="531"/>
      <c r="B102" s="165" t="s">
        <v>60</v>
      </c>
      <c r="C102" s="221">
        <f t="shared" si="645"/>
        <v>0</v>
      </c>
      <c r="D102" s="221">
        <f t="shared" si="593"/>
        <v>0</v>
      </c>
      <c r="E102" s="221">
        <f t="shared" si="594"/>
        <v>0</v>
      </c>
      <c r="F102" s="221">
        <f t="shared" si="595"/>
        <v>0</v>
      </c>
      <c r="G102" s="221">
        <f t="shared" si="596"/>
        <v>0</v>
      </c>
      <c r="H102" s="221">
        <f t="shared" si="597"/>
        <v>0</v>
      </c>
      <c r="I102" s="221">
        <f t="shared" si="598"/>
        <v>0</v>
      </c>
      <c r="J102" s="221">
        <f t="shared" si="599"/>
        <v>0</v>
      </c>
      <c r="K102" s="221">
        <f t="shared" si="600"/>
        <v>0</v>
      </c>
      <c r="L102" s="221">
        <f t="shared" si="601"/>
        <v>0</v>
      </c>
      <c r="M102" s="221">
        <f t="shared" si="602"/>
        <v>0</v>
      </c>
      <c r="N102" s="221">
        <f t="shared" si="603"/>
        <v>0</v>
      </c>
      <c r="O102" s="65">
        <f t="shared" si="604"/>
        <v>0</v>
      </c>
      <c r="Q102" s="531"/>
      <c r="R102" s="165" t="s">
        <v>60</v>
      </c>
      <c r="S102" s="221">
        <f t="shared" si="646"/>
        <v>0</v>
      </c>
      <c r="T102" s="221">
        <f t="shared" si="605"/>
        <v>0</v>
      </c>
      <c r="U102" s="221">
        <f t="shared" si="606"/>
        <v>0</v>
      </c>
      <c r="V102" s="221">
        <f t="shared" si="607"/>
        <v>0</v>
      </c>
      <c r="W102" s="221">
        <f t="shared" si="608"/>
        <v>0</v>
      </c>
      <c r="X102" s="221">
        <f t="shared" si="609"/>
        <v>0</v>
      </c>
      <c r="Y102" s="221">
        <f t="shared" si="610"/>
        <v>0</v>
      </c>
      <c r="Z102" s="221">
        <f t="shared" si="611"/>
        <v>0</v>
      </c>
      <c r="AA102" s="221">
        <f t="shared" si="612"/>
        <v>0</v>
      </c>
      <c r="AB102" s="221">
        <f t="shared" si="613"/>
        <v>0</v>
      </c>
      <c r="AC102" s="221">
        <f t="shared" si="614"/>
        <v>0</v>
      </c>
      <c r="AD102" s="221">
        <f t="shared" si="615"/>
        <v>0</v>
      </c>
      <c r="AE102" s="65">
        <f t="shared" si="616"/>
        <v>0</v>
      </c>
      <c r="AG102" s="531"/>
      <c r="AH102" s="165" t="s">
        <v>60</v>
      </c>
      <c r="AI102" s="221">
        <f t="shared" si="647"/>
        <v>0</v>
      </c>
      <c r="AJ102" s="221">
        <f t="shared" si="617"/>
        <v>0</v>
      </c>
      <c r="AK102" s="221">
        <f t="shared" si="618"/>
        <v>0</v>
      </c>
      <c r="AL102" s="221">
        <f t="shared" si="619"/>
        <v>0</v>
      </c>
      <c r="AM102" s="221">
        <f t="shared" si="620"/>
        <v>0</v>
      </c>
      <c r="AN102" s="221">
        <f t="shared" si="621"/>
        <v>0</v>
      </c>
      <c r="AO102" s="221">
        <f t="shared" si="622"/>
        <v>0</v>
      </c>
      <c r="AP102" s="221">
        <f t="shared" si="623"/>
        <v>0</v>
      </c>
      <c r="AQ102" s="221">
        <f t="shared" si="624"/>
        <v>0</v>
      </c>
      <c r="AR102" s="221">
        <f t="shared" si="625"/>
        <v>0</v>
      </c>
      <c r="AS102" s="221">
        <f t="shared" si="626"/>
        <v>0</v>
      </c>
      <c r="AT102" s="221">
        <f t="shared" si="627"/>
        <v>0</v>
      </c>
      <c r="AU102" s="65">
        <f t="shared" si="628"/>
        <v>0</v>
      </c>
      <c r="AW102" s="531"/>
      <c r="AX102" s="165" t="s">
        <v>60</v>
      </c>
      <c r="AY102" s="221">
        <f t="shared" si="648"/>
        <v>0</v>
      </c>
      <c r="AZ102" s="221">
        <f t="shared" si="629"/>
        <v>0</v>
      </c>
      <c r="BA102" s="221">
        <f t="shared" si="630"/>
        <v>0</v>
      </c>
      <c r="BB102" s="221">
        <f t="shared" si="631"/>
        <v>0</v>
      </c>
      <c r="BC102" s="221">
        <f t="shared" si="632"/>
        <v>0</v>
      </c>
      <c r="BD102" s="221">
        <f t="shared" si="633"/>
        <v>0</v>
      </c>
      <c r="BE102" s="221">
        <f t="shared" si="634"/>
        <v>0</v>
      </c>
      <c r="BF102" s="221">
        <f t="shared" si="635"/>
        <v>0</v>
      </c>
      <c r="BG102" s="221">
        <f t="shared" si="636"/>
        <v>0</v>
      </c>
      <c r="BH102" s="221">
        <f t="shared" si="637"/>
        <v>0</v>
      </c>
      <c r="BI102" s="221">
        <f t="shared" si="638"/>
        <v>0</v>
      </c>
      <c r="BJ102" s="221">
        <f t="shared" si="639"/>
        <v>0</v>
      </c>
      <c r="BK102" s="65">
        <f t="shared" si="640"/>
        <v>0</v>
      </c>
      <c r="BP102" s="531"/>
      <c r="BQ102" s="165" t="s">
        <v>60</v>
      </c>
      <c r="BR102" s="414">
        <v>0</v>
      </c>
      <c r="BS102" s="414">
        <v>0</v>
      </c>
      <c r="BT102" s="414">
        <v>0</v>
      </c>
      <c r="BU102" s="414">
        <v>0</v>
      </c>
      <c r="BV102" s="414">
        <v>0</v>
      </c>
      <c r="BW102" s="414">
        <v>0</v>
      </c>
      <c r="BX102" s="414">
        <v>0</v>
      </c>
      <c r="BY102" s="414">
        <v>0</v>
      </c>
      <c r="BZ102" s="414">
        <v>0</v>
      </c>
      <c r="CA102" s="414">
        <v>0</v>
      </c>
      <c r="CB102" s="414">
        <v>0</v>
      </c>
      <c r="CC102" s="414">
        <v>0</v>
      </c>
      <c r="CD102" s="410">
        <f t="shared" si="641"/>
        <v>0</v>
      </c>
      <c r="CF102" s="531"/>
      <c r="CG102" s="165" t="s">
        <v>60</v>
      </c>
      <c r="CH102" s="414">
        <v>0</v>
      </c>
      <c r="CI102" s="414">
        <v>0</v>
      </c>
      <c r="CJ102" s="414">
        <v>0</v>
      </c>
      <c r="CK102" s="414">
        <v>0</v>
      </c>
      <c r="CL102" s="414">
        <v>0</v>
      </c>
      <c r="CM102" s="414">
        <v>0</v>
      </c>
      <c r="CN102" s="414">
        <v>0</v>
      </c>
      <c r="CO102" s="414">
        <v>0</v>
      </c>
      <c r="CP102" s="414">
        <v>0</v>
      </c>
      <c r="CQ102" s="414">
        <v>0</v>
      </c>
      <c r="CR102" s="414">
        <v>0</v>
      </c>
      <c r="CS102" s="414">
        <v>0</v>
      </c>
      <c r="CT102" s="410">
        <f t="shared" si="642"/>
        <v>0</v>
      </c>
      <c r="CV102" s="531"/>
      <c r="CW102" s="165" t="s">
        <v>60</v>
      </c>
      <c r="CX102" s="414">
        <v>0</v>
      </c>
      <c r="CY102" s="414">
        <v>0</v>
      </c>
      <c r="CZ102" s="414">
        <v>0</v>
      </c>
      <c r="DA102" s="414">
        <v>0</v>
      </c>
      <c r="DB102" s="414">
        <v>0</v>
      </c>
      <c r="DC102" s="414">
        <v>0</v>
      </c>
      <c r="DD102" s="414">
        <v>0</v>
      </c>
      <c r="DE102" s="414">
        <v>0</v>
      </c>
      <c r="DF102" s="414">
        <v>0</v>
      </c>
      <c r="DG102" s="414">
        <v>0</v>
      </c>
      <c r="DH102" s="414">
        <v>0</v>
      </c>
      <c r="DI102" s="414">
        <v>0</v>
      </c>
      <c r="DJ102" s="410">
        <f t="shared" si="643"/>
        <v>0</v>
      </c>
      <c r="DL102" s="531"/>
      <c r="DM102" s="165" t="s">
        <v>60</v>
      </c>
      <c r="DN102" s="414">
        <v>0</v>
      </c>
      <c r="DO102" s="414">
        <v>0</v>
      </c>
      <c r="DP102" s="414">
        <v>0</v>
      </c>
      <c r="DQ102" s="414">
        <v>0</v>
      </c>
      <c r="DR102" s="414">
        <v>0</v>
      </c>
      <c r="DS102" s="414">
        <v>0</v>
      </c>
      <c r="DT102" s="414">
        <v>0</v>
      </c>
      <c r="DU102" s="414">
        <v>0</v>
      </c>
      <c r="DV102" s="414">
        <v>0</v>
      </c>
      <c r="DW102" s="414">
        <v>0</v>
      </c>
      <c r="DX102" s="414">
        <v>0</v>
      </c>
      <c r="DY102" s="414">
        <v>0</v>
      </c>
      <c r="DZ102" s="410">
        <f t="shared" si="644"/>
        <v>0</v>
      </c>
    </row>
    <row r="103" spans="1:131" x14ac:dyDescent="0.35">
      <c r="A103" s="531"/>
      <c r="B103" s="165" t="s">
        <v>59</v>
      </c>
      <c r="C103" s="221">
        <f t="shared" si="645"/>
        <v>0</v>
      </c>
      <c r="D103" s="221">
        <f t="shared" si="593"/>
        <v>0</v>
      </c>
      <c r="E103" s="221">
        <f t="shared" si="594"/>
        <v>0</v>
      </c>
      <c r="F103" s="221">
        <f t="shared" si="595"/>
        <v>0</v>
      </c>
      <c r="G103" s="221">
        <f t="shared" si="596"/>
        <v>0</v>
      </c>
      <c r="H103" s="221">
        <f t="shared" si="597"/>
        <v>0</v>
      </c>
      <c r="I103" s="221">
        <f t="shared" si="598"/>
        <v>0</v>
      </c>
      <c r="J103" s="221">
        <f t="shared" si="599"/>
        <v>0</v>
      </c>
      <c r="K103" s="221">
        <f t="shared" si="600"/>
        <v>0</v>
      </c>
      <c r="L103" s="221">
        <f t="shared" si="601"/>
        <v>0</v>
      </c>
      <c r="M103" s="221">
        <f t="shared" si="602"/>
        <v>0</v>
      </c>
      <c r="N103" s="221">
        <f t="shared" si="603"/>
        <v>0</v>
      </c>
      <c r="O103" s="65">
        <f t="shared" si="604"/>
        <v>0</v>
      </c>
      <c r="Q103" s="531"/>
      <c r="R103" s="165" t="s">
        <v>59</v>
      </c>
      <c r="S103" s="221">
        <f t="shared" si="646"/>
        <v>0</v>
      </c>
      <c r="T103" s="221">
        <f t="shared" si="605"/>
        <v>0</v>
      </c>
      <c r="U103" s="221">
        <f t="shared" si="606"/>
        <v>0</v>
      </c>
      <c r="V103" s="221">
        <f t="shared" si="607"/>
        <v>0</v>
      </c>
      <c r="W103" s="221">
        <f t="shared" si="608"/>
        <v>0</v>
      </c>
      <c r="X103" s="221">
        <f t="shared" si="609"/>
        <v>0</v>
      </c>
      <c r="Y103" s="221">
        <f t="shared" si="610"/>
        <v>0</v>
      </c>
      <c r="Z103" s="221">
        <f t="shared" si="611"/>
        <v>0</v>
      </c>
      <c r="AA103" s="221">
        <f t="shared" si="612"/>
        <v>0</v>
      </c>
      <c r="AB103" s="221">
        <f t="shared" si="613"/>
        <v>0</v>
      </c>
      <c r="AC103" s="221">
        <f t="shared" si="614"/>
        <v>0</v>
      </c>
      <c r="AD103" s="221">
        <f t="shared" si="615"/>
        <v>0</v>
      </c>
      <c r="AE103" s="65">
        <f t="shared" si="616"/>
        <v>0</v>
      </c>
      <c r="AG103" s="531"/>
      <c r="AH103" s="165" t="s">
        <v>59</v>
      </c>
      <c r="AI103" s="221">
        <f t="shared" si="647"/>
        <v>0</v>
      </c>
      <c r="AJ103" s="221">
        <f t="shared" si="617"/>
        <v>0</v>
      </c>
      <c r="AK103" s="221">
        <f t="shared" si="618"/>
        <v>0</v>
      </c>
      <c r="AL103" s="221">
        <f t="shared" si="619"/>
        <v>0</v>
      </c>
      <c r="AM103" s="221">
        <f t="shared" si="620"/>
        <v>0</v>
      </c>
      <c r="AN103" s="221">
        <f t="shared" si="621"/>
        <v>0</v>
      </c>
      <c r="AO103" s="221">
        <f t="shared" si="622"/>
        <v>0</v>
      </c>
      <c r="AP103" s="221">
        <f t="shared" si="623"/>
        <v>0</v>
      </c>
      <c r="AQ103" s="221">
        <f t="shared" si="624"/>
        <v>0</v>
      </c>
      <c r="AR103" s="221">
        <f t="shared" si="625"/>
        <v>0</v>
      </c>
      <c r="AS103" s="221">
        <f t="shared" si="626"/>
        <v>0</v>
      </c>
      <c r="AT103" s="221">
        <f t="shared" si="627"/>
        <v>0</v>
      </c>
      <c r="AU103" s="65">
        <f t="shared" si="628"/>
        <v>0</v>
      </c>
      <c r="AW103" s="531"/>
      <c r="AX103" s="165" t="s">
        <v>59</v>
      </c>
      <c r="AY103" s="221">
        <f t="shared" si="648"/>
        <v>0</v>
      </c>
      <c r="AZ103" s="221">
        <f t="shared" si="629"/>
        <v>0</v>
      </c>
      <c r="BA103" s="221">
        <f t="shared" si="630"/>
        <v>0</v>
      </c>
      <c r="BB103" s="221">
        <f t="shared" si="631"/>
        <v>0</v>
      </c>
      <c r="BC103" s="221">
        <f t="shared" si="632"/>
        <v>0</v>
      </c>
      <c r="BD103" s="221">
        <f t="shared" si="633"/>
        <v>0</v>
      </c>
      <c r="BE103" s="221">
        <f t="shared" si="634"/>
        <v>0</v>
      </c>
      <c r="BF103" s="221">
        <f t="shared" si="635"/>
        <v>0</v>
      </c>
      <c r="BG103" s="221">
        <f t="shared" si="636"/>
        <v>0</v>
      </c>
      <c r="BH103" s="221">
        <f t="shared" si="637"/>
        <v>0</v>
      </c>
      <c r="BI103" s="221">
        <f t="shared" si="638"/>
        <v>0</v>
      </c>
      <c r="BJ103" s="221">
        <f t="shared" si="639"/>
        <v>0</v>
      </c>
      <c r="BK103" s="65">
        <f t="shared" si="640"/>
        <v>0</v>
      </c>
      <c r="BP103" s="531"/>
      <c r="BQ103" s="165" t="s">
        <v>59</v>
      </c>
      <c r="BR103" s="414">
        <v>0</v>
      </c>
      <c r="BS103" s="414">
        <v>0</v>
      </c>
      <c r="BT103" s="414">
        <v>0</v>
      </c>
      <c r="BU103" s="414">
        <v>0</v>
      </c>
      <c r="BV103" s="414">
        <v>0</v>
      </c>
      <c r="BW103" s="414">
        <v>0</v>
      </c>
      <c r="BX103" s="414">
        <v>0</v>
      </c>
      <c r="BY103" s="414">
        <v>0</v>
      </c>
      <c r="BZ103" s="414">
        <v>0</v>
      </c>
      <c r="CA103" s="414">
        <v>0</v>
      </c>
      <c r="CB103" s="414">
        <v>0</v>
      </c>
      <c r="CC103" s="414">
        <v>0</v>
      </c>
      <c r="CD103" s="410">
        <f t="shared" si="641"/>
        <v>0</v>
      </c>
      <c r="CF103" s="531"/>
      <c r="CG103" s="165" t="s">
        <v>59</v>
      </c>
      <c r="CH103" s="414">
        <v>0</v>
      </c>
      <c r="CI103" s="414">
        <v>0</v>
      </c>
      <c r="CJ103" s="414">
        <v>0</v>
      </c>
      <c r="CK103" s="414">
        <v>0</v>
      </c>
      <c r="CL103" s="414">
        <v>0</v>
      </c>
      <c r="CM103" s="414">
        <v>0</v>
      </c>
      <c r="CN103" s="414">
        <v>0</v>
      </c>
      <c r="CO103" s="414">
        <v>0</v>
      </c>
      <c r="CP103" s="414">
        <v>0</v>
      </c>
      <c r="CQ103" s="414">
        <v>0</v>
      </c>
      <c r="CR103" s="414">
        <v>0</v>
      </c>
      <c r="CS103" s="414">
        <v>0</v>
      </c>
      <c r="CT103" s="410">
        <f t="shared" si="642"/>
        <v>0</v>
      </c>
      <c r="CV103" s="531"/>
      <c r="CW103" s="165" t="s">
        <v>59</v>
      </c>
      <c r="CX103" s="414">
        <v>0</v>
      </c>
      <c r="CY103" s="414">
        <v>0</v>
      </c>
      <c r="CZ103" s="414">
        <v>0</v>
      </c>
      <c r="DA103" s="414">
        <v>0</v>
      </c>
      <c r="DB103" s="414">
        <v>0</v>
      </c>
      <c r="DC103" s="414">
        <v>0</v>
      </c>
      <c r="DD103" s="414">
        <v>0</v>
      </c>
      <c r="DE103" s="414">
        <v>0</v>
      </c>
      <c r="DF103" s="414">
        <v>0</v>
      </c>
      <c r="DG103" s="414">
        <v>0</v>
      </c>
      <c r="DH103" s="414">
        <v>0</v>
      </c>
      <c r="DI103" s="414">
        <v>0</v>
      </c>
      <c r="DJ103" s="410">
        <f t="shared" si="643"/>
        <v>0</v>
      </c>
      <c r="DL103" s="531"/>
      <c r="DM103" s="165" t="s">
        <v>59</v>
      </c>
      <c r="DN103" s="414">
        <v>0</v>
      </c>
      <c r="DO103" s="414">
        <v>0</v>
      </c>
      <c r="DP103" s="414">
        <v>0</v>
      </c>
      <c r="DQ103" s="414">
        <v>0</v>
      </c>
      <c r="DR103" s="414">
        <v>0</v>
      </c>
      <c r="DS103" s="414">
        <v>0</v>
      </c>
      <c r="DT103" s="414">
        <v>0</v>
      </c>
      <c r="DU103" s="414">
        <v>0</v>
      </c>
      <c r="DV103" s="414">
        <v>0</v>
      </c>
      <c r="DW103" s="414">
        <v>0</v>
      </c>
      <c r="DX103" s="414">
        <v>0</v>
      </c>
      <c r="DY103" s="414">
        <v>0</v>
      </c>
      <c r="DZ103" s="410">
        <f t="shared" si="644"/>
        <v>0</v>
      </c>
    </row>
    <row r="104" spans="1:131" x14ac:dyDescent="0.35">
      <c r="A104" s="531"/>
      <c r="B104" s="165" t="s">
        <v>58</v>
      </c>
      <c r="C104" s="221">
        <f t="shared" si="645"/>
        <v>0</v>
      </c>
      <c r="D104" s="221">
        <f t="shared" si="593"/>
        <v>0</v>
      </c>
      <c r="E104" s="221">
        <f t="shared" si="594"/>
        <v>0</v>
      </c>
      <c r="F104" s="221">
        <f t="shared" si="595"/>
        <v>0</v>
      </c>
      <c r="G104" s="221">
        <f t="shared" si="596"/>
        <v>0</v>
      </c>
      <c r="H104" s="221">
        <f t="shared" si="597"/>
        <v>0</v>
      </c>
      <c r="I104" s="221">
        <f t="shared" si="598"/>
        <v>0</v>
      </c>
      <c r="J104" s="221">
        <f t="shared" si="599"/>
        <v>0</v>
      </c>
      <c r="K104" s="221">
        <f t="shared" si="600"/>
        <v>0</v>
      </c>
      <c r="L104" s="221">
        <f t="shared" si="601"/>
        <v>0</v>
      </c>
      <c r="M104" s="221">
        <f t="shared" si="602"/>
        <v>0</v>
      </c>
      <c r="N104" s="221">
        <f t="shared" si="603"/>
        <v>0</v>
      </c>
      <c r="O104" s="65">
        <f t="shared" si="604"/>
        <v>0</v>
      </c>
      <c r="Q104" s="531"/>
      <c r="R104" s="165" t="s">
        <v>58</v>
      </c>
      <c r="S104" s="221">
        <f t="shared" si="646"/>
        <v>0</v>
      </c>
      <c r="T104" s="221">
        <f t="shared" si="605"/>
        <v>0</v>
      </c>
      <c r="U104" s="221">
        <f t="shared" si="606"/>
        <v>0</v>
      </c>
      <c r="V104" s="221">
        <f t="shared" si="607"/>
        <v>0</v>
      </c>
      <c r="W104" s="221">
        <f t="shared" si="608"/>
        <v>0</v>
      </c>
      <c r="X104" s="221">
        <f t="shared" si="609"/>
        <v>0</v>
      </c>
      <c r="Y104" s="221">
        <f t="shared" si="610"/>
        <v>0</v>
      </c>
      <c r="Z104" s="221">
        <f t="shared" si="611"/>
        <v>0</v>
      </c>
      <c r="AA104" s="221">
        <f t="shared" si="612"/>
        <v>0</v>
      </c>
      <c r="AB104" s="221">
        <f t="shared" si="613"/>
        <v>0</v>
      </c>
      <c r="AC104" s="221">
        <f t="shared" si="614"/>
        <v>0</v>
      </c>
      <c r="AD104" s="221">
        <f t="shared" si="615"/>
        <v>0</v>
      </c>
      <c r="AE104" s="65">
        <f t="shared" si="616"/>
        <v>0</v>
      </c>
      <c r="AG104" s="531"/>
      <c r="AH104" s="165" t="s">
        <v>58</v>
      </c>
      <c r="AI104" s="221">
        <f t="shared" si="647"/>
        <v>0</v>
      </c>
      <c r="AJ104" s="221">
        <f t="shared" si="617"/>
        <v>0</v>
      </c>
      <c r="AK104" s="221">
        <f t="shared" si="618"/>
        <v>0</v>
      </c>
      <c r="AL104" s="221">
        <f t="shared" si="619"/>
        <v>0</v>
      </c>
      <c r="AM104" s="221">
        <f t="shared" si="620"/>
        <v>0</v>
      </c>
      <c r="AN104" s="221">
        <f t="shared" si="621"/>
        <v>0</v>
      </c>
      <c r="AO104" s="221">
        <f t="shared" si="622"/>
        <v>0</v>
      </c>
      <c r="AP104" s="221">
        <f t="shared" si="623"/>
        <v>0</v>
      </c>
      <c r="AQ104" s="221">
        <f t="shared" si="624"/>
        <v>0</v>
      </c>
      <c r="AR104" s="221">
        <f t="shared" si="625"/>
        <v>0</v>
      </c>
      <c r="AS104" s="221">
        <f t="shared" si="626"/>
        <v>0</v>
      </c>
      <c r="AT104" s="221">
        <f t="shared" si="627"/>
        <v>0</v>
      </c>
      <c r="AU104" s="65">
        <f t="shared" si="628"/>
        <v>0</v>
      </c>
      <c r="AW104" s="531"/>
      <c r="AX104" s="165" t="s">
        <v>58</v>
      </c>
      <c r="AY104" s="221">
        <f t="shared" si="648"/>
        <v>0</v>
      </c>
      <c r="AZ104" s="221">
        <f t="shared" si="629"/>
        <v>0</v>
      </c>
      <c r="BA104" s="221">
        <f t="shared" si="630"/>
        <v>0</v>
      </c>
      <c r="BB104" s="221">
        <f t="shared" si="631"/>
        <v>0</v>
      </c>
      <c r="BC104" s="221">
        <f t="shared" si="632"/>
        <v>0</v>
      </c>
      <c r="BD104" s="221">
        <f t="shared" si="633"/>
        <v>0</v>
      </c>
      <c r="BE104" s="221">
        <f t="shared" si="634"/>
        <v>0</v>
      </c>
      <c r="BF104" s="221">
        <f t="shared" si="635"/>
        <v>0</v>
      </c>
      <c r="BG104" s="221">
        <f t="shared" si="636"/>
        <v>0</v>
      </c>
      <c r="BH104" s="221">
        <f t="shared" si="637"/>
        <v>0</v>
      </c>
      <c r="BI104" s="221">
        <f t="shared" si="638"/>
        <v>0</v>
      </c>
      <c r="BJ104" s="221">
        <f t="shared" si="639"/>
        <v>0</v>
      </c>
      <c r="BK104" s="65">
        <f t="shared" si="640"/>
        <v>0</v>
      </c>
      <c r="BP104" s="531"/>
      <c r="BQ104" s="165" t="s">
        <v>58</v>
      </c>
      <c r="BR104" s="414">
        <v>0</v>
      </c>
      <c r="BS104" s="414">
        <v>0</v>
      </c>
      <c r="BT104" s="414">
        <v>0</v>
      </c>
      <c r="BU104" s="414">
        <v>0</v>
      </c>
      <c r="BV104" s="414">
        <v>0</v>
      </c>
      <c r="BW104" s="414">
        <v>0</v>
      </c>
      <c r="BX104" s="414">
        <v>0</v>
      </c>
      <c r="BY104" s="414">
        <v>0</v>
      </c>
      <c r="BZ104" s="414">
        <v>0</v>
      </c>
      <c r="CA104" s="414">
        <v>0</v>
      </c>
      <c r="CB104" s="414">
        <v>0</v>
      </c>
      <c r="CC104" s="414">
        <v>0</v>
      </c>
      <c r="CD104" s="410">
        <f t="shared" si="641"/>
        <v>0</v>
      </c>
      <c r="CF104" s="531"/>
      <c r="CG104" s="165" t="s">
        <v>58</v>
      </c>
      <c r="CH104" s="414">
        <v>0</v>
      </c>
      <c r="CI104" s="414">
        <v>0</v>
      </c>
      <c r="CJ104" s="414">
        <v>0</v>
      </c>
      <c r="CK104" s="414">
        <v>0</v>
      </c>
      <c r="CL104" s="414">
        <v>0</v>
      </c>
      <c r="CM104" s="414">
        <v>0</v>
      </c>
      <c r="CN104" s="414">
        <v>0</v>
      </c>
      <c r="CO104" s="414">
        <v>0</v>
      </c>
      <c r="CP104" s="414">
        <v>0</v>
      </c>
      <c r="CQ104" s="414">
        <v>0</v>
      </c>
      <c r="CR104" s="414">
        <v>0</v>
      </c>
      <c r="CS104" s="414">
        <v>0</v>
      </c>
      <c r="CT104" s="410">
        <f t="shared" si="642"/>
        <v>0</v>
      </c>
      <c r="CV104" s="531"/>
      <c r="CW104" s="165" t="s">
        <v>58</v>
      </c>
      <c r="CX104" s="414">
        <v>0</v>
      </c>
      <c r="CY104" s="414">
        <v>0</v>
      </c>
      <c r="CZ104" s="414">
        <v>0</v>
      </c>
      <c r="DA104" s="414">
        <v>0</v>
      </c>
      <c r="DB104" s="414">
        <v>0</v>
      </c>
      <c r="DC104" s="414">
        <v>0</v>
      </c>
      <c r="DD104" s="414">
        <v>0</v>
      </c>
      <c r="DE104" s="414">
        <v>0</v>
      </c>
      <c r="DF104" s="414">
        <v>0</v>
      </c>
      <c r="DG104" s="414">
        <v>0</v>
      </c>
      <c r="DH104" s="414">
        <v>0</v>
      </c>
      <c r="DI104" s="414">
        <v>0</v>
      </c>
      <c r="DJ104" s="410">
        <f t="shared" si="643"/>
        <v>0</v>
      </c>
      <c r="DL104" s="531"/>
      <c r="DM104" s="165" t="s">
        <v>58</v>
      </c>
      <c r="DN104" s="414">
        <v>0</v>
      </c>
      <c r="DO104" s="414">
        <v>0</v>
      </c>
      <c r="DP104" s="414">
        <v>0</v>
      </c>
      <c r="DQ104" s="414">
        <v>0</v>
      </c>
      <c r="DR104" s="414">
        <v>0</v>
      </c>
      <c r="DS104" s="414">
        <v>0</v>
      </c>
      <c r="DT104" s="414">
        <v>0</v>
      </c>
      <c r="DU104" s="414">
        <v>0</v>
      </c>
      <c r="DV104" s="414">
        <v>0</v>
      </c>
      <c r="DW104" s="414">
        <v>0</v>
      </c>
      <c r="DX104" s="414">
        <v>0</v>
      </c>
      <c r="DY104" s="414">
        <v>0</v>
      </c>
      <c r="DZ104" s="410">
        <f t="shared" si="644"/>
        <v>0</v>
      </c>
    </row>
    <row r="105" spans="1:131" x14ac:dyDescent="0.35">
      <c r="A105" s="531"/>
      <c r="B105" s="165" t="s">
        <v>57</v>
      </c>
      <c r="C105" s="221">
        <f t="shared" si="645"/>
        <v>0</v>
      </c>
      <c r="D105" s="221">
        <f t="shared" si="593"/>
        <v>0</v>
      </c>
      <c r="E105" s="221">
        <f t="shared" si="594"/>
        <v>0</v>
      </c>
      <c r="F105" s="221">
        <f t="shared" si="595"/>
        <v>0</v>
      </c>
      <c r="G105" s="221">
        <f t="shared" si="596"/>
        <v>0</v>
      </c>
      <c r="H105" s="221">
        <f t="shared" si="597"/>
        <v>0</v>
      </c>
      <c r="I105" s="221">
        <f t="shared" si="598"/>
        <v>0</v>
      </c>
      <c r="J105" s="221">
        <f t="shared" si="599"/>
        <v>0</v>
      </c>
      <c r="K105" s="221">
        <f t="shared" si="600"/>
        <v>0</v>
      </c>
      <c r="L105" s="221">
        <f t="shared" si="601"/>
        <v>0</v>
      </c>
      <c r="M105" s="221">
        <f t="shared" si="602"/>
        <v>0</v>
      </c>
      <c r="N105" s="221">
        <f t="shared" si="603"/>
        <v>0</v>
      </c>
      <c r="O105" s="65">
        <f t="shared" si="604"/>
        <v>0</v>
      </c>
      <c r="Q105" s="531"/>
      <c r="R105" s="165" t="s">
        <v>57</v>
      </c>
      <c r="S105" s="221">
        <f t="shared" si="646"/>
        <v>0</v>
      </c>
      <c r="T105" s="221">
        <f t="shared" si="605"/>
        <v>0</v>
      </c>
      <c r="U105" s="221">
        <f t="shared" si="606"/>
        <v>0</v>
      </c>
      <c r="V105" s="221">
        <f t="shared" si="607"/>
        <v>0</v>
      </c>
      <c r="W105" s="221">
        <f t="shared" si="608"/>
        <v>0</v>
      </c>
      <c r="X105" s="221">
        <f t="shared" si="609"/>
        <v>0</v>
      </c>
      <c r="Y105" s="221">
        <f t="shared" si="610"/>
        <v>0</v>
      </c>
      <c r="Z105" s="221">
        <f t="shared" si="611"/>
        <v>0</v>
      </c>
      <c r="AA105" s="221">
        <f t="shared" si="612"/>
        <v>0</v>
      </c>
      <c r="AB105" s="221">
        <f t="shared" si="613"/>
        <v>0</v>
      </c>
      <c r="AC105" s="221">
        <f t="shared" si="614"/>
        <v>0</v>
      </c>
      <c r="AD105" s="221">
        <f t="shared" si="615"/>
        <v>0</v>
      </c>
      <c r="AE105" s="65">
        <f t="shared" si="616"/>
        <v>0</v>
      </c>
      <c r="AG105" s="531"/>
      <c r="AH105" s="165" t="s">
        <v>57</v>
      </c>
      <c r="AI105" s="221">
        <f t="shared" si="647"/>
        <v>0</v>
      </c>
      <c r="AJ105" s="221">
        <f t="shared" si="617"/>
        <v>0</v>
      </c>
      <c r="AK105" s="221">
        <f t="shared" si="618"/>
        <v>0</v>
      </c>
      <c r="AL105" s="221">
        <f t="shared" si="619"/>
        <v>0</v>
      </c>
      <c r="AM105" s="221">
        <f t="shared" si="620"/>
        <v>0</v>
      </c>
      <c r="AN105" s="221">
        <f t="shared" si="621"/>
        <v>0</v>
      </c>
      <c r="AO105" s="221">
        <f t="shared" si="622"/>
        <v>0</v>
      </c>
      <c r="AP105" s="221">
        <f t="shared" si="623"/>
        <v>0</v>
      </c>
      <c r="AQ105" s="221">
        <f t="shared" si="624"/>
        <v>0</v>
      </c>
      <c r="AR105" s="221">
        <f t="shared" si="625"/>
        <v>0</v>
      </c>
      <c r="AS105" s="221">
        <f t="shared" si="626"/>
        <v>0</v>
      </c>
      <c r="AT105" s="221">
        <f t="shared" si="627"/>
        <v>0</v>
      </c>
      <c r="AU105" s="65">
        <f t="shared" si="628"/>
        <v>0</v>
      </c>
      <c r="AW105" s="531"/>
      <c r="AX105" s="165" t="s">
        <v>57</v>
      </c>
      <c r="AY105" s="221">
        <f t="shared" si="648"/>
        <v>0</v>
      </c>
      <c r="AZ105" s="221">
        <f t="shared" si="629"/>
        <v>0</v>
      </c>
      <c r="BA105" s="221">
        <f t="shared" si="630"/>
        <v>0</v>
      </c>
      <c r="BB105" s="221">
        <f t="shared" si="631"/>
        <v>0</v>
      </c>
      <c r="BC105" s="221">
        <f t="shared" si="632"/>
        <v>0</v>
      </c>
      <c r="BD105" s="221">
        <f t="shared" si="633"/>
        <v>0</v>
      </c>
      <c r="BE105" s="221">
        <f t="shared" si="634"/>
        <v>0</v>
      </c>
      <c r="BF105" s="221">
        <f t="shared" si="635"/>
        <v>0</v>
      </c>
      <c r="BG105" s="221">
        <f t="shared" si="636"/>
        <v>0</v>
      </c>
      <c r="BH105" s="221">
        <f t="shared" si="637"/>
        <v>0</v>
      </c>
      <c r="BI105" s="221">
        <f t="shared" si="638"/>
        <v>0</v>
      </c>
      <c r="BJ105" s="221">
        <f t="shared" si="639"/>
        <v>0</v>
      </c>
      <c r="BK105" s="65">
        <f t="shared" si="640"/>
        <v>0</v>
      </c>
      <c r="BP105" s="531"/>
      <c r="BQ105" s="165" t="s">
        <v>57</v>
      </c>
      <c r="BR105" s="414">
        <v>0</v>
      </c>
      <c r="BS105" s="414">
        <v>0</v>
      </c>
      <c r="BT105" s="414">
        <v>0</v>
      </c>
      <c r="BU105" s="414">
        <v>0</v>
      </c>
      <c r="BV105" s="414">
        <v>0</v>
      </c>
      <c r="BW105" s="414">
        <v>0</v>
      </c>
      <c r="BX105" s="414">
        <v>0</v>
      </c>
      <c r="BY105" s="414">
        <v>0</v>
      </c>
      <c r="BZ105" s="414">
        <v>0</v>
      </c>
      <c r="CA105" s="414">
        <v>0</v>
      </c>
      <c r="CB105" s="414">
        <v>0</v>
      </c>
      <c r="CC105" s="414">
        <v>0</v>
      </c>
      <c r="CD105" s="410">
        <f t="shared" si="641"/>
        <v>0</v>
      </c>
      <c r="CF105" s="531"/>
      <c r="CG105" s="165" t="s">
        <v>57</v>
      </c>
      <c r="CH105" s="414">
        <v>0</v>
      </c>
      <c r="CI105" s="414">
        <v>0</v>
      </c>
      <c r="CJ105" s="414">
        <v>0</v>
      </c>
      <c r="CK105" s="414">
        <v>0</v>
      </c>
      <c r="CL105" s="414">
        <v>0</v>
      </c>
      <c r="CM105" s="414">
        <v>0</v>
      </c>
      <c r="CN105" s="414">
        <v>0</v>
      </c>
      <c r="CO105" s="414">
        <v>0</v>
      </c>
      <c r="CP105" s="414">
        <v>0</v>
      </c>
      <c r="CQ105" s="414">
        <v>0</v>
      </c>
      <c r="CR105" s="414">
        <v>0</v>
      </c>
      <c r="CS105" s="414">
        <v>0</v>
      </c>
      <c r="CT105" s="410">
        <f t="shared" si="642"/>
        <v>0</v>
      </c>
      <c r="CV105" s="531"/>
      <c r="CW105" s="165" t="s">
        <v>57</v>
      </c>
      <c r="CX105" s="414">
        <v>0</v>
      </c>
      <c r="CY105" s="414">
        <v>0</v>
      </c>
      <c r="CZ105" s="414">
        <v>0</v>
      </c>
      <c r="DA105" s="414">
        <v>0</v>
      </c>
      <c r="DB105" s="414">
        <v>0</v>
      </c>
      <c r="DC105" s="414">
        <v>0</v>
      </c>
      <c r="DD105" s="414">
        <v>0</v>
      </c>
      <c r="DE105" s="414">
        <v>0</v>
      </c>
      <c r="DF105" s="414">
        <v>0</v>
      </c>
      <c r="DG105" s="414">
        <v>0</v>
      </c>
      <c r="DH105" s="414">
        <v>0</v>
      </c>
      <c r="DI105" s="414">
        <v>0</v>
      </c>
      <c r="DJ105" s="410">
        <f t="shared" si="643"/>
        <v>0</v>
      </c>
      <c r="DL105" s="531"/>
      <c r="DM105" s="165" t="s">
        <v>57</v>
      </c>
      <c r="DN105" s="414">
        <v>0</v>
      </c>
      <c r="DO105" s="414">
        <v>0</v>
      </c>
      <c r="DP105" s="414">
        <v>0</v>
      </c>
      <c r="DQ105" s="414">
        <v>0</v>
      </c>
      <c r="DR105" s="414">
        <v>0</v>
      </c>
      <c r="DS105" s="414">
        <v>0</v>
      </c>
      <c r="DT105" s="414">
        <v>0</v>
      </c>
      <c r="DU105" s="414">
        <v>0</v>
      </c>
      <c r="DV105" s="414">
        <v>0</v>
      </c>
      <c r="DW105" s="414">
        <v>0</v>
      </c>
      <c r="DX105" s="414">
        <v>0</v>
      </c>
      <c r="DY105" s="414">
        <v>0</v>
      </c>
      <c r="DZ105" s="410">
        <f t="shared" si="644"/>
        <v>0</v>
      </c>
    </row>
    <row r="106" spans="1:131" x14ac:dyDescent="0.35">
      <c r="A106" s="531"/>
      <c r="B106" s="165" t="s">
        <v>56</v>
      </c>
      <c r="C106" s="221">
        <f t="shared" si="645"/>
        <v>0</v>
      </c>
      <c r="D106" s="221">
        <f t="shared" si="593"/>
        <v>0</v>
      </c>
      <c r="E106" s="221">
        <f t="shared" si="594"/>
        <v>0</v>
      </c>
      <c r="F106" s="221">
        <f t="shared" si="595"/>
        <v>0</v>
      </c>
      <c r="G106" s="221">
        <f t="shared" si="596"/>
        <v>0</v>
      </c>
      <c r="H106" s="221">
        <f t="shared" si="597"/>
        <v>0</v>
      </c>
      <c r="I106" s="221">
        <f t="shared" si="598"/>
        <v>0</v>
      </c>
      <c r="J106" s="221">
        <f t="shared" si="599"/>
        <v>0</v>
      </c>
      <c r="K106" s="221">
        <f t="shared" si="600"/>
        <v>0</v>
      </c>
      <c r="L106" s="221">
        <f t="shared" si="601"/>
        <v>0</v>
      </c>
      <c r="M106" s="221">
        <f t="shared" si="602"/>
        <v>0</v>
      </c>
      <c r="N106" s="221">
        <f t="shared" si="603"/>
        <v>0</v>
      </c>
      <c r="O106" s="65">
        <f t="shared" si="604"/>
        <v>0</v>
      </c>
      <c r="Q106" s="531"/>
      <c r="R106" s="165" t="s">
        <v>56</v>
      </c>
      <c r="S106" s="221">
        <f t="shared" si="646"/>
        <v>0</v>
      </c>
      <c r="T106" s="221">
        <f t="shared" si="605"/>
        <v>0</v>
      </c>
      <c r="U106" s="221">
        <f t="shared" si="606"/>
        <v>0</v>
      </c>
      <c r="V106" s="221">
        <f t="shared" si="607"/>
        <v>0</v>
      </c>
      <c r="W106" s="221">
        <f t="shared" si="608"/>
        <v>0</v>
      </c>
      <c r="X106" s="221">
        <f t="shared" si="609"/>
        <v>0</v>
      </c>
      <c r="Y106" s="221">
        <f t="shared" si="610"/>
        <v>0</v>
      </c>
      <c r="Z106" s="221">
        <f t="shared" si="611"/>
        <v>0</v>
      </c>
      <c r="AA106" s="221">
        <f t="shared" si="612"/>
        <v>0</v>
      </c>
      <c r="AB106" s="221">
        <f t="shared" si="613"/>
        <v>0</v>
      </c>
      <c r="AC106" s="221">
        <f t="shared" si="614"/>
        <v>0</v>
      </c>
      <c r="AD106" s="221">
        <f t="shared" si="615"/>
        <v>0</v>
      </c>
      <c r="AE106" s="65">
        <f t="shared" si="616"/>
        <v>0</v>
      </c>
      <c r="AG106" s="531"/>
      <c r="AH106" s="165" t="s">
        <v>56</v>
      </c>
      <c r="AI106" s="221">
        <f t="shared" si="647"/>
        <v>0</v>
      </c>
      <c r="AJ106" s="221">
        <f t="shared" si="617"/>
        <v>0</v>
      </c>
      <c r="AK106" s="221">
        <f t="shared" si="618"/>
        <v>0</v>
      </c>
      <c r="AL106" s="221">
        <f t="shared" si="619"/>
        <v>0</v>
      </c>
      <c r="AM106" s="221">
        <f t="shared" si="620"/>
        <v>0</v>
      </c>
      <c r="AN106" s="221">
        <f t="shared" si="621"/>
        <v>0</v>
      </c>
      <c r="AO106" s="221">
        <f t="shared" si="622"/>
        <v>0</v>
      </c>
      <c r="AP106" s="221">
        <f t="shared" si="623"/>
        <v>0</v>
      </c>
      <c r="AQ106" s="221">
        <f t="shared" si="624"/>
        <v>0</v>
      </c>
      <c r="AR106" s="221">
        <f t="shared" si="625"/>
        <v>0</v>
      </c>
      <c r="AS106" s="221">
        <f t="shared" si="626"/>
        <v>0</v>
      </c>
      <c r="AT106" s="221">
        <f t="shared" si="627"/>
        <v>0</v>
      </c>
      <c r="AU106" s="65">
        <f t="shared" si="628"/>
        <v>0</v>
      </c>
      <c r="AW106" s="531"/>
      <c r="AX106" s="165" t="s">
        <v>56</v>
      </c>
      <c r="AY106" s="221">
        <f t="shared" si="648"/>
        <v>0</v>
      </c>
      <c r="AZ106" s="221">
        <f t="shared" si="629"/>
        <v>0</v>
      </c>
      <c r="BA106" s="221">
        <f t="shared" si="630"/>
        <v>0</v>
      </c>
      <c r="BB106" s="221">
        <f t="shared" si="631"/>
        <v>0</v>
      </c>
      <c r="BC106" s="221">
        <f t="shared" si="632"/>
        <v>0</v>
      </c>
      <c r="BD106" s="221">
        <f t="shared" si="633"/>
        <v>0</v>
      </c>
      <c r="BE106" s="221">
        <f t="shared" si="634"/>
        <v>0</v>
      </c>
      <c r="BF106" s="221">
        <f t="shared" si="635"/>
        <v>0</v>
      </c>
      <c r="BG106" s="221">
        <f t="shared" si="636"/>
        <v>0</v>
      </c>
      <c r="BH106" s="221">
        <f t="shared" si="637"/>
        <v>0</v>
      </c>
      <c r="BI106" s="221">
        <f t="shared" si="638"/>
        <v>0</v>
      </c>
      <c r="BJ106" s="221">
        <f t="shared" si="639"/>
        <v>0</v>
      </c>
      <c r="BK106" s="65">
        <f t="shared" si="640"/>
        <v>0</v>
      </c>
      <c r="BP106" s="531"/>
      <c r="BQ106" s="165" t="s">
        <v>56</v>
      </c>
      <c r="BR106" s="414">
        <v>0</v>
      </c>
      <c r="BS106" s="414">
        <v>0</v>
      </c>
      <c r="BT106" s="414">
        <v>0</v>
      </c>
      <c r="BU106" s="414">
        <v>0</v>
      </c>
      <c r="BV106" s="414">
        <v>0</v>
      </c>
      <c r="BW106" s="414">
        <v>0</v>
      </c>
      <c r="BX106" s="414">
        <v>0</v>
      </c>
      <c r="BY106" s="414">
        <v>0</v>
      </c>
      <c r="BZ106" s="414">
        <v>0</v>
      </c>
      <c r="CA106" s="414">
        <v>0</v>
      </c>
      <c r="CB106" s="414">
        <v>0</v>
      </c>
      <c r="CC106" s="414">
        <v>0</v>
      </c>
      <c r="CD106" s="410">
        <f t="shared" si="641"/>
        <v>0</v>
      </c>
      <c r="CF106" s="531"/>
      <c r="CG106" s="165" t="s">
        <v>56</v>
      </c>
      <c r="CH106" s="414">
        <v>0</v>
      </c>
      <c r="CI106" s="414">
        <v>0</v>
      </c>
      <c r="CJ106" s="414">
        <v>0</v>
      </c>
      <c r="CK106" s="414">
        <v>0</v>
      </c>
      <c r="CL106" s="414">
        <v>0</v>
      </c>
      <c r="CM106" s="414">
        <v>0</v>
      </c>
      <c r="CN106" s="414">
        <v>0</v>
      </c>
      <c r="CO106" s="414">
        <v>0</v>
      </c>
      <c r="CP106" s="414">
        <v>0</v>
      </c>
      <c r="CQ106" s="414">
        <v>0</v>
      </c>
      <c r="CR106" s="414">
        <v>0</v>
      </c>
      <c r="CS106" s="414">
        <v>0</v>
      </c>
      <c r="CT106" s="410">
        <f t="shared" si="642"/>
        <v>0</v>
      </c>
      <c r="CV106" s="531"/>
      <c r="CW106" s="165" t="s">
        <v>56</v>
      </c>
      <c r="CX106" s="414">
        <v>0</v>
      </c>
      <c r="CY106" s="414">
        <v>0</v>
      </c>
      <c r="CZ106" s="414">
        <v>0</v>
      </c>
      <c r="DA106" s="414">
        <v>0</v>
      </c>
      <c r="DB106" s="414">
        <v>0</v>
      </c>
      <c r="DC106" s="414">
        <v>0</v>
      </c>
      <c r="DD106" s="414">
        <v>0</v>
      </c>
      <c r="DE106" s="414">
        <v>0</v>
      </c>
      <c r="DF106" s="414">
        <v>0</v>
      </c>
      <c r="DG106" s="414">
        <v>0</v>
      </c>
      <c r="DH106" s="414">
        <v>0</v>
      </c>
      <c r="DI106" s="414">
        <v>0</v>
      </c>
      <c r="DJ106" s="410">
        <f t="shared" si="643"/>
        <v>0</v>
      </c>
      <c r="DL106" s="531"/>
      <c r="DM106" s="165" t="s">
        <v>56</v>
      </c>
      <c r="DN106" s="414">
        <v>0</v>
      </c>
      <c r="DO106" s="414">
        <v>0</v>
      </c>
      <c r="DP106" s="414">
        <v>0</v>
      </c>
      <c r="DQ106" s="414">
        <v>0</v>
      </c>
      <c r="DR106" s="414">
        <v>0</v>
      </c>
      <c r="DS106" s="414">
        <v>0</v>
      </c>
      <c r="DT106" s="414">
        <v>0</v>
      </c>
      <c r="DU106" s="414">
        <v>0</v>
      </c>
      <c r="DV106" s="414">
        <v>0</v>
      </c>
      <c r="DW106" s="414">
        <v>0</v>
      </c>
      <c r="DX106" s="414">
        <v>0</v>
      </c>
      <c r="DY106" s="414">
        <v>0</v>
      </c>
      <c r="DZ106" s="410">
        <f t="shared" si="644"/>
        <v>0</v>
      </c>
    </row>
    <row r="107" spans="1:131" x14ac:dyDescent="0.35">
      <c r="A107" s="531"/>
      <c r="B107" s="165" t="s">
        <v>55</v>
      </c>
      <c r="C107" s="221">
        <f t="shared" si="645"/>
        <v>0</v>
      </c>
      <c r="D107" s="221">
        <f t="shared" si="593"/>
        <v>0</v>
      </c>
      <c r="E107" s="221">
        <f t="shared" si="594"/>
        <v>0</v>
      </c>
      <c r="F107" s="221">
        <f t="shared" si="595"/>
        <v>0</v>
      </c>
      <c r="G107" s="221">
        <f t="shared" si="596"/>
        <v>0</v>
      </c>
      <c r="H107" s="221">
        <f t="shared" si="597"/>
        <v>0</v>
      </c>
      <c r="I107" s="221">
        <f t="shared" si="598"/>
        <v>0</v>
      </c>
      <c r="J107" s="221">
        <f t="shared" si="599"/>
        <v>0</v>
      </c>
      <c r="K107" s="221">
        <f t="shared" si="600"/>
        <v>0</v>
      </c>
      <c r="L107" s="221">
        <f t="shared" si="601"/>
        <v>0</v>
      </c>
      <c r="M107" s="221">
        <f t="shared" si="602"/>
        <v>0</v>
      </c>
      <c r="N107" s="221">
        <f t="shared" si="603"/>
        <v>0</v>
      </c>
      <c r="O107" s="65">
        <f t="shared" si="604"/>
        <v>0</v>
      </c>
      <c r="Q107" s="531"/>
      <c r="R107" s="165" t="s">
        <v>55</v>
      </c>
      <c r="S107" s="221">
        <f t="shared" si="646"/>
        <v>0</v>
      </c>
      <c r="T107" s="221">
        <f t="shared" si="605"/>
        <v>0</v>
      </c>
      <c r="U107" s="221">
        <f t="shared" si="606"/>
        <v>0</v>
      </c>
      <c r="V107" s="221">
        <f t="shared" si="607"/>
        <v>0</v>
      </c>
      <c r="W107" s="221">
        <f t="shared" si="608"/>
        <v>0</v>
      </c>
      <c r="X107" s="221">
        <f t="shared" si="609"/>
        <v>0</v>
      </c>
      <c r="Y107" s="221">
        <f t="shared" si="610"/>
        <v>0</v>
      </c>
      <c r="Z107" s="221">
        <f t="shared" si="611"/>
        <v>0</v>
      </c>
      <c r="AA107" s="221">
        <f t="shared" si="612"/>
        <v>0</v>
      </c>
      <c r="AB107" s="221">
        <f t="shared" si="613"/>
        <v>0</v>
      </c>
      <c r="AC107" s="221">
        <f t="shared" si="614"/>
        <v>0</v>
      </c>
      <c r="AD107" s="221">
        <f t="shared" si="615"/>
        <v>0</v>
      </c>
      <c r="AE107" s="65">
        <f t="shared" si="616"/>
        <v>0</v>
      </c>
      <c r="AG107" s="531"/>
      <c r="AH107" s="165" t="s">
        <v>55</v>
      </c>
      <c r="AI107" s="221">
        <f t="shared" si="647"/>
        <v>0</v>
      </c>
      <c r="AJ107" s="221">
        <f t="shared" si="617"/>
        <v>0</v>
      </c>
      <c r="AK107" s="221">
        <f t="shared" si="618"/>
        <v>0</v>
      </c>
      <c r="AL107" s="221">
        <f t="shared" si="619"/>
        <v>0</v>
      </c>
      <c r="AM107" s="221">
        <f t="shared" si="620"/>
        <v>0</v>
      </c>
      <c r="AN107" s="221">
        <f t="shared" si="621"/>
        <v>0</v>
      </c>
      <c r="AO107" s="221">
        <f t="shared" si="622"/>
        <v>0</v>
      </c>
      <c r="AP107" s="221">
        <f t="shared" si="623"/>
        <v>0</v>
      </c>
      <c r="AQ107" s="221">
        <f t="shared" si="624"/>
        <v>0</v>
      </c>
      <c r="AR107" s="221">
        <f t="shared" si="625"/>
        <v>0</v>
      </c>
      <c r="AS107" s="221">
        <f t="shared" si="626"/>
        <v>0</v>
      </c>
      <c r="AT107" s="221">
        <f t="shared" si="627"/>
        <v>0</v>
      </c>
      <c r="AU107" s="65">
        <f t="shared" si="628"/>
        <v>0</v>
      </c>
      <c r="AW107" s="531"/>
      <c r="AX107" s="165" t="s">
        <v>55</v>
      </c>
      <c r="AY107" s="221">
        <f t="shared" si="648"/>
        <v>0</v>
      </c>
      <c r="AZ107" s="221">
        <f t="shared" si="629"/>
        <v>0</v>
      </c>
      <c r="BA107" s="221">
        <f t="shared" si="630"/>
        <v>0</v>
      </c>
      <c r="BB107" s="221">
        <f t="shared" si="631"/>
        <v>0</v>
      </c>
      <c r="BC107" s="221">
        <f t="shared" si="632"/>
        <v>0</v>
      </c>
      <c r="BD107" s="221">
        <f t="shared" si="633"/>
        <v>0</v>
      </c>
      <c r="BE107" s="221">
        <f t="shared" si="634"/>
        <v>0</v>
      </c>
      <c r="BF107" s="221">
        <f t="shared" si="635"/>
        <v>0</v>
      </c>
      <c r="BG107" s="221">
        <f t="shared" si="636"/>
        <v>0</v>
      </c>
      <c r="BH107" s="221">
        <f t="shared" si="637"/>
        <v>0</v>
      </c>
      <c r="BI107" s="221">
        <f t="shared" si="638"/>
        <v>0</v>
      </c>
      <c r="BJ107" s="221">
        <f t="shared" si="639"/>
        <v>0</v>
      </c>
      <c r="BK107" s="65">
        <f t="shared" si="640"/>
        <v>0</v>
      </c>
      <c r="BP107" s="531"/>
      <c r="BQ107" s="165" t="s">
        <v>55</v>
      </c>
      <c r="BR107" s="414">
        <v>0</v>
      </c>
      <c r="BS107" s="414">
        <v>0</v>
      </c>
      <c r="BT107" s="414">
        <v>0</v>
      </c>
      <c r="BU107" s="414">
        <v>0</v>
      </c>
      <c r="BV107" s="414">
        <v>0</v>
      </c>
      <c r="BW107" s="414">
        <v>0</v>
      </c>
      <c r="BX107" s="414">
        <v>0</v>
      </c>
      <c r="BY107" s="414">
        <v>0</v>
      </c>
      <c r="BZ107" s="414">
        <v>0</v>
      </c>
      <c r="CA107" s="414">
        <v>0</v>
      </c>
      <c r="CB107" s="414">
        <v>0</v>
      </c>
      <c r="CC107" s="414">
        <v>0</v>
      </c>
      <c r="CD107" s="410">
        <f t="shared" si="641"/>
        <v>0</v>
      </c>
      <c r="CF107" s="531"/>
      <c r="CG107" s="165" t="s">
        <v>55</v>
      </c>
      <c r="CH107" s="414">
        <v>0</v>
      </c>
      <c r="CI107" s="414">
        <v>0</v>
      </c>
      <c r="CJ107" s="414">
        <v>0</v>
      </c>
      <c r="CK107" s="414">
        <v>0</v>
      </c>
      <c r="CL107" s="414">
        <v>0</v>
      </c>
      <c r="CM107" s="414">
        <v>0</v>
      </c>
      <c r="CN107" s="414">
        <v>0</v>
      </c>
      <c r="CO107" s="414">
        <v>0</v>
      </c>
      <c r="CP107" s="414">
        <v>0</v>
      </c>
      <c r="CQ107" s="414">
        <v>0</v>
      </c>
      <c r="CR107" s="414">
        <v>0</v>
      </c>
      <c r="CS107" s="414">
        <v>0</v>
      </c>
      <c r="CT107" s="410">
        <f t="shared" si="642"/>
        <v>0</v>
      </c>
      <c r="CV107" s="531"/>
      <c r="CW107" s="165" t="s">
        <v>55</v>
      </c>
      <c r="CX107" s="414">
        <v>0</v>
      </c>
      <c r="CY107" s="414">
        <v>0</v>
      </c>
      <c r="CZ107" s="414">
        <v>0</v>
      </c>
      <c r="DA107" s="414">
        <v>0</v>
      </c>
      <c r="DB107" s="414">
        <v>0</v>
      </c>
      <c r="DC107" s="414">
        <v>0</v>
      </c>
      <c r="DD107" s="414">
        <v>0</v>
      </c>
      <c r="DE107" s="414">
        <v>0</v>
      </c>
      <c r="DF107" s="414">
        <v>0</v>
      </c>
      <c r="DG107" s="414">
        <v>0</v>
      </c>
      <c r="DH107" s="414">
        <v>0</v>
      </c>
      <c r="DI107" s="414">
        <v>0</v>
      </c>
      <c r="DJ107" s="410">
        <f t="shared" si="643"/>
        <v>0</v>
      </c>
      <c r="DL107" s="531"/>
      <c r="DM107" s="165" t="s">
        <v>55</v>
      </c>
      <c r="DN107" s="414">
        <v>0</v>
      </c>
      <c r="DO107" s="414">
        <v>0</v>
      </c>
      <c r="DP107" s="414">
        <v>0</v>
      </c>
      <c r="DQ107" s="414">
        <v>0</v>
      </c>
      <c r="DR107" s="414">
        <v>0</v>
      </c>
      <c r="DS107" s="414">
        <v>0</v>
      </c>
      <c r="DT107" s="414">
        <v>0</v>
      </c>
      <c r="DU107" s="414">
        <v>0</v>
      </c>
      <c r="DV107" s="414">
        <v>0</v>
      </c>
      <c r="DW107" s="414">
        <v>0</v>
      </c>
      <c r="DX107" s="414">
        <v>0</v>
      </c>
      <c r="DY107" s="414">
        <v>0</v>
      </c>
      <c r="DZ107" s="410">
        <f t="shared" si="644"/>
        <v>0</v>
      </c>
    </row>
    <row r="108" spans="1:131" x14ac:dyDescent="0.35">
      <c r="A108" s="531"/>
      <c r="B108" s="165" t="s">
        <v>54</v>
      </c>
      <c r="C108" s="221">
        <f t="shared" si="645"/>
        <v>0</v>
      </c>
      <c r="D108" s="221">
        <f t="shared" si="593"/>
        <v>0</v>
      </c>
      <c r="E108" s="221">
        <f t="shared" si="594"/>
        <v>0</v>
      </c>
      <c r="F108" s="221">
        <f t="shared" si="595"/>
        <v>0</v>
      </c>
      <c r="G108" s="221">
        <f t="shared" si="596"/>
        <v>0</v>
      </c>
      <c r="H108" s="221">
        <f t="shared" si="597"/>
        <v>0</v>
      </c>
      <c r="I108" s="221">
        <f t="shared" si="598"/>
        <v>0</v>
      </c>
      <c r="J108" s="221">
        <f t="shared" si="599"/>
        <v>0</v>
      </c>
      <c r="K108" s="221">
        <f t="shared" si="600"/>
        <v>0</v>
      </c>
      <c r="L108" s="221">
        <f t="shared" si="601"/>
        <v>0</v>
      </c>
      <c r="M108" s="221">
        <f t="shared" si="602"/>
        <v>0</v>
      </c>
      <c r="N108" s="221">
        <f t="shared" si="603"/>
        <v>0</v>
      </c>
      <c r="O108" s="65">
        <f t="shared" si="604"/>
        <v>0</v>
      </c>
      <c r="Q108" s="531"/>
      <c r="R108" s="165" t="s">
        <v>54</v>
      </c>
      <c r="S108" s="221">
        <f t="shared" si="646"/>
        <v>0</v>
      </c>
      <c r="T108" s="221">
        <f t="shared" si="605"/>
        <v>0</v>
      </c>
      <c r="U108" s="221">
        <f t="shared" si="606"/>
        <v>0</v>
      </c>
      <c r="V108" s="221">
        <f t="shared" si="607"/>
        <v>0</v>
      </c>
      <c r="W108" s="221">
        <f t="shared" si="608"/>
        <v>0</v>
      </c>
      <c r="X108" s="221">
        <f t="shared" si="609"/>
        <v>0</v>
      </c>
      <c r="Y108" s="221">
        <f t="shared" si="610"/>
        <v>0</v>
      </c>
      <c r="Z108" s="221">
        <f t="shared" si="611"/>
        <v>0</v>
      </c>
      <c r="AA108" s="221">
        <f t="shared" si="612"/>
        <v>0</v>
      </c>
      <c r="AB108" s="221">
        <f t="shared" si="613"/>
        <v>0</v>
      </c>
      <c r="AC108" s="221">
        <f t="shared" si="614"/>
        <v>0</v>
      </c>
      <c r="AD108" s="221">
        <f t="shared" si="615"/>
        <v>0</v>
      </c>
      <c r="AE108" s="65">
        <f t="shared" si="616"/>
        <v>0</v>
      </c>
      <c r="AG108" s="531"/>
      <c r="AH108" s="165" t="s">
        <v>54</v>
      </c>
      <c r="AI108" s="221">
        <f t="shared" si="647"/>
        <v>0</v>
      </c>
      <c r="AJ108" s="221">
        <f t="shared" si="617"/>
        <v>0</v>
      </c>
      <c r="AK108" s="221">
        <f t="shared" si="618"/>
        <v>0</v>
      </c>
      <c r="AL108" s="221">
        <f t="shared" si="619"/>
        <v>0</v>
      </c>
      <c r="AM108" s="221">
        <f t="shared" si="620"/>
        <v>0</v>
      </c>
      <c r="AN108" s="221">
        <f t="shared" si="621"/>
        <v>0</v>
      </c>
      <c r="AO108" s="221">
        <f t="shared" si="622"/>
        <v>0</v>
      </c>
      <c r="AP108" s="221">
        <f t="shared" si="623"/>
        <v>0</v>
      </c>
      <c r="AQ108" s="221">
        <f t="shared" si="624"/>
        <v>0</v>
      </c>
      <c r="AR108" s="221">
        <f t="shared" si="625"/>
        <v>0</v>
      </c>
      <c r="AS108" s="221">
        <f t="shared" si="626"/>
        <v>0</v>
      </c>
      <c r="AT108" s="221">
        <f t="shared" si="627"/>
        <v>0</v>
      </c>
      <c r="AU108" s="65">
        <f t="shared" si="628"/>
        <v>0</v>
      </c>
      <c r="AW108" s="531"/>
      <c r="AX108" s="165" t="s">
        <v>54</v>
      </c>
      <c r="AY108" s="221">
        <f t="shared" si="648"/>
        <v>0</v>
      </c>
      <c r="AZ108" s="221">
        <f t="shared" si="629"/>
        <v>0</v>
      </c>
      <c r="BA108" s="221">
        <f t="shared" si="630"/>
        <v>0</v>
      </c>
      <c r="BB108" s="221">
        <f t="shared" si="631"/>
        <v>0</v>
      </c>
      <c r="BC108" s="221">
        <f t="shared" si="632"/>
        <v>0</v>
      </c>
      <c r="BD108" s="221">
        <f t="shared" si="633"/>
        <v>0</v>
      </c>
      <c r="BE108" s="221">
        <f t="shared" si="634"/>
        <v>0</v>
      </c>
      <c r="BF108" s="221">
        <f t="shared" si="635"/>
        <v>0</v>
      </c>
      <c r="BG108" s="221">
        <f t="shared" si="636"/>
        <v>0</v>
      </c>
      <c r="BH108" s="221">
        <f t="shared" si="637"/>
        <v>0</v>
      </c>
      <c r="BI108" s="221">
        <f t="shared" si="638"/>
        <v>0</v>
      </c>
      <c r="BJ108" s="221">
        <f t="shared" si="639"/>
        <v>0</v>
      </c>
      <c r="BK108" s="65">
        <f t="shared" si="640"/>
        <v>0</v>
      </c>
      <c r="BP108" s="531"/>
      <c r="BQ108" s="165" t="s">
        <v>54</v>
      </c>
      <c r="BR108" s="414">
        <v>0</v>
      </c>
      <c r="BS108" s="414">
        <v>0</v>
      </c>
      <c r="BT108" s="414">
        <v>0</v>
      </c>
      <c r="BU108" s="414">
        <v>0</v>
      </c>
      <c r="BV108" s="414">
        <v>0</v>
      </c>
      <c r="BW108" s="414">
        <v>4.0187100736365179E-3</v>
      </c>
      <c r="BX108" s="414">
        <v>1.4054820627357056E-2</v>
      </c>
      <c r="BY108" s="414">
        <v>3.0248758608689724E-2</v>
      </c>
      <c r="BZ108" s="414">
        <v>-2.4412838269361016E-5</v>
      </c>
      <c r="CA108" s="414">
        <v>0</v>
      </c>
      <c r="CB108" s="414">
        <v>0</v>
      </c>
      <c r="CC108" s="414">
        <v>2.2542677357477651E-4</v>
      </c>
      <c r="CD108" s="410">
        <f t="shared" si="641"/>
        <v>4.8523303244988714E-2</v>
      </c>
      <c r="CF108" s="531"/>
      <c r="CG108" s="165" t="s">
        <v>54</v>
      </c>
      <c r="CH108" s="414">
        <v>0</v>
      </c>
      <c r="CI108" s="414">
        <v>0</v>
      </c>
      <c r="CJ108" s="414">
        <v>0</v>
      </c>
      <c r="CK108" s="414">
        <v>0</v>
      </c>
      <c r="CL108" s="414">
        <v>0</v>
      </c>
      <c r="CM108" s="414">
        <v>0.13812823364768836</v>
      </c>
      <c r="CN108" s="414">
        <v>0.11176717633320975</v>
      </c>
      <c r="CO108" s="414">
        <v>0.1767797276094456</v>
      </c>
      <c r="CP108" s="414">
        <v>7.7695122096708121E-3</v>
      </c>
      <c r="CQ108" s="414">
        <v>0</v>
      </c>
      <c r="CR108" s="414">
        <v>0</v>
      </c>
      <c r="CS108" s="414">
        <v>1.7478696639648119E-3</v>
      </c>
      <c r="CT108" s="410">
        <f t="shared" si="642"/>
        <v>0.4361925194639793</v>
      </c>
      <c r="CV108" s="531"/>
      <c r="CW108" s="165" t="s">
        <v>54</v>
      </c>
      <c r="CX108" s="414">
        <v>0</v>
      </c>
      <c r="CY108" s="414">
        <v>0</v>
      </c>
      <c r="CZ108" s="414">
        <v>0</v>
      </c>
      <c r="DA108" s="414">
        <v>0</v>
      </c>
      <c r="DB108" s="414">
        <v>0</v>
      </c>
      <c r="DC108" s="414">
        <v>0.14125993365652925</v>
      </c>
      <c r="DD108" s="414">
        <v>9.4051315584447251E-2</v>
      </c>
      <c r="DE108" s="414">
        <v>0.24037597862329443</v>
      </c>
      <c r="DF108" s="414">
        <v>-4.8287184474438897E-4</v>
      </c>
      <c r="DG108" s="414">
        <v>0</v>
      </c>
      <c r="DH108" s="414">
        <v>0</v>
      </c>
      <c r="DI108" s="414">
        <v>3.2724982922379461E-3</v>
      </c>
      <c r="DJ108" s="410">
        <f t="shared" si="643"/>
        <v>0.47847685431176457</v>
      </c>
      <c r="DL108" s="531"/>
      <c r="DM108" s="165" t="s">
        <v>54</v>
      </c>
      <c r="DN108" s="414">
        <v>0</v>
      </c>
      <c r="DO108" s="414">
        <v>0</v>
      </c>
      <c r="DP108" s="414">
        <v>0</v>
      </c>
      <c r="DQ108" s="414">
        <v>0</v>
      </c>
      <c r="DR108" s="414">
        <v>0</v>
      </c>
      <c r="DS108" s="414">
        <v>-7.9455657802532179E-3</v>
      </c>
      <c r="DT108" s="414">
        <v>3.2395272830016829E-2</v>
      </c>
      <c r="DU108" s="414">
        <v>5.7224006574962509E-3</v>
      </c>
      <c r="DV108" s="414">
        <v>-2.4885001951712669E-4</v>
      </c>
      <c r="DW108" s="414">
        <v>0</v>
      </c>
      <c r="DX108" s="414">
        <v>0</v>
      </c>
      <c r="DY108" s="414">
        <v>6.8840652915248025E-3</v>
      </c>
      <c r="DZ108" s="410">
        <f t="shared" si="644"/>
        <v>3.6807322979267539E-2</v>
      </c>
    </row>
    <row r="109" spans="1:131" x14ac:dyDescent="0.35">
      <c r="A109" s="531"/>
      <c r="B109" s="165" t="s">
        <v>53</v>
      </c>
      <c r="C109" s="221">
        <f t="shared" si="645"/>
        <v>0</v>
      </c>
      <c r="D109" s="221">
        <f t="shared" si="593"/>
        <v>0</v>
      </c>
      <c r="E109" s="221">
        <f t="shared" si="594"/>
        <v>0</v>
      </c>
      <c r="F109" s="221">
        <f t="shared" si="595"/>
        <v>0</v>
      </c>
      <c r="G109" s="221">
        <f t="shared" si="596"/>
        <v>0</v>
      </c>
      <c r="H109" s="221">
        <f t="shared" si="597"/>
        <v>0</v>
      </c>
      <c r="I109" s="221">
        <f t="shared" si="598"/>
        <v>0</v>
      </c>
      <c r="J109" s="221">
        <f t="shared" si="599"/>
        <v>0</v>
      </c>
      <c r="K109" s="221">
        <f t="shared" si="600"/>
        <v>0</v>
      </c>
      <c r="L109" s="221">
        <f t="shared" si="601"/>
        <v>0</v>
      </c>
      <c r="M109" s="221">
        <f t="shared" si="602"/>
        <v>0</v>
      </c>
      <c r="N109" s="221">
        <f t="shared" si="603"/>
        <v>0</v>
      </c>
      <c r="O109" s="65">
        <f t="shared" si="604"/>
        <v>0</v>
      </c>
      <c r="Q109" s="531"/>
      <c r="R109" s="165" t="s">
        <v>53</v>
      </c>
      <c r="S109" s="221">
        <f t="shared" si="646"/>
        <v>0</v>
      </c>
      <c r="T109" s="221">
        <f t="shared" si="605"/>
        <v>0</v>
      </c>
      <c r="U109" s="221">
        <f t="shared" si="606"/>
        <v>0</v>
      </c>
      <c r="V109" s="221">
        <f t="shared" si="607"/>
        <v>0</v>
      </c>
      <c r="W109" s="221">
        <f t="shared" si="608"/>
        <v>0</v>
      </c>
      <c r="X109" s="221">
        <f t="shared" si="609"/>
        <v>0</v>
      </c>
      <c r="Y109" s="221">
        <f t="shared" si="610"/>
        <v>0</v>
      </c>
      <c r="Z109" s="221">
        <f t="shared" si="611"/>
        <v>0</v>
      </c>
      <c r="AA109" s="221">
        <f t="shared" si="612"/>
        <v>0</v>
      </c>
      <c r="AB109" s="221">
        <f t="shared" si="613"/>
        <v>0</v>
      </c>
      <c r="AC109" s="221">
        <f t="shared" si="614"/>
        <v>0</v>
      </c>
      <c r="AD109" s="221">
        <f t="shared" si="615"/>
        <v>0</v>
      </c>
      <c r="AE109" s="65">
        <f t="shared" si="616"/>
        <v>0</v>
      </c>
      <c r="AG109" s="531"/>
      <c r="AH109" s="165" t="s">
        <v>53</v>
      </c>
      <c r="AI109" s="221">
        <f t="shared" si="647"/>
        <v>0</v>
      </c>
      <c r="AJ109" s="221">
        <f t="shared" si="617"/>
        <v>0</v>
      </c>
      <c r="AK109" s="221">
        <f t="shared" si="618"/>
        <v>0</v>
      </c>
      <c r="AL109" s="221">
        <f t="shared" si="619"/>
        <v>0</v>
      </c>
      <c r="AM109" s="221">
        <f t="shared" si="620"/>
        <v>0</v>
      </c>
      <c r="AN109" s="221">
        <f t="shared" si="621"/>
        <v>0</v>
      </c>
      <c r="AO109" s="221">
        <f t="shared" si="622"/>
        <v>0</v>
      </c>
      <c r="AP109" s="221">
        <f t="shared" si="623"/>
        <v>0</v>
      </c>
      <c r="AQ109" s="221">
        <f t="shared" si="624"/>
        <v>0</v>
      </c>
      <c r="AR109" s="221">
        <f t="shared" si="625"/>
        <v>0</v>
      </c>
      <c r="AS109" s="221">
        <f t="shared" si="626"/>
        <v>0</v>
      </c>
      <c r="AT109" s="221">
        <f t="shared" si="627"/>
        <v>0</v>
      </c>
      <c r="AU109" s="65">
        <f t="shared" si="628"/>
        <v>0</v>
      </c>
      <c r="AW109" s="531"/>
      <c r="AX109" s="165" t="s">
        <v>53</v>
      </c>
      <c r="AY109" s="221">
        <f t="shared" si="648"/>
        <v>0</v>
      </c>
      <c r="AZ109" s="221">
        <f t="shared" si="629"/>
        <v>0</v>
      </c>
      <c r="BA109" s="221">
        <f t="shared" si="630"/>
        <v>0</v>
      </c>
      <c r="BB109" s="221">
        <f t="shared" si="631"/>
        <v>0</v>
      </c>
      <c r="BC109" s="221">
        <f t="shared" si="632"/>
        <v>0</v>
      </c>
      <c r="BD109" s="221">
        <f t="shared" si="633"/>
        <v>0</v>
      </c>
      <c r="BE109" s="221">
        <f t="shared" si="634"/>
        <v>0</v>
      </c>
      <c r="BF109" s="221">
        <f t="shared" si="635"/>
        <v>0</v>
      </c>
      <c r="BG109" s="221">
        <f t="shared" si="636"/>
        <v>0</v>
      </c>
      <c r="BH109" s="221">
        <f t="shared" si="637"/>
        <v>0</v>
      </c>
      <c r="BI109" s="221">
        <f t="shared" si="638"/>
        <v>0</v>
      </c>
      <c r="BJ109" s="221">
        <f t="shared" si="639"/>
        <v>0</v>
      </c>
      <c r="BK109" s="65">
        <f t="shared" si="640"/>
        <v>0</v>
      </c>
      <c r="BP109" s="531"/>
      <c r="BQ109" s="165" t="s">
        <v>53</v>
      </c>
      <c r="BR109" s="414">
        <v>0</v>
      </c>
      <c r="BS109" s="414">
        <v>0</v>
      </c>
      <c r="BT109" s="414">
        <v>0</v>
      </c>
      <c r="BU109" s="414">
        <v>0</v>
      </c>
      <c r="BV109" s="414">
        <v>0</v>
      </c>
      <c r="BW109" s="414">
        <v>0</v>
      </c>
      <c r="BX109" s="414">
        <v>0</v>
      </c>
      <c r="BY109" s="414">
        <v>0</v>
      </c>
      <c r="BZ109" s="414">
        <v>0</v>
      </c>
      <c r="CA109" s="414">
        <v>0</v>
      </c>
      <c r="CB109" s="414">
        <v>0</v>
      </c>
      <c r="CC109" s="414">
        <v>0</v>
      </c>
      <c r="CD109" s="410">
        <f t="shared" si="641"/>
        <v>0</v>
      </c>
      <c r="CF109" s="531"/>
      <c r="CG109" s="165" t="s">
        <v>53</v>
      </c>
      <c r="CH109" s="414">
        <v>0</v>
      </c>
      <c r="CI109" s="414">
        <v>0</v>
      </c>
      <c r="CJ109" s="414">
        <v>0</v>
      </c>
      <c r="CK109" s="414">
        <v>0</v>
      </c>
      <c r="CL109" s="414">
        <v>0</v>
      </c>
      <c r="CM109" s="414">
        <v>0</v>
      </c>
      <c r="CN109" s="414">
        <v>0</v>
      </c>
      <c r="CO109" s="414">
        <v>0</v>
      </c>
      <c r="CP109" s="414">
        <v>0</v>
      </c>
      <c r="CQ109" s="414">
        <v>0</v>
      </c>
      <c r="CR109" s="414">
        <v>0</v>
      </c>
      <c r="CS109" s="414">
        <v>0</v>
      </c>
      <c r="CT109" s="410">
        <f t="shared" si="642"/>
        <v>0</v>
      </c>
      <c r="CV109" s="531"/>
      <c r="CW109" s="165" t="s">
        <v>53</v>
      </c>
      <c r="CX109" s="414">
        <v>0</v>
      </c>
      <c r="CY109" s="414">
        <v>0</v>
      </c>
      <c r="CZ109" s="414">
        <v>0</v>
      </c>
      <c r="DA109" s="414">
        <v>0</v>
      </c>
      <c r="DB109" s="414">
        <v>0</v>
      </c>
      <c r="DC109" s="414">
        <v>0</v>
      </c>
      <c r="DD109" s="414">
        <v>0</v>
      </c>
      <c r="DE109" s="414">
        <v>0</v>
      </c>
      <c r="DF109" s="414">
        <v>0</v>
      </c>
      <c r="DG109" s="414">
        <v>0</v>
      </c>
      <c r="DH109" s="414">
        <v>0</v>
      </c>
      <c r="DI109" s="414">
        <v>0</v>
      </c>
      <c r="DJ109" s="410">
        <f t="shared" si="643"/>
        <v>0</v>
      </c>
      <c r="DL109" s="531"/>
      <c r="DM109" s="165" t="s">
        <v>53</v>
      </c>
      <c r="DN109" s="414">
        <v>0</v>
      </c>
      <c r="DO109" s="414">
        <v>0</v>
      </c>
      <c r="DP109" s="414">
        <v>0</v>
      </c>
      <c r="DQ109" s="414">
        <v>0</v>
      </c>
      <c r="DR109" s="414">
        <v>0</v>
      </c>
      <c r="DS109" s="414">
        <v>0</v>
      </c>
      <c r="DT109" s="414">
        <v>0</v>
      </c>
      <c r="DU109" s="414">
        <v>0</v>
      </c>
      <c r="DV109" s="414">
        <v>0</v>
      </c>
      <c r="DW109" s="414">
        <v>0</v>
      </c>
      <c r="DX109" s="414">
        <v>0</v>
      </c>
      <c r="DY109" s="414">
        <v>0</v>
      </c>
      <c r="DZ109" s="410">
        <f t="shared" si="644"/>
        <v>0</v>
      </c>
    </row>
    <row r="110" spans="1:131" x14ac:dyDescent="0.35">
      <c r="A110" s="531"/>
      <c r="B110" s="165" t="s">
        <v>52</v>
      </c>
      <c r="C110" s="221">
        <f t="shared" si="645"/>
        <v>0</v>
      </c>
      <c r="D110" s="221">
        <f t="shared" si="593"/>
        <v>0</v>
      </c>
      <c r="E110" s="221">
        <f t="shared" si="594"/>
        <v>0</v>
      </c>
      <c r="F110" s="221">
        <f t="shared" si="595"/>
        <v>0</v>
      </c>
      <c r="G110" s="221">
        <f t="shared" si="596"/>
        <v>0</v>
      </c>
      <c r="H110" s="221">
        <f t="shared" si="597"/>
        <v>0</v>
      </c>
      <c r="I110" s="221">
        <f t="shared" si="598"/>
        <v>0</v>
      </c>
      <c r="J110" s="221">
        <f t="shared" si="599"/>
        <v>0</v>
      </c>
      <c r="K110" s="221">
        <f t="shared" si="600"/>
        <v>0</v>
      </c>
      <c r="L110" s="221">
        <f t="shared" si="601"/>
        <v>0</v>
      </c>
      <c r="M110" s="221">
        <f t="shared" si="602"/>
        <v>0</v>
      </c>
      <c r="N110" s="221">
        <f t="shared" si="603"/>
        <v>0</v>
      </c>
      <c r="O110" s="65">
        <f t="shared" si="604"/>
        <v>0</v>
      </c>
      <c r="Q110" s="531"/>
      <c r="R110" s="165" t="s">
        <v>52</v>
      </c>
      <c r="S110" s="221">
        <f t="shared" si="646"/>
        <v>0</v>
      </c>
      <c r="T110" s="221">
        <f t="shared" si="605"/>
        <v>0</v>
      </c>
      <c r="U110" s="221">
        <f t="shared" si="606"/>
        <v>0</v>
      </c>
      <c r="V110" s="221">
        <f t="shared" si="607"/>
        <v>0</v>
      </c>
      <c r="W110" s="221">
        <f t="shared" si="608"/>
        <v>0</v>
      </c>
      <c r="X110" s="221">
        <f t="shared" si="609"/>
        <v>0</v>
      </c>
      <c r="Y110" s="221">
        <f t="shared" si="610"/>
        <v>0</v>
      </c>
      <c r="Z110" s="221">
        <f t="shared" si="611"/>
        <v>0</v>
      </c>
      <c r="AA110" s="221">
        <f t="shared" si="612"/>
        <v>0</v>
      </c>
      <c r="AB110" s="221">
        <f t="shared" si="613"/>
        <v>0</v>
      </c>
      <c r="AC110" s="221">
        <f t="shared" si="614"/>
        <v>0</v>
      </c>
      <c r="AD110" s="221">
        <f t="shared" si="615"/>
        <v>0</v>
      </c>
      <c r="AE110" s="65">
        <f t="shared" si="616"/>
        <v>0</v>
      </c>
      <c r="AG110" s="531"/>
      <c r="AH110" s="165" t="s">
        <v>52</v>
      </c>
      <c r="AI110" s="221">
        <f t="shared" si="647"/>
        <v>0</v>
      </c>
      <c r="AJ110" s="221">
        <f t="shared" si="617"/>
        <v>0</v>
      </c>
      <c r="AK110" s="221">
        <f t="shared" si="618"/>
        <v>0</v>
      </c>
      <c r="AL110" s="221">
        <f t="shared" si="619"/>
        <v>0</v>
      </c>
      <c r="AM110" s="221">
        <f t="shared" si="620"/>
        <v>0</v>
      </c>
      <c r="AN110" s="221">
        <f t="shared" si="621"/>
        <v>0</v>
      </c>
      <c r="AO110" s="221">
        <f t="shared" si="622"/>
        <v>0</v>
      </c>
      <c r="AP110" s="221">
        <f t="shared" si="623"/>
        <v>0</v>
      </c>
      <c r="AQ110" s="221">
        <f t="shared" si="624"/>
        <v>0</v>
      </c>
      <c r="AR110" s="221">
        <f t="shared" si="625"/>
        <v>0</v>
      </c>
      <c r="AS110" s="221">
        <f t="shared" si="626"/>
        <v>0</v>
      </c>
      <c r="AT110" s="221">
        <f t="shared" si="627"/>
        <v>0</v>
      </c>
      <c r="AU110" s="65">
        <f t="shared" si="628"/>
        <v>0</v>
      </c>
      <c r="AW110" s="531"/>
      <c r="AX110" s="165" t="s">
        <v>52</v>
      </c>
      <c r="AY110" s="221">
        <f t="shared" si="648"/>
        <v>0</v>
      </c>
      <c r="AZ110" s="221">
        <f t="shared" si="629"/>
        <v>0</v>
      </c>
      <c r="BA110" s="221">
        <f t="shared" si="630"/>
        <v>0</v>
      </c>
      <c r="BB110" s="221">
        <f t="shared" si="631"/>
        <v>0</v>
      </c>
      <c r="BC110" s="221">
        <f t="shared" si="632"/>
        <v>0</v>
      </c>
      <c r="BD110" s="221">
        <f t="shared" si="633"/>
        <v>0</v>
      </c>
      <c r="BE110" s="221">
        <f t="shared" si="634"/>
        <v>0</v>
      </c>
      <c r="BF110" s="221">
        <f t="shared" si="635"/>
        <v>0</v>
      </c>
      <c r="BG110" s="221">
        <f t="shared" si="636"/>
        <v>0</v>
      </c>
      <c r="BH110" s="221">
        <f t="shared" si="637"/>
        <v>0</v>
      </c>
      <c r="BI110" s="221">
        <f t="shared" si="638"/>
        <v>0</v>
      </c>
      <c r="BJ110" s="221">
        <f t="shared" si="639"/>
        <v>0</v>
      </c>
      <c r="BK110" s="65">
        <f t="shared" si="640"/>
        <v>0</v>
      </c>
      <c r="BP110" s="531"/>
      <c r="BQ110" s="165" t="s">
        <v>52</v>
      </c>
      <c r="BR110" s="414">
        <v>0</v>
      </c>
      <c r="BS110" s="414">
        <v>0</v>
      </c>
      <c r="BT110" s="414">
        <v>0</v>
      </c>
      <c r="BU110" s="414">
        <v>0</v>
      </c>
      <c r="BV110" s="414">
        <v>0</v>
      </c>
      <c r="BW110" s="414">
        <v>0</v>
      </c>
      <c r="BX110" s="414">
        <v>0</v>
      </c>
      <c r="BY110" s="414">
        <v>0</v>
      </c>
      <c r="BZ110" s="414">
        <v>0</v>
      </c>
      <c r="CA110" s="414">
        <v>0</v>
      </c>
      <c r="CB110" s="414">
        <v>0</v>
      </c>
      <c r="CC110" s="414">
        <v>0</v>
      </c>
      <c r="CD110" s="410">
        <f t="shared" si="641"/>
        <v>0</v>
      </c>
      <c r="CF110" s="531"/>
      <c r="CG110" s="165" t="s">
        <v>52</v>
      </c>
      <c r="CH110" s="414">
        <v>0</v>
      </c>
      <c r="CI110" s="414">
        <v>0</v>
      </c>
      <c r="CJ110" s="414">
        <v>0</v>
      </c>
      <c r="CK110" s="414">
        <v>0</v>
      </c>
      <c r="CL110" s="414">
        <v>0</v>
      </c>
      <c r="CM110" s="414">
        <v>0</v>
      </c>
      <c r="CN110" s="414">
        <v>0</v>
      </c>
      <c r="CO110" s="414">
        <v>0</v>
      </c>
      <c r="CP110" s="414">
        <v>0</v>
      </c>
      <c r="CQ110" s="414">
        <v>0</v>
      </c>
      <c r="CR110" s="414">
        <v>0</v>
      </c>
      <c r="CS110" s="414">
        <v>0</v>
      </c>
      <c r="CT110" s="410">
        <f t="shared" si="642"/>
        <v>0</v>
      </c>
      <c r="CV110" s="531"/>
      <c r="CW110" s="165" t="s">
        <v>52</v>
      </c>
      <c r="CX110" s="414">
        <v>0</v>
      </c>
      <c r="CY110" s="414">
        <v>0</v>
      </c>
      <c r="CZ110" s="414">
        <v>0</v>
      </c>
      <c r="DA110" s="414">
        <v>0</v>
      </c>
      <c r="DB110" s="414">
        <v>0</v>
      </c>
      <c r="DC110" s="414">
        <v>0</v>
      </c>
      <c r="DD110" s="414">
        <v>0</v>
      </c>
      <c r="DE110" s="414">
        <v>0</v>
      </c>
      <c r="DF110" s="414">
        <v>0</v>
      </c>
      <c r="DG110" s="414">
        <v>0</v>
      </c>
      <c r="DH110" s="414">
        <v>0</v>
      </c>
      <c r="DI110" s="414">
        <v>0</v>
      </c>
      <c r="DJ110" s="410">
        <f t="shared" si="643"/>
        <v>0</v>
      </c>
      <c r="DL110" s="531"/>
      <c r="DM110" s="165" t="s">
        <v>52</v>
      </c>
      <c r="DN110" s="414">
        <v>0</v>
      </c>
      <c r="DO110" s="414">
        <v>0</v>
      </c>
      <c r="DP110" s="414">
        <v>0</v>
      </c>
      <c r="DQ110" s="414">
        <v>0</v>
      </c>
      <c r="DR110" s="414">
        <v>0</v>
      </c>
      <c r="DS110" s="414">
        <v>0</v>
      </c>
      <c r="DT110" s="414">
        <v>0</v>
      </c>
      <c r="DU110" s="414">
        <v>0</v>
      </c>
      <c r="DV110" s="414">
        <v>0</v>
      </c>
      <c r="DW110" s="414">
        <v>0</v>
      </c>
      <c r="DX110" s="414">
        <v>0</v>
      </c>
      <c r="DY110" s="414">
        <v>0</v>
      </c>
      <c r="DZ110" s="410">
        <f t="shared" si="644"/>
        <v>0</v>
      </c>
    </row>
    <row r="111" spans="1:131" x14ac:dyDescent="0.35">
      <c r="A111" s="531"/>
      <c r="B111" s="165" t="s">
        <v>51</v>
      </c>
      <c r="C111" s="221">
        <f t="shared" si="645"/>
        <v>0</v>
      </c>
      <c r="D111" s="221">
        <f t="shared" si="593"/>
        <v>0</v>
      </c>
      <c r="E111" s="221">
        <f t="shared" si="594"/>
        <v>0</v>
      </c>
      <c r="F111" s="221">
        <f t="shared" si="595"/>
        <v>0</v>
      </c>
      <c r="G111" s="221">
        <f t="shared" si="596"/>
        <v>0</v>
      </c>
      <c r="H111" s="221">
        <f t="shared" si="597"/>
        <v>0</v>
      </c>
      <c r="I111" s="221">
        <f t="shared" si="598"/>
        <v>0</v>
      </c>
      <c r="J111" s="221">
        <f t="shared" si="599"/>
        <v>0</v>
      </c>
      <c r="K111" s="221">
        <f t="shared" si="600"/>
        <v>0</v>
      </c>
      <c r="L111" s="221">
        <f t="shared" si="601"/>
        <v>0</v>
      </c>
      <c r="M111" s="221">
        <f t="shared" si="602"/>
        <v>0</v>
      </c>
      <c r="N111" s="221">
        <f t="shared" si="603"/>
        <v>0</v>
      </c>
      <c r="O111" s="65">
        <f t="shared" si="604"/>
        <v>0</v>
      </c>
      <c r="Q111" s="531"/>
      <c r="R111" s="165" t="s">
        <v>51</v>
      </c>
      <c r="S111" s="221">
        <f t="shared" si="646"/>
        <v>0</v>
      </c>
      <c r="T111" s="221">
        <f t="shared" si="605"/>
        <v>0</v>
      </c>
      <c r="U111" s="221">
        <f t="shared" si="606"/>
        <v>0</v>
      </c>
      <c r="V111" s="221">
        <f t="shared" si="607"/>
        <v>0</v>
      </c>
      <c r="W111" s="221">
        <f t="shared" si="608"/>
        <v>0</v>
      </c>
      <c r="X111" s="221">
        <f t="shared" si="609"/>
        <v>0</v>
      </c>
      <c r="Y111" s="221">
        <f t="shared" si="610"/>
        <v>0</v>
      </c>
      <c r="Z111" s="221">
        <f t="shared" si="611"/>
        <v>0</v>
      </c>
      <c r="AA111" s="221">
        <f t="shared" si="612"/>
        <v>0</v>
      </c>
      <c r="AB111" s="221">
        <f t="shared" si="613"/>
        <v>0</v>
      </c>
      <c r="AC111" s="221">
        <f t="shared" si="614"/>
        <v>0</v>
      </c>
      <c r="AD111" s="221">
        <f t="shared" si="615"/>
        <v>0</v>
      </c>
      <c r="AE111" s="65">
        <f t="shared" si="616"/>
        <v>0</v>
      </c>
      <c r="AG111" s="531"/>
      <c r="AH111" s="165" t="s">
        <v>51</v>
      </c>
      <c r="AI111" s="221">
        <f t="shared" si="647"/>
        <v>0</v>
      </c>
      <c r="AJ111" s="221">
        <f t="shared" si="617"/>
        <v>0</v>
      </c>
      <c r="AK111" s="221">
        <f t="shared" si="618"/>
        <v>0</v>
      </c>
      <c r="AL111" s="221">
        <f t="shared" si="619"/>
        <v>0</v>
      </c>
      <c r="AM111" s="221">
        <f t="shared" si="620"/>
        <v>0</v>
      </c>
      <c r="AN111" s="221">
        <f t="shared" si="621"/>
        <v>0</v>
      </c>
      <c r="AO111" s="221">
        <f t="shared" si="622"/>
        <v>0</v>
      </c>
      <c r="AP111" s="221">
        <f t="shared" si="623"/>
        <v>0</v>
      </c>
      <c r="AQ111" s="221">
        <f t="shared" si="624"/>
        <v>0</v>
      </c>
      <c r="AR111" s="221">
        <f t="shared" si="625"/>
        <v>0</v>
      </c>
      <c r="AS111" s="221">
        <f t="shared" si="626"/>
        <v>0</v>
      </c>
      <c r="AT111" s="221">
        <f t="shared" si="627"/>
        <v>0</v>
      </c>
      <c r="AU111" s="65">
        <f t="shared" si="628"/>
        <v>0</v>
      </c>
      <c r="AW111" s="531"/>
      <c r="AX111" s="165" t="s">
        <v>51</v>
      </c>
      <c r="AY111" s="221">
        <f t="shared" si="648"/>
        <v>0</v>
      </c>
      <c r="AZ111" s="221">
        <f t="shared" si="629"/>
        <v>0</v>
      </c>
      <c r="BA111" s="221">
        <f t="shared" si="630"/>
        <v>0</v>
      </c>
      <c r="BB111" s="221">
        <f t="shared" si="631"/>
        <v>0</v>
      </c>
      <c r="BC111" s="221">
        <f t="shared" si="632"/>
        <v>0</v>
      </c>
      <c r="BD111" s="221">
        <f t="shared" si="633"/>
        <v>0</v>
      </c>
      <c r="BE111" s="221">
        <f t="shared" si="634"/>
        <v>0</v>
      </c>
      <c r="BF111" s="221">
        <f t="shared" si="635"/>
        <v>0</v>
      </c>
      <c r="BG111" s="221">
        <f t="shared" si="636"/>
        <v>0</v>
      </c>
      <c r="BH111" s="221">
        <f t="shared" si="637"/>
        <v>0</v>
      </c>
      <c r="BI111" s="221">
        <f t="shared" si="638"/>
        <v>0</v>
      </c>
      <c r="BJ111" s="221">
        <f t="shared" si="639"/>
        <v>0</v>
      </c>
      <c r="BK111" s="65">
        <f t="shared" si="640"/>
        <v>0</v>
      </c>
      <c r="BP111" s="531"/>
      <c r="BQ111" s="165" t="s">
        <v>51</v>
      </c>
      <c r="BR111" s="414">
        <v>0</v>
      </c>
      <c r="BS111" s="414">
        <v>0</v>
      </c>
      <c r="BT111" s="414">
        <v>0</v>
      </c>
      <c r="BU111" s="414">
        <v>0</v>
      </c>
      <c r="BV111" s="414">
        <v>0</v>
      </c>
      <c r="BW111" s="414">
        <v>0</v>
      </c>
      <c r="BX111" s="414">
        <v>0</v>
      </c>
      <c r="BY111" s="414">
        <v>0</v>
      </c>
      <c r="BZ111" s="414">
        <v>0</v>
      </c>
      <c r="CA111" s="414">
        <v>0</v>
      </c>
      <c r="CB111" s="414">
        <v>0</v>
      </c>
      <c r="CC111" s="414">
        <v>0</v>
      </c>
      <c r="CD111" s="410">
        <f t="shared" si="641"/>
        <v>0</v>
      </c>
      <c r="CF111" s="531"/>
      <c r="CG111" s="165" t="s">
        <v>51</v>
      </c>
      <c r="CH111" s="414">
        <v>0</v>
      </c>
      <c r="CI111" s="414">
        <v>0</v>
      </c>
      <c r="CJ111" s="414">
        <v>0</v>
      </c>
      <c r="CK111" s="414">
        <v>0</v>
      </c>
      <c r="CL111" s="414">
        <v>0</v>
      </c>
      <c r="CM111" s="414">
        <v>0</v>
      </c>
      <c r="CN111" s="414">
        <v>0</v>
      </c>
      <c r="CO111" s="414">
        <v>0</v>
      </c>
      <c r="CP111" s="414">
        <v>0</v>
      </c>
      <c r="CQ111" s="414">
        <v>0</v>
      </c>
      <c r="CR111" s="414">
        <v>0</v>
      </c>
      <c r="CS111" s="414">
        <v>0</v>
      </c>
      <c r="CT111" s="410">
        <f t="shared" si="642"/>
        <v>0</v>
      </c>
      <c r="CV111" s="531"/>
      <c r="CW111" s="165" t="s">
        <v>51</v>
      </c>
      <c r="CX111" s="414">
        <v>0</v>
      </c>
      <c r="CY111" s="414">
        <v>0</v>
      </c>
      <c r="CZ111" s="414">
        <v>0</v>
      </c>
      <c r="DA111" s="414">
        <v>0</v>
      </c>
      <c r="DB111" s="414">
        <v>0</v>
      </c>
      <c r="DC111" s="414">
        <v>0</v>
      </c>
      <c r="DD111" s="414">
        <v>0</v>
      </c>
      <c r="DE111" s="414">
        <v>0</v>
      </c>
      <c r="DF111" s="414">
        <v>0</v>
      </c>
      <c r="DG111" s="414">
        <v>0</v>
      </c>
      <c r="DH111" s="414">
        <v>0</v>
      </c>
      <c r="DI111" s="414">
        <v>0</v>
      </c>
      <c r="DJ111" s="410">
        <f t="shared" si="643"/>
        <v>0</v>
      </c>
      <c r="DL111" s="531"/>
      <c r="DM111" s="165" t="s">
        <v>51</v>
      </c>
      <c r="DN111" s="414">
        <v>0</v>
      </c>
      <c r="DO111" s="414">
        <v>0</v>
      </c>
      <c r="DP111" s="414">
        <v>0</v>
      </c>
      <c r="DQ111" s="414">
        <v>0</v>
      </c>
      <c r="DR111" s="414">
        <v>0</v>
      </c>
      <c r="DS111" s="414">
        <v>0</v>
      </c>
      <c r="DT111" s="414">
        <v>0</v>
      </c>
      <c r="DU111" s="414">
        <v>0</v>
      </c>
      <c r="DV111" s="414">
        <v>0</v>
      </c>
      <c r="DW111" s="414">
        <v>0</v>
      </c>
      <c r="DX111" s="414">
        <v>0</v>
      </c>
      <c r="DY111" s="414">
        <v>0</v>
      </c>
      <c r="DZ111" s="410">
        <f t="shared" si="644"/>
        <v>0</v>
      </c>
    </row>
    <row r="112" spans="1:131" ht="15" thickBot="1" x14ac:dyDescent="0.4">
      <c r="A112" s="532"/>
      <c r="B112" s="165" t="s">
        <v>50</v>
      </c>
      <c r="C112" s="221">
        <f t="shared" si="645"/>
        <v>0</v>
      </c>
      <c r="D112" s="221">
        <f t="shared" si="593"/>
        <v>0</v>
      </c>
      <c r="E112" s="221">
        <f t="shared" si="594"/>
        <v>0</v>
      </c>
      <c r="F112" s="221">
        <f t="shared" si="595"/>
        <v>0</v>
      </c>
      <c r="G112" s="221">
        <f t="shared" si="596"/>
        <v>0</v>
      </c>
      <c r="H112" s="221">
        <f t="shared" si="597"/>
        <v>0</v>
      </c>
      <c r="I112" s="221">
        <f t="shared" si="598"/>
        <v>0</v>
      </c>
      <c r="J112" s="221">
        <f t="shared" si="599"/>
        <v>0</v>
      </c>
      <c r="K112" s="221">
        <f t="shared" si="600"/>
        <v>0</v>
      </c>
      <c r="L112" s="221">
        <f t="shared" si="601"/>
        <v>0</v>
      </c>
      <c r="M112" s="221">
        <f t="shared" si="602"/>
        <v>0</v>
      </c>
      <c r="N112" s="221">
        <f t="shared" si="603"/>
        <v>0</v>
      </c>
      <c r="O112" s="65">
        <f t="shared" si="604"/>
        <v>0</v>
      </c>
      <c r="Q112" s="532"/>
      <c r="R112" s="165" t="s">
        <v>50</v>
      </c>
      <c r="S112" s="221">
        <f t="shared" si="646"/>
        <v>0</v>
      </c>
      <c r="T112" s="221">
        <f t="shared" si="605"/>
        <v>0</v>
      </c>
      <c r="U112" s="221">
        <f t="shared" si="606"/>
        <v>0</v>
      </c>
      <c r="V112" s="221">
        <f t="shared" si="607"/>
        <v>0</v>
      </c>
      <c r="W112" s="221">
        <f t="shared" si="608"/>
        <v>0</v>
      </c>
      <c r="X112" s="221">
        <f t="shared" si="609"/>
        <v>0</v>
      </c>
      <c r="Y112" s="221">
        <f t="shared" si="610"/>
        <v>0</v>
      </c>
      <c r="Z112" s="221">
        <f t="shared" si="611"/>
        <v>0</v>
      </c>
      <c r="AA112" s="221">
        <f t="shared" si="612"/>
        <v>0</v>
      </c>
      <c r="AB112" s="221">
        <f t="shared" si="613"/>
        <v>0</v>
      </c>
      <c r="AC112" s="221">
        <f t="shared" si="614"/>
        <v>0</v>
      </c>
      <c r="AD112" s="221">
        <f t="shared" si="615"/>
        <v>0</v>
      </c>
      <c r="AE112" s="65">
        <f t="shared" si="616"/>
        <v>0</v>
      </c>
      <c r="AG112" s="532"/>
      <c r="AH112" s="165" t="s">
        <v>50</v>
      </c>
      <c r="AI112" s="221">
        <f t="shared" si="647"/>
        <v>0</v>
      </c>
      <c r="AJ112" s="221">
        <f t="shared" si="617"/>
        <v>0</v>
      </c>
      <c r="AK112" s="221">
        <f t="shared" si="618"/>
        <v>0</v>
      </c>
      <c r="AL112" s="221">
        <f t="shared" si="619"/>
        <v>0</v>
      </c>
      <c r="AM112" s="221">
        <f t="shared" si="620"/>
        <v>0</v>
      </c>
      <c r="AN112" s="221">
        <f t="shared" si="621"/>
        <v>0</v>
      </c>
      <c r="AO112" s="221">
        <f t="shared" si="622"/>
        <v>0</v>
      </c>
      <c r="AP112" s="221">
        <f t="shared" si="623"/>
        <v>0</v>
      </c>
      <c r="AQ112" s="221">
        <f t="shared" si="624"/>
        <v>0</v>
      </c>
      <c r="AR112" s="221">
        <f t="shared" si="625"/>
        <v>0</v>
      </c>
      <c r="AS112" s="221">
        <f t="shared" si="626"/>
        <v>0</v>
      </c>
      <c r="AT112" s="221">
        <f t="shared" si="627"/>
        <v>0</v>
      </c>
      <c r="AU112" s="65">
        <f t="shared" si="628"/>
        <v>0</v>
      </c>
      <c r="AW112" s="532"/>
      <c r="AX112" s="165" t="s">
        <v>50</v>
      </c>
      <c r="AY112" s="221">
        <f t="shared" si="648"/>
        <v>0</v>
      </c>
      <c r="AZ112" s="221">
        <f t="shared" si="629"/>
        <v>0</v>
      </c>
      <c r="BA112" s="221">
        <f t="shared" si="630"/>
        <v>0</v>
      </c>
      <c r="BB112" s="221">
        <f t="shared" si="631"/>
        <v>0</v>
      </c>
      <c r="BC112" s="221">
        <f t="shared" si="632"/>
        <v>0</v>
      </c>
      <c r="BD112" s="221">
        <f t="shared" si="633"/>
        <v>0</v>
      </c>
      <c r="BE112" s="221">
        <f t="shared" si="634"/>
        <v>0</v>
      </c>
      <c r="BF112" s="221">
        <f t="shared" si="635"/>
        <v>0</v>
      </c>
      <c r="BG112" s="221">
        <f t="shared" si="636"/>
        <v>0</v>
      </c>
      <c r="BH112" s="221">
        <f t="shared" si="637"/>
        <v>0</v>
      </c>
      <c r="BI112" s="221">
        <f t="shared" si="638"/>
        <v>0</v>
      </c>
      <c r="BJ112" s="221">
        <f t="shared" si="639"/>
        <v>0</v>
      </c>
      <c r="BK112" s="65">
        <f t="shared" si="640"/>
        <v>0</v>
      </c>
      <c r="BP112" s="532"/>
      <c r="BQ112" s="165" t="s">
        <v>50</v>
      </c>
      <c r="BR112" s="414">
        <v>0</v>
      </c>
      <c r="BS112" s="414">
        <v>0</v>
      </c>
      <c r="BT112" s="414">
        <v>0</v>
      </c>
      <c r="BU112" s="414">
        <v>0</v>
      </c>
      <c r="BV112" s="414">
        <v>0</v>
      </c>
      <c r="BW112" s="414">
        <v>0</v>
      </c>
      <c r="BX112" s="414">
        <v>0</v>
      </c>
      <c r="BY112" s="414">
        <v>0</v>
      </c>
      <c r="BZ112" s="414">
        <v>0</v>
      </c>
      <c r="CA112" s="414">
        <v>0</v>
      </c>
      <c r="CB112" s="414">
        <v>0</v>
      </c>
      <c r="CC112" s="414">
        <v>0</v>
      </c>
      <c r="CD112" s="410">
        <f t="shared" si="641"/>
        <v>0</v>
      </c>
      <c r="CF112" s="532"/>
      <c r="CG112" s="165" t="s">
        <v>50</v>
      </c>
      <c r="CH112" s="414">
        <v>0</v>
      </c>
      <c r="CI112" s="414">
        <v>0</v>
      </c>
      <c r="CJ112" s="414">
        <v>0</v>
      </c>
      <c r="CK112" s="414">
        <v>0</v>
      </c>
      <c r="CL112" s="414">
        <v>0</v>
      </c>
      <c r="CM112" s="414">
        <v>0</v>
      </c>
      <c r="CN112" s="414">
        <v>0</v>
      </c>
      <c r="CO112" s="414">
        <v>0</v>
      </c>
      <c r="CP112" s="414">
        <v>0</v>
      </c>
      <c r="CQ112" s="414">
        <v>0</v>
      </c>
      <c r="CR112" s="414">
        <v>0</v>
      </c>
      <c r="CS112" s="414">
        <v>0</v>
      </c>
      <c r="CT112" s="410">
        <f t="shared" si="642"/>
        <v>0</v>
      </c>
      <c r="CV112" s="532"/>
      <c r="CW112" s="165" t="s">
        <v>50</v>
      </c>
      <c r="CX112" s="414">
        <v>0</v>
      </c>
      <c r="CY112" s="414">
        <v>0</v>
      </c>
      <c r="CZ112" s="414">
        <v>0</v>
      </c>
      <c r="DA112" s="414">
        <v>0</v>
      </c>
      <c r="DB112" s="414">
        <v>0</v>
      </c>
      <c r="DC112" s="414">
        <v>0</v>
      </c>
      <c r="DD112" s="414">
        <v>0</v>
      </c>
      <c r="DE112" s="414">
        <v>0</v>
      </c>
      <c r="DF112" s="414">
        <v>0</v>
      </c>
      <c r="DG112" s="414">
        <v>0</v>
      </c>
      <c r="DH112" s="414">
        <v>0</v>
      </c>
      <c r="DI112" s="414">
        <v>0</v>
      </c>
      <c r="DJ112" s="410">
        <f t="shared" si="643"/>
        <v>0</v>
      </c>
      <c r="DL112" s="532"/>
      <c r="DM112" s="165" t="s">
        <v>50</v>
      </c>
      <c r="DN112" s="414">
        <v>0</v>
      </c>
      <c r="DO112" s="414">
        <v>0</v>
      </c>
      <c r="DP112" s="414">
        <v>0</v>
      </c>
      <c r="DQ112" s="414">
        <v>0</v>
      </c>
      <c r="DR112" s="414">
        <v>0</v>
      </c>
      <c r="DS112" s="414">
        <v>0</v>
      </c>
      <c r="DT112" s="414">
        <v>0</v>
      </c>
      <c r="DU112" s="414">
        <v>0</v>
      </c>
      <c r="DV112" s="414">
        <v>0</v>
      </c>
      <c r="DW112" s="414">
        <v>0</v>
      </c>
      <c r="DX112" s="414">
        <v>0</v>
      </c>
      <c r="DY112" s="414">
        <v>0</v>
      </c>
      <c r="DZ112" s="410">
        <f t="shared" si="644"/>
        <v>0</v>
      </c>
    </row>
    <row r="113" spans="1:131" ht="15" thickBot="1" x14ac:dyDescent="0.4">
      <c r="B113" s="166" t="s">
        <v>43</v>
      </c>
      <c r="C113" s="158">
        <f>SUM(C100:C112)</f>
        <v>0</v>
      </c>
      <c r="D113" s="158">
        <f t="shared" ref="D113" si="649">SUM(D100:D112)</f>
        <v>0</v>
      </c>
      <c r="E113" s="158">
        <f t="shared" ref="E113" si="650">SUM(E100:E112)</f>
        <v>0</v>
      </c>
      <c r="F113" s="158">
        <f t="shared" ref="F113" si="651">SUM(F100:F112)</f>
        <v>0</v>
      </c>
      <c r="G113" s="158">
        <f t="shared" ref="G113" si="652">SUM(G100:G112)</f>
        <v>0</v>
      </c>
      <c r="H113" s="158">
        <f t="shared" ref="H113" si="653">SUM(H100:H112)</f>
        <v>0</v>
      </c>
      <c r="I113" s="158">
        <f t="shared" ref="I113" si="654">SUM(I100:I112)</f>
        <v>0</v>
      </c>
      <c r="J113" s="158">
        <f t="shared" ref="J113" si="655">SUM(J100:J112)</f>
        <v>0</v>
      </c>
      <c r="K113" s="158">
        <f t="shared" ref="K113" si="656">SUM(K100:K112)</f>
        <v>0</v>
      </c>
      <c r="L113" s="158">
        <f t="shared" ref="L113" si="657">SUM(L100:L112)</f>
        <v>0</v>
      </c>
      <c r="M113" s="462">
        <f t="shared" ref="M113" si="658">SUM(M100:M112)</f>
        <v>0</v>
      </c>
      <c r="N113" s="462">
        <f t="shared" ref="N113" si="659">SUM(N100:N112)</f>
        <v>0</v>
      </c>
      <c r="O113" s="68">
        <f t="shared" si="604"/>
        <v>0</v>
      </c>
      <c r="P113" s="240">
        <f>SUM(C100:N112)</f>
        <v>0</v>
      </c>
      <c r="Q113" s="69"/>
      <c r="R113" s="166" t="s">
        <v>43</v>
      </c>
      <c r="S113" s="158">
        <f>SUM(S100:S112)</f>
        <v>0</v>
      </c>
      <c r="T113" s="158">
        <f t="shared" ref="T113" si="660">SUM(T100:T112)</f>
        <v>0</v>
      </c>
      <c r="U113" s="158">
        <f t="shared" ref="U113" si="661">SUM(U100:U112)</f>
        <v>0</v>
      </c>
      <c r="V113" s="158">
        <f t="shared" ref="V113" si="662">SUM(V100:V112)</f>
        <v>0</v>
      </c>
      <c r="W113" s="158">
        <f t="shared" ref="W113" si="663">SUM(W100:W112)</f>
        <v>0</v>
      </c>
      <c r="X113" s="158">
        <f t="shared" ref="X113" si="664">SUM(X100:X112)</f>
        <v>0</v>
      </c>
      <c r="Y113" s="158">
        <f t="shared" ref="Y113" si="665">SUM(Y100:Y112)</f>
        <v>0</v>
      </c>
      <c r="Z113" s="158">
        <f t="shared" ref="Z113" si="666">SUM(Z100:Z112)</f>
        <v>0</v>
      </c>
      <c r="AA113" s="158">
        <f t="shared" ref="AA113" si="667">SUM(AA100:AA112)</f>
        <v>0</v>
      </c>
      <c r="AB113" s="158">
        <f t="shared" ref="AB113" si="668">SUM(AB100:AB112)</f>
        <v>0</v>
      </c>
      <c r="AC113" s="462">
        <f t="shared" ref="AC113" si="669">SUM(AC100:AC112)</f>
        <v>0</v>
      </c>
      <c r="AD113" s="462">
        <f t="shared" ref="AD113" si="670">SUM(AD100:AD112)</f>
        <v>0</v>
      </c>
      <c r="AE113" s="68">
        <f t="shared" si="616"/>
        <v>0</v>
      </c>
      <c r="AF113" s="240">
        <f>SUM(S100:AD112)</f>
        <v>0</v>
      </c>
      <c r="AG113" s="69"/>
      <c r="AH113" s="166" t="s">
        <v>43</v>
      </c>
      <c r="AI113" s="158">
        <f>SUM(AI100:AI112)</f>
        <v>0</v>
      </c>
      <c r="AJ113" s="158">
        <f t="shared" ref="AJ113" si="671">SUM(AJ100:AJ112)</f>
        <v>0</v>
      </c>
      <c r="AK113" s="158">
        <f t="shared" ref="AK113" si="672">SUM(AK100:AK112)</f>
        <v>0</v>
      </c>
      <c r="AL113" s="158">
        <f t="shared" ref="AL113" si="673">SUM(AL100:AL112)</f>
        <v>0</v>
      </c>
      <c r="AM113" s="158">
        <f t="shared" ref="AM113" si="674">SUM(AM100:AM112)</f>
        <v>0</v>
      </c>
      <c r="AN113" s="158">
        <f t="shared" ref="AN113" si="675">SUM(AN100:AN112)</f>
        <v>0</v>
      </c>
      <c r="AO113" s="158">
        <f t="shared" ref="AO113" si="676">SUM(AO100:AO112)</f>
        <v>0</v>
      </c>
      <c r="AP113" s="158">
        <f t="shared" ref="AP113" si="677">SUM(AP100:AP112)</f>
        <v>0</v>
      </c>
      <c r="AQ113" s="158">
        <f t="shared" ref="AQ113" si="678">SUM(AQ100:AQ112)</f>
        <v>0</v>
      </c>
      <c r="AR113" s="158">
        <f t="shared" ref="AR113" si="679">SUM(AR100:AR112)</f>
        <v>0</v>
      </c>
      <c r="AS113" s="462">
        <f t="shared" ref="AS113" si="680">SUM(AS100:AS112)</f>
        <v>0</v>
      </c>
      <c r="AT113" s="462">
        <f t="shared" ref="AT113" si="681">SUM(AT100:AT112)</f>
        <v>0</v>
      </c>
      <c r="AU113" s="68">
        <f t="shared" si="628"/>
        <v>0</v>
      </c>
      <c r="AV113" s="240">
        <f>SUM(AI100:AT112)</f>
        <v>0</v>
      </c>
      <c r="AW113" s="69"/>
      <c r="AX113" s="166" t="s">
        <v>43</v>
      </c>
      <c r="AY113" s="158">
        <f>SUM(AY100:AY112)</f>
        <v>0</v>
      </c>
      <c r="AZ113" s="158">
        <f t="shared" ref="AZ113" si="682">SUM(AZ100:AZ112)</f>
        <v>0</v>
      </c>
      <c r="BA113" s="158">
        <f t="shared" ref="BA113" si="683">SUM(BA100:BA112)</f>
        <v>0</v>
      </c>
      <c r="BB113" s="158">
        <f t="shared" ref="BB113" si="684">SUM(BB100:BB112)</f>
        <v>0</v>
      </c>
      <c r="BC113" s="158">
        <f t="shared" ref="BC113" si="685">SUM(BC100:BC112)</f>
        <v>0</v>
      </c>
      <c r="BD113" s="158">
        <f t="shared" ref="BD113" si="686">SUM(BD100:BD112)</f>
        <v>0</v>
      </c>
      <c r="BE113" s="158">
        <f t="shared" ref="BE113" si="687">SUM(BE100:BE112)</f>
        <v>0</v>
      </c>
      <c r="BF113" s="158">
        <f t="shared" ref="BF113" si="688">SUM(BF100:BF112)</f>
        <v>0</v>
      </c>
      <c r="BG113" s="158">
        <f t="shared" ref="BG113" si="689">SUM(BG100:BG112)</f>
        <v>0</v>
      </c>
      <c r="BH113" s="158">
        <f t="shared" ref="BH113" si="690">SUM(BH100:BH112)</f>
        <v>0</v>
      </c>
      <c r="BI113" s="462">
        <f t="shared" ref="BI113" si="691">SUM(BI100:BI112)</f>
        <v>0</v>
      </c>
      <c r="BJ113" s="462">
        <f t="shared" ref="BJ113" si="692">SUM(BJ100:BJ112)</f>
        <v>0</v>
      </c>
      <c r="BK113" s="68">
        <f t="shared" si="640"/>
        <v>0</v>
      </c>
      <c r="BL113" s="434"/>
      <c r="BQ113" s="166" t="s">
        <v>43</v>
      </c>
      <c r="BR113" s="411">
        <f>SUM(BR100:BR112)</f>
        <v>0</v>
      </c>
      <c r="BS113" s="411">
        <f t="shared" ref="BS113:CC113" si="693">SUM(BS100:BS112)</f>
        <v>0</v>
      </c>
      <c r="BT113" s="411">
        <f t="shared" si="693"/>
        <v>0</v>
      </c>
      <c r="BU113" s="411">
        <f t="shared" si="693"/>
        <v>0</v>
      </c>
      <c r="BV113" s="411">
        <f t="shared" si="693"/>
        <v>0</v>
      </c>
      <c r="BW113" s="411">
        <f t="shared" si="693"/>
        <v>4.0187100736365179E-3</v>
      </c>
      <c r="BX113" s="411">
        <f t="shared" si="693"/>
        <v>1.4054820627357056E-2</v>
      </c>
      <c r="BY113" s="411">
        <f t="shared" si="693"/>
        <v>3.0248758608689724E-2</v>
      </c>
      <c r="BZ113" s="411">
        <f t="shared" si="693"/>
        <v>-2.4412838269361016E-5</v>
      </c>
      <c r="CA113" s="411">
        <f t="shared" si="693"/>
        <v>0</v>
      </c>
      <c r="CB113" s="411">
        <f t="shared" si="693"/>
        <v>0</v>
      </c>
      <c r="CC113" s="412">
        <f t="shared" si="693"/>
        <v>2.2542677357477651E-4</v>
      </c>
      <c r="CD113" s="413">
        <f t="shared" si="641"/>
        <v>4.8523303244988714E-2</v>
      </c>
      <c r="CE113" s="240">
        <f>SUM(BR100:CC112)</f>
        <v>4.8523303244988714E-2</v>
      </c>
      <c r="CF113" s="69"/>
      <c r="CG113" s="166" t="s">
        <v>43</v>
      </c>
      <c r="CH113" s="411">
        <f>SUM(CH100:CH112)</f>
        <v>0</v>
      </c>
      <c r="CI113" s="411">
        <f t="shared" ref="CI113:CS113" si="694">SUM(CI100:CI112)</f>
        <v>0</v>
      </c>
      <c r="CJ113" s="411">
        <f t="shared" si="694"/>
        <v>0</v>
      </c>
      <c r="CK113" s="411">
        <f t="shared" si="694"/>
        <v>0</v>
      </c>
      <c r="CL113" s="411">
        <f t="shared" si="694"/>
        <v>0</v>
      </c>
      <c r="CM113" s="411">
        <f t="shared" si="694"/>
        <v>0.13812823364768836</v>
      </c>
      <c r="CN113" s="411">
        <f t="shared" si="694"/>
        <v>0.11176717633320975</v>
      </c>
      <c r="CO113" s="411">
        <f t="shared" si="694"/>
        <v>0.1767797276094456</v>
      </c>
      <c r="CP113" s="411">
        <f t="shared" si="694"/>
        <v>7.7695122096708121E-3</v>
      </c>
      <c r="CQ113" s="411">
        <f t="shared" si="694"/>
        <v>0</v>
      </c>
      <c r="CR113" s="411">
        <f t="shared" si="694"/>
        <v>0</v>
      </c>
      <c r="CS113" s="412">
        <f t="shared" si="694"/>
        <v>1.7478696639648119E-3</v>
      </c>
      <c r="CT113" s="413">
        <f t="shared" si="642"/>
        <v>0.4361925194639793</v>
      </c>
      <c r="CU113" s="240">
        <f>SUM(CH100:CS112)</f>
        <v>0.4361925194639793</v>
      </c>
      <c r="CV113" s="69"/>
      <c r="CW113" s="166" t="s">
        <v>43</v>
      </c>
      <c r="CX113" s="411">
        <f>SUM(CX100:CX112)</f>
        <v>0</v>
      </c>
      <c r="CY113" s="411">
        <f t="shared" ref="CY113:DI113" si="695">SUM(CY100:CY112)</f>
        <v>0</v>
      </c>
      <c r="CZ113" s="411">
        <f t="shared" si="695"/>
        <v>0</v>
      </c>
      <c r="DA113" s="411">
        <f t="shared" si="695"/>
        <v>0</v>
      </c>
      <c r="DB113" s="411">
        <f t="shared" si="695"/>
        <v>0</v>
      </c>
      <c r="DC113" s="411">
        <f t="shared" si="695"/>
        <v>0.14125993365652925</v>
      </c>
      <c r="DD113" s="411">
        <f t="shared" si="695"/>
        <v>9.4051315584447251E-2</v>
      </c>
      <c r="DE113" s="411">
        <f t="shared" si="695"/>
        <v>0.24037597862329443</v>
      </c>
      <c r="DF113" s="411">
        <f t="shared" si="695"/>
        <v>-4.8287184474438897E-4</v>
      </c>
      <c r="DG113" s="411">
        <f t="shared" si="695"/>
        <v>0</v>
      </c>
      <c r="DH113" s="411">
        <f t="shared" si="695"/>
        <v>0</v>
      </c>
      <c r="DI113" s="412">
        <f t="shared" si="695"/>
        <v>3.2724982922379461E-3</v>
      </c>
      <c r="DJ113" s="413">
        <f t="shared" si="643"/>
        <v>0.47847685431176457</v>
      </c>
      <c r="DK113" s="240">
        <f>SUM(CX100:DI112)</f>
        <v>0.47847685431176457</v>
      </c>
      <c r="DL113" s="69"/>
      <c r="DM113" s="166" t="s">
        <v>43</v>
      </c>
      <c r="DN113" s="411">
        <f>SUM(DN100:DN112)</f>
        <v>0</v>
      </c>
      <c r="DO113" s="411">
        <f t="shared" ref="DO113:DY113" si="696">SUM(DO100:DO112)</f>
        <v>0</v>
      </c>
      <c r="DP113" s="411">
        <f t="shared" si="696"/>
        <v>0</v>
      </c>
      <c r="DQ113" s="411">
        <f t="shared" si="696"/>
        <v>0</v>
      </c>
      <c r="DR113" s="411">
        <f t="shared" si="696"/>
        <v>0</v>
      </c>
      <c r="DS113" s="411">
        <f t="shared" si="696"/>
        <v>-7.9455657802532179E-3</v>
      </c>
      <c r="DT113" s="411">
        <f t="shared" si="696"/>
        <v>3.2395272830016829E-2</v>
      </c>
      <c r="DU113" s="411">
        <f t="shared" si="696"/>
        <v>5.7224006574962509E-3</v>
      </c>
      <c r="DV113" s="411">
        <f t="shared" si="696"/>
        <v>-2.4885001951712669E-4</v>
      </c>
      <c r="DW113" s="411">
        <f t="shared" si="696"/>
        <v>0</v>
      </c>
      <c r="DX113" s="411">
        <f t="shared" si="696"/>
        <v>0</v>
      </c>
      <c r="DY113" s="412">
        <f t="shared" si="696"/>
        <v>6.8840652915248025E-3</v>
      </c>
      <c r="DZ113" s="413">
        <f t="shared" si="644"/>
        <v>3.6807322979267539E-2</v>
      </c>
      <c r="EA113" s="433">
        <f>CD113+CT113+DJ113+DZ113</f>
        <v>1.0000000000000002</v>
      </c>
    </row>
    <row r="114" spans="1:131" ht="21.5" thickBot="1" x14ac:dyDescent="0.4">
      <c r="A114" s="70"/>
      <c r="Q114" s="70"/>
      <c r="AG114" s="70"/>
      <c r="AW114" s="70"/>
      <c r="BL114" s="400">
        <f>O113+AE113+AU113+BK113-BL113</f>
        <v>0</v>
      </c>
      <c r="BP114" s="70"/>
      <c r="CF114" s="70"/>
      <c r="CV114" s="70"/>
      <c r="DL114" s="70"/>
    </row>
    <row r="115" spans="1:131" ht="21.5" thickBot="1" x14ac:dyDescent="0.4">
      <c r="A115" s="70"/>
      <c r="B115" s="153" t="s">
        <v>36</v>
      </c>
      <c r="C115" s="154">
        <f t="shared" ref="C115:N115" si="697">C$3</f>
        <v>45658</v>
      </c>
      <c r="D115" s="154">
        <f t="shared" si="697"/>
        <v>45689</v>
      </c>
      <c r="E115" s="154">
        <f t="shared" si="697"/>
        <v>45717</v>
      </c>
      <c r="F115" s="154">
        <f t="shared" si="697"/>
        <v>45748</v>
      </c>
      <c r="G115" s="154">
        <f t="shared" si="697"/>
        <v>45778</v>
      </c>
      <c r="H115" s="154">
        <f t="shared" si="697"/>
        <v>45809</v>
      </c>
      <c r="I115" s="154">
        <f t="shared" si="697"/>
        <v>45839</v>
      </c>
      <c r="J115" s="154">
        <f t="shared" si="697"/>
        <v>45870</v>
      </c>
      <c r="K115" s="154">
        <f t="shared" si="697"/>
        <v>45901</v>
      </c>
      <c r="L115" s="154">
        <f t="shared" si="697"/>
        <v>45931</v>
      </c>
      <c r="M115" s="154">
        <f t="shared" si="697"/>
        <v>45962</v>
      </c>
      <c r="N115" s="154" t="str">
        <f t="shared" si="697"/>
        <v>Dec-25 +</v>
      </c>
      <c r="O115" s="155" t="s">
        <v>34</v>
      </c>
      <c r="Q115" s="70"/>
      <c r="R115" s="153" t="s">
        <v>36</v>
      </c>
      <c r="S115" s="154">
        <f t="shared" ref="S115:AD115" si="698">S$3</f>
        <v>45658</v>
      </c>
      <c r="T115" s="154">
        <f t="shared" si="698"/>
        <v>45689</v>
      </c>
      <c r="U115" s="154">
        <f t="shared" si="698"/>
        <v>45717</v>
      </c>
      <c r="V115" s="154">
        <f t="shared" si="698"/>
        <v>45748</v>
      </c>
      <c r="W115" s="154">
        <f t="shared" si="698"/>
        <v>45778</v>
      </c>
      <c r="X115" s="154">
        <f t="shared" si="698"/>
        <v>45809</v>
      </c>
      <c r="Y115" s="154">
        <f t="shared" si="698"/>
        <v>45839</v>
      </c>
      <c r="Z115" s="154">
        <f t="shared" si="698"/>
        <v>45870</v>
      </c>
      <c r="AA115" s="154">
        <f t="shared" si="698"/>
        <v>45901</v>
      </c>
      <c r="AB115" s="154">
        <f t="shared" si="698"/>
        <v>45931</v>
      </c>
      <c r="AC115" s="154">
        <f t="shared" si="698"/>
        <v>45962</v>
      </c>
      <c r="AD115" s="154" t="str">
        <f t="shared" si="698"/>
        <v>Dec-25 +</v>
      </c>
      <c r="AE115" s="155" t="s">
        <v>34</v>
      </c>
      <c r="AG115" s="70"/>
      <c r="AH115" s="153" t="s">
        <v>36</v>
      </c>
      <c r="AI115" s="154">
        <f t="shared" ref="AI115:AT115" si="699">AI$3</f>
        <v>45658</v>
      </c>
      <c r="AJ115" s="154">
        <f t="shared" si="699"/>
        <v>45689</v>
      </c>
      <c r="AK115" s="154">
        <f t="shared" si="699"/>
        <v>45717</v>
      </c>
      <c r="AL115" s="154">
        <f t="shared" si="699"/>
        <v>45748</v>
      </c>
      <c r="AM115" s="154">
        <f t="shared" si="699"/>
        <v>45778</v>
      </c>
      <c r="AN115" s="154">
        <f t="shared" si="699"/>
        <v>45809</v>
      </c>
      <c r="AO115" s="154">
        <f t="shared" si="699"/>
        <v>45839</v>
      </c>
      <c r="AP115" s="154">
        <f t="shared" si="699"/>
        <v>45870</v>
      </c>
      <c r="AQ115" s="154">
        <f t="shared" si="699"/>
        <v>45901</v>
      </c>
      <c r="AR115" s="154">
        <f t="shared" si="699"/>
        <v>45931</v>
      </c>
      <c r="AS115" s="154">
        <f t="shared" si="699"/>
        <v>45962</v>
      </c>
      <c r="AT115" s="154" t="str">
        <f t="shared" si="699"/>
        <v>Dec-25 +</v>
      </c>
      <c r="AU115" s="155" t="s">
        <v>34</v>
      </c>
      <c r="AW115" s="70"/>
      <c r="AX115" s="153" t="s">
        <v>36</v>
      </c>
      <c r="AY115" s="154">
        <f t="shared" ref="AY115:BJ115" si="700">AY$3</f>
        <v>45658</v>
      </c>
      <c r="AZ115" s="154">
        <f t="shared" si="700"/>
        <v>45689</v>
      </c>
      <c r="BA115" s="154">
        <f t="shared" si="700"/>
        <v>45717</v>
      </c>
      <c r="BB115" s="154">
        <f t="shared" si="700"/>
        <v>45748</v>
      </c>
      <c r="BC115" s="154">
        <f t="shared" si="700"/>
        <v>45778</v>
      </c>
      <c r="BD115" s="154">
        <f t="shared" si="700"/>
        <v>45809</v>
      </c>
      <c r="BE115" s="154">
        <f t="shared" si="700"/>
        <v>45839</v>
      </c>
      <c r="BF115" s="154">
        <f t="shared" si="700"/>
        <v>45870</v>
      </c>
      <c r="BG115" s="154">
        <f t="shared" si="700"/>
        <v>45901</v>
      </c>
      <c r="BH115" s="154">
        <f t="shared" si="700"/>
        <v>45931</v>
      </c>
      <c r="BI115" s="154">
        <f t="shared" si="700"/>
        <v>45962</v>
      </c>
      <c r="BJ115" s="154" t="str">
        <f t="shared" si="700"/>
        <v>Dec-25 +</v>
      </c>
      <c r="BK115" s="155" t="s">
        <v>34</v>
      </c>
      <c r="BP115" s="70"/>
      <c r="BQ115" s="153" t="s">
        <v>36</v>
      </c>
      <c r="BR115" s="401" t="s">
        <v>188</v>
      </c>
      <c r="BS115" s="401" t="s">
        <v>189</v>
      </c>
      <c r="BT115" s="401" t="s">
        <v>190</v>
      </c>
      <c r="BU115" s="401" t="s">
        <v>191</v>
      </c>
      <c r="BV115" s="401" t="s">
        <v>44</v>
      </c>
      <c r="BW115" s="401" t="s">
        <v>192</v>
      </c>
      <c r="BX115" s="401" t="s">
        <v>193</v>
      </c>
      <c r="BY115" s="401" t="s">
        <v>194</v>
      </c>
      <c r="BZ115" s="401" t="s">
        <v>195</v>
      </c>
      <c r="CA115" s="401" t="s">
        <v>196</v>
      </c>
      <c r="CB115" s="431" t="s">
        <v>197</v>
      </c>
      <c r="CC115" s="431" t="s">
        <v>198</v>
      </c>
      <c r="CD115" s="432" t="s">
        <v>34</v>
      </c>
      <c r="CF115" s="70"/>
      <c r="CG115" s="153" t="s">
        <v>36</v>
      </c>
      <c r="CH115" s="401" t="s">
        <v>188</v>
      </c>
      <c r="CI115" s="401" t="s">
        <v>189</v>
      </c>
      <c r="CJ115" s="401" t="s">
        <v>190</v>
      </c>
      <c r="CK115" s="401" t="s">
        <v>191</v>
      </c>
      <c r="CL115" s="401" t="s">
        <v>44</v>
      </c>
      <c r="CM115" s="401" t="s">
        <v>192</v>
      </c>
      <c r="CN115" s="401" t="s">
        <v>193</v>
      </c>
      <c r="CO115" s="401" t="s">
        <v>194</v>
      </c>
      <c r="CP115" s="401" t="s">
        <v>195</v>
      </c>
      <c r="CQ115" s="401" t="s">
        <v>196</v>
      </c>
      <c r="CR115" s="431" t="s">
        <v>197</v>
      </c>
      <c r="CS115" s="431" t="s">
        <v>198</v>
      </c>
      <c r="CT115" s="432" t="s">
        <v>34</v>
      </c>
      <c r="CV115" s="70"/>
      <c r="CW115" s="153" t="s">
        <v>36</v>
      </c>
      <c r="CX115" s="401" t="s">
        <v>188</v>
      </c>
      <c r="CY115" s="401" t="s">
        <v>189</v>
      </c>
      <c r="CZ115" s="401" t="s">
        <v>190</v>
      </c>
      <c r="DA115" s="401" t="s">
        <v>191</v>
      </c>
      <c r="DB115" s="401" t="s">
        <v>44</v>
      </c>
      <c r="DC115" s="401" t="s">
        <v>192</v>
      </c>
      <c r="DD115" s="401" t="s">
        <v>193</v>
      </c>
      <c r="DE115" s="401" t="s">
        <v>194</v>
      </c>
      <c r="DF115" s="401" t="s">
        <v>195</v>
      </c>
      <c r="DG115" s="401" t="s">
        <v>196</v>
      </c>
      <c r="DH115" s="431" t="s">
        <v>197</v>
      </c>
      <c r="DI115" s="431" t="s">
        <v>198</v>
      </c>
      <c r="DJ115" s="432" t="s">
        <v>34</v>
      </c>
      <c r="DL115" s="70"/>
      <c r="DM115" s="153" t="s">
        <v>36</v>
      </c>
      <c r="DN115" s="401" t="s">
        <v>188</v>
      </c>
      <c r="DO115" s="401" t="s">
        <v>189</v>
      </c>
      <c r="DP115" s="401" t="s">
        <v>190</v>
      </c>
      <c r="DQ115" s="401" t="s">
        <v>191</v>
      </c>
      <c r="DR115" s="401" t="s">
        <v>44</v>
      </c>
      <c r="DS115" s="401" t="s">
        <v>192</v>
      </c>
      <c r="DT115" s="401" t="s">
        <v>193</v>
      </c>
      <c r="DU115" s="401" t="s">
        <v>194</v>
      </c>
      <c r="DV115" s="401" t="s">
        <v>195</v>
      </c>
      <c r="DW115" s="401" t="s">
        <v>196</v>
      </c>
      <c r="DX115" s="431" t="s">
        <v>197</v>
      </c>
      <c r="DY115" s="431" t="s">
        <v>198</v>
      </c>
      <c r="DZ115" s="432" t="s">
        <v>34</v>
      </c>
    </row>
    <row r="116" spans="1:131" ht="15" customHeight="1" x14ac:dyDescent="0.35">
      <c r="A116" s="527" t="s">
        <v>64</v>
      </c>
      <c r="B116" s="165" t="s">
        <v>62</v>
      </c>
      <c r="C116" s="221">
        <f>$BL$129*BR116</f>
        <v>0</v>
      </c>
      <c r="D116" s="221">
        <f t="shared" ref="D116:D128" si="701">$BL$129*BS116</f>
        <v>0</v>
      </c>
      <c r="E116" s="221">
        <f t="shared" ref="E116:E128" si="702">$BL$129*BT116</f>
        <v>0</v>
      </c>
      <c r="F116" s="221">
        <f t="shared" ref="F116:F128" si="703">$BL$129*BU116</f>
        <v>0</v>
      </c>
      <c r="G116" s="221">
        <f t="shared" ref="G116:G128" si="704">$BL$129*BV116</f>
        <v>0</v>
      </c>
      <c r="H116" s="221">
        <f t="shared" ref="H116:H128" si="705">$BL$129*BW116</f>
        <v>0</v>
      </c>
      <c r="I116" s="221">
        <f t="shared" ref="I116:I128" si="706">$BL$129*BX116</f>
        <v>0</v>
      </c>
      <c r="J116" s="221">
        <f t="shared" ref="J116:J128" si="707">$BL$129*BY116</f>
        <v>0</v>
      </c>
      <c r="K116" s="221">
        <f t="shared" ref="K116:K128" si="708">$BL$129*BZ116</f>
        <v>0</v>
      </c>
      <c r="L116" s="221">
        <f t="shared" ref="L116:L128" si="709">$BL$129*CA116</f>
        <v>0</v>
      </c>
      <c r="M116" s="221">
        <f t="shared" ref="M116:M128" si="710">$BL$129*CB116</f>
        <v>0</v>
      </c>
      <c r="N116" s="221">
        <f t="shared" ref="N116:N128" si="711">$BL$129*CC116</f>
        <v>0</v>
      </c>
      <c r="O116" s="65">
        <f t="shared" ref="O116:O129" si="712">SUM(C116:N116)</f>
        <v>0</v>
      </c>
      <c r="Q116" s="527" t="s">
        <v>64</v>
      </c>
      <c r="R116" s="165" t="s">
        <v>62</v>
      </c>
      <c r="S116" s="221">
        <f>$BL$129*CH116</f>
        <v>0</v>
      </c>
      <c r="T116" s="221">
        <f t="shared" ref="T116:T128" si="713">$BL$129*CI116</f>
        <v>0</v>
      </c>
      <c r="U116" s="221">
        <f t="shared" ref="U116:U128" si="714">$BL$129*CJ116</f>
        <v>0</v>
      </c>
      <c r="V116" s="221">
        <f t="shared" ref="V116:V128" si="715">$BL$129*CK116</f>
        <v>0</v>
      </c>
      <c r="W116" s="221">
        <f t="shared" ref="W116:W128" si="716">$BL$129*CL116</f>
        <v>0</v>
      </c>
      <c r="X116" s="221">
        <f t="shared" ref="X116:X128" si="717">$BL$129*CM116</f>
        <v>0</v>
      </c>
      <c r="Y116" s="221">
        <f t="shared" ref="Y116:Y128" si="718">$BL$129*CN116</f>
        <v>0</v>
      </c>
      <c r="Z116" s="221">
        <f t="shared" ref="Z116:Z128" si="719">$BL$129*CO116</f>
        <v>0</v>
      </c>
      <c r="AA116" s="221">
        <f t="shared" ref="AA116:AA128" si="720">$BL$129*CP116</f>
        <v>0</v>
      </c>
      <c r="AB116" s="221">
        <f t="shared" ref="AB116:AB128" si="721">$BL$129*CQ116</f>
        <v>0</v>
      </c>
      <c r="AC116" s="221">
        <f t="shared" ref="AC116:AC128" si="722">$BL$129*CR116</f>
        <v>0</v>
      </c>
      <c r="AD116" s="221">
        <f t="shared" ref="AD116:AD128" si="723">$BL$129*CS116</f>
        <v>0</v>
      </c>
      <c r="AE116" s="65">
        <f t="shared" ref="AE116:AE129" si="724">SUM(S116:AD116)</f>
        <v>0</v>
      </c>
      <c r="AG116" s="527" t="s">
        <v>64</v>
      </c>
      <c r="AH116" s="165" t="s">
        <v>62</v>
      </c>
      <c r="AI116" s="221">
        <f>$BL$129*CX116</f>
        <v>0</v>
      </c>
      <c r="AJ116" s="221">
        <f t="shared" ref="AJ116:AJ128" si="725">$BL$129*CY116</f>
        <v>0</v>
      </c>
      <c r="AK116" s="221">
        <f t="shared" ref="AK116:AK128" si="726">$BL$129*CZ116</f>
        <v>0</v>
      </c>
      <c r="AL116" s="221">
        <f t="shared" ref="AL116:AL128" si="727">$BL$129*DA116</f>
        <v>0</v>
      </c>
      <c r="AM116" s="221">
        <f t="shared" ref="AM116:AM128" si="728">$BL$129*DB116</f>
        <v>0</v>
      </c>
      <c r="AN116" s="221">
        <f t="shared" ref="AN116:AN128" si="729">$BL$129*DC116</f>
        <v>0</v>
      </c>
      <c r="AO116" s="221">
        <f t="shared" ref="AO116:AO128" si="730">$BL$129*DD116</f>
        <v>0</v>
      </c>
      <c r="AP116" s="221">
        <f t="shared" ref="AP116:AP128" si="731">$BL$129*DE116</f>
        <v>0</v>
      </c>
      <c r="AQ116" s="221">
        <f t="shared" ref="AQ116:AQ128" si="732">$BL$129*DF116</f>
        <v>0</v>
      </c>
      <c r="AR116" s="221">
        <f t="shared" ref="AR116:AR128" si="733">$BL$129*DG116</f>
        <v>0</v>
      </c>
      <c r="AS116" s="221">
        <f t="shared" ref="AS116:AS128" si="734">$BL$129*DH116</f>
        <v>0</v>
      </c>
      <c r="AT116" s="221">
        <f t="shared" ref="AT116:AT128" si="735">$BL$129*DI116</f>
        <v>0</v>
      </c>
      <c r="AU116" s="65">
        <f t="shared" ref="AU116:AU129" si="736">SUM(AI116:AT116)</f>
        <v>0</v>
      </c>
      <c r="AW116" s="527" t="s">
        <v>64</v>
      </c>
      <c r="AX116" s="165" t="s">
        <v>62</v>
      </c>
      <c r="AY116" s="221">
        <f>$BL$129*DN116</f>
        <v>0</v>
      </c>
      <c r="AZ116" s="221">
        <f t="shared" ref="AZ116:AZ128" si="737">$BL$129*DO116</f>
        <v>0</v>
      </c>
      <c r="BA116" s="221">
        <f t="shared" ref="BA116:BA128" si="738">$BL$129*DP116</f>
        <v>0</v>
      </c>
      <c r="BB116" s="221">
        <f t="shared" ref="BB116:BB128" si="739">$BL$129*DQ116</f>
        <v>0</v>
      </c>
      <c r="BC116" s="221">
        <f t="shared" ref="BC116:BC128" si="740">$BL$129*DR116</f>
        <v>0</v>
      </c>
      <c r="BD116" s="221">
        <f t="shared" ref="BD116:BD128" si="741">$BL$129*DS116</f>
        <v>0</v>
      </c>
      <c r="BE116" s="221">
        <f t="shared" ref="BE116:BE128" si="742">$BL$129*DT116</f>
        <v>0</v>
      </c>
      <c r="BF116" s="221">
        <f t="shared" ref="BF116:BF128" si="743">$BL$129*DU116</f>
        <v>0</v>
      </c>
      <c r="BG116" s="221">
        <f t="shared" ref="BG116:BG128" si="744">$BL$129*DV116</f>
        <v>0</v>
      </c>
      <c r="BH116" s="221">
        <f t="shared" ref="BH116:BH128" si="745">$BL$129*DW116</f>
        <v>0</v>
      </c>
      <c r="BI116" s="221">
        <f t="shared" ref="BI116:BI128" si="746">$BL$129*DX116</f>
        <v>0</v>
      </c>
      <c r="BJ116" s="221">
        <f t="shared" ref="BJ116:BJ128" si="747">$BL$129*DY116</f>
        <v>0</v>
      </c>
      <c r="BK116" s="65">
        <f t="shared" ref="BK116:BK129" si="748">SUM(AY116:BJ116)</f>
        <v>0</v>
      </c>
      <c r="BP116" s="527" t="s">
        <v>64</v>
      </c>
      <c r="BQ116" s="165" t="s">
        <v>62</v>
      </c>
      <c r="BR116" s="414">
        <v>0</v>
      </c>
      <c r="BS116" s="414">
        <v>0</v>
      </c>
      <c r="BT116" s="414">
        <v>0</v>
      </c>
      <c r="BU116" s="414">
        <v>0</v>
      </c>
      <c r="BV116" s="414">
        <v>0</v>
      </c>
      <c r="BW116" s="414">
        <v>0</v>
      </c>
      <c r="BX116" s="414">
        <v>0</v>
      </c>
      <c r="BY116" s="414">
        <v>0</v>
      </c>
      <c r="BZ116" s="414">
        <v>0</v>
      </c>
      <c r="CA116" s="414">
        <v>0</v>
      </c>
      <c r="CB116" s="429">
        <v>0</v>
      </c>
      <c r="CC116" s="429">
        <v>0</v>
      </c>
      <c r="CD116" s="430">
        <f t="shared" ref="CD116:CD129" si="749">SUM(BR116:CC116)</f>
        <v>0</v>
      </c>
      <c r="CF116" s="527" t="s">
        <v>64</v>
      </c>
      <c r="CG116" s="165" t="s">
        <v>62</v>
      </c>
      <c r="CH116" s="414">
        <v>0</v>
      </c>
      <c r="CI116" s="414">
        <v>0</v>
      </c>
      <c r="CJ116" s="414">
        <v>0</v>
      </c>
      <c r="CK116" s="414">
        <v>0</v>
      </c>
      <c r="CL116" s="414">
        <v>0</v>
      </c>
      <c r="CM116" s="414">
        <v>0</v>
      </c>
      <c r="CN116" s="414">
        <v>0</v>
      </c>
      <c r="CO116" s="414">
        <v>0</v>
      </c>
      <c r="CP116" s="414">
        <v>0</v>
      </c>
      <c r="CQ116" s="414">
        <v>0</v>
      </c>
      <c r="CR116" s="414">
        <v>0</v>
      </c>
      <c r="CS116" s="414">
        <v>0</v>
      </c>
      <c r="CT116" s="410">
        <f t="shared" ref="CT116:CT129" si="750">SUM(CH116:CS116)</f>
        <v>0</v>
      </c>
      <c r="CV116" s="527" t="s">
        <v>64</v>
      </c>
      <c r="CW116" s="165" t="s">
        <v>62</v>
      </c>
      <c r="CX116" s="414">
        <v>0</v>
      </c>
      <c r="CY116" s="414">
        <v>0</v>
      </c>
      <c r="CZ116" s="414">
        <v>0</v>
      </c>
      <c r="DA116" s="414">
        <v>0</v>
      </c>
      <c r="DB116" s="414">
        <v>0</v>
      </c>
      <c r="DC116" s="414">
        <v>0</v>
      </c>
      <c r="DD116" s="414">
        <v>0</v>
      </c>
      <c r="DE116" s="414">
        <v>0</v>
      </c>
      <c r="DF116" s="414">
        <v>0</v>
      </c>
      <c r="DG116" s="414">
        <v>0</v>
      </c>
      <c r="DH116" s="414">
        <v>0</v>
      </c>
      <c r="DI116" s="414">
        <v>0</v>
      </c>
      <c r="DJ116" s="410">
        <f t="shared" ref="DJ116:DJ129" si="751">SUM(CX116:DI116)</f>
        <v>0</v>
      </c>
      <c r="DL116" s="527" t="s">
        <v>64</v>
      </c>
      <c r="DM116" s="165" t="s">
        <v>62</v>
      </c>
      <c r="DN116" s="414">
        <v>0</v>
      </c>
      <c r="DO116" s="414">
        <v>0</v>
      </c>
      <c r="DP116" s="414">
        <v>0</v>
      </c>
      <c r="DQ116" s="414">
        <v>0</v>
      </c>
      <c r="DR116" s="414">
        <v>0</v>
      </c>
      <c r="DS116" s="414">
        <v>0</v>
      </c>
      <c r="DT116" s="414">
        <v>0</v>
      </c>
      <c r="DU116" s="414">
        <v>0</v>
      </c>
      <c r="DV116" s="414">
        <v>0</v>
      </c>
      <c r="DW116" s="414">
        <v>0</v>
      </c>
      <c r="DX116" s="414">
        <v>0</v>
      </c>
      <c r="DY116" s="414">
        <v>0</v>
      </c>
      <c r="DZ116" s="410">
        <f t="shared" ref="DZ116:DZ129" si="752">SUM(DN116:DY116)</f>
        <v>0</v>
      </c>
    </row>
    <row r="117" spans="1:131" x14ac:dyDescent="0.35">
      <c r="A117" s="528"/>
      <c r="B117" s="165" t="s">
        <v>61</v>
      </c>
      <c r="C117" s="221">
        <f t="shared" ref="C117:C128" si="753">$BL$129*BR117</f>
        <v>0</v>
      </c>
      <c r="D117" s="221">
        <f t="shared" si="701"/>
        <v>0</v>
      </c>
      <c r="E117" s="221">
        <f t="shared" si="702"/>
        <v>0</v>
      </c>
      <c r="F117" s="221">
        <f t="shared" si="703"/>
        <v>0</v>
      </c>
      <c r="G117" s="221">
        <f t="shared" si="704"/>
        <v>0</v>
      </c>
      <c r="H117" s="221">
        <f t="shared" si="705"/>
        <v>0</v>
      </c>
      <c r="I117" s="221">
        <f t="shared" si="706"/>
        <v>0</v>
      </c>
      <c r="J117" s="221">
        <f t="shared" si="707"/>
        <v>0</v>
      </c>
      <c r="K117" s="221">
        <f t="shared" si="708"/>
        <v>0</v>
      </c>
      <c r="L117" s="221">
        <f t="shared" si="709"/>
        <v>0</v>
      </c>
      <c r="M117" s="221">
        <f t="shared" si="710"/>
        <v>0</v>
      </c>
      <c r="N117" s="221">
        <f t="shared" si="711"/>
        <v>0</v>
      </c>
      <c r="O117" s="65">
        <f t="shared" si="712"/>
        <v>0</v>
      </c>
      <c r="Q117" s="528"/>
      <c r="R117" s="165" t="s">
        <v>61</v>
      </c>
      <c r="S117" s="221">
        <f t="shared" ref="S117:S128" si="754">$BL$129*CH117</f>
        <v>0</v>
      </c>
      <c r="T117" s="221">
        <f t="shared" si="713"/>
        <v>0</v>
      </c>
      <c r="U117" s="221">
        <f t="shared" si="714"/>
        <v>214.87819384532321</v>
      </c>
      <c r="V117" s="221">
        <f t="shared" si="715"/>
        <v>0</v>
      </c>
      <c r="W117" s="221">
        <f t="shared" si="716"/>
        <v>0</v>
      </c>
      <c r="X117" s="221">
        <f t="shared" si="717"/>
        <v>0</v>
      </c>
      <c r="Y117" s="221">
        <f t="shared" si="718"/>
        <v>0</v>
      </c>
      <c r="Z117" s="221">
        <f t="shared" si="719"/>
        <v>0</v>
      </c>
      <c r="AA117" s="221">
        <f t="shared" si="720"/>
        <v>0</v>
      </c>
      <c r="AB117" s="221">
        <f t="shared" si="721"/>
        <v>0</v>
      </c>
      <c r="AC117" s="221">
        <f t="shared" si="722"/>
        <v>0</v>
      </c>
      <c r="AD117" s="221">
        <f t="shared" si="723"/>
        <v>0</v>
      </c>
      <c r="AE117" s="65">
        <f t="shared" si="724"/>
        <v>214.87819384532321</v>
      </c>
      <c r="AG117" s="528"/>
      <c r="AH117" s="165" t="s">
        <v>61</v>
      </c>
      <c r="AI117" s="221">
        <f t="shared" ref="AI117:AI128" si="755">$BL$129*CX117</f>
        <v>0</v>
      </c>
      <c r="AJ117" s="221">
        <f t="shared" si="725"/>
        <v>0</v>
      </c>
      <c r="AK117" s="221">
        <f t="shared" si="726"/>
        <v>0</v>
      </c>
      <c r="AL117" s="221">
        <f t="shared" si="727"/>
        <v>0</v>
      </c>
      <c r="AM117" s="221">
        <f t="shared" si="728"/>
        <v>0</v>
      </c>
      <c r="AN117" s="221">
        <f t="shared" si="729"/>
        <v>0</v>
      </c>
      <c r="AO117" s="221">
        <f t="shared" si="730"/>
        <v>0</v>
      </c>
      <c r="AP117" s="221">
        <f t="shared" si="731"/>
        <v>0</v>
      </c>
      <c r="AQ117" s="221">
        <f t="shared" si="732"/>
        <v>0</v>
      </c>
      <c r="AR117" s="221">
        <f t="shared" si="733"/>
        <v>0</v>
      </c>
      <c r="AS117" s="221">
        <f t="shared" si="734"/>
        <v>0</v>
      </c>
      <c r="AT117" s="221">
        <f t="shared" si="735"/>
        <v>0</v>
      </c>
      <c r="AU117" s="65">
        <f t="shared" si="736"/>
        <v>0</v>
      </c>
      <c r="AW117" s="528"/>
      <c r="AX117" s="165" t="s">
        <v>61</v>
      </c>
      <c r="AY117" s="221">
        <f t="shared" ref="AY117:AY128" si="756">$BL$129*DN117</f>
        <v>0</v>
      </c>
      <c r="AZ117" s="221">
        <f t="shared" si="737"/>
        <v>0</v>
      </c>
      <c r="BA117" s="221">
        <f t="shared" si="738"/>
        <v>0</v>
      </c>
      <c r="BB117" s="221">
        <f t="shared" si="739"/>
        <v>0</v>
      </c>
      <c r="BC117" s="221">
        <f t="shared" si="740"/>
        <v>0</v>
      </c>
      <c r="BD117" s="221">
        <f t="shared" si="741"/>
        <v>0</v>
      </c>
      <c r="BE117" s="221">
        <f t="shared" si="742"/>
        <v>0</v>
      </c>
      <c r="BF117" s="221">
        <f t="shared" si="743"/>
        <v>0</v>
      </c>
      <c r="BG117" s="221">
        <f t="shared" si="744"/>
        <v>0</v>
      </c>
      <c r="BH117" s="221">
        <f t="shared" si="745"/>
        <v>0</v>
      </c>
      <c r="BI117" s="221">
        <f t="shared" si="746"/>
        <v>0</v>
      </c>
      <c r="BJ117" s="221">
        <f t="shared" si="747"/>
        <v>0</v>
      </c>
      <c r="BK117" s="65">
        <f t="shared" si="748"/>
        <v>0</v>
      </c>
      <c r="BP117" s="528"/>
      <c r="BQ117" s="165" t="s">
        <v>61</v>
      </c>
      <c r="BR117" s="414">
        <v>0</v>
      </c>
      <c r="BS117" s="414">
        <v>0</v>
      </c>
      <c r="BT117" s="414">
        <v>0</v>
      </c>
      <c r="BU117" s="414">
        <v>0</v>
      </c>
      <c r="BV117" s="414">
        <v>0</v>
      </c>
      <c r="BW117" s="414">
        <v>0</v>
      </c>
      <c r="BX117" s="414">
        <v>0</v>
      </c>
      <c r="BY117" s="414">
        <v>0</v>
      </c>
      <c r="BZ117" s="414">
        <v>0</v>
      </c>
      <c r="CA117" s="414">
        <v>0</v>
      </c>
      <c r="CB117" s="414">
        <v>0</v>
      </c>
      <c r="CC117" s="414">
        <v>0</v>
      </c>
      <c r="CD117" s="410">
        <f t="shared" si="749"/>
        <v>0</v>
      </c>
      <c r="CF117" s="528"/>
      <c r="CG117" s="165" t="s">
        <v>61</v>
      </c>
      <c r="CH117" s="414">
        <v>0</v>
      </c>
      <c r="CI117" s="414">
        <v>0</v>
      </c>
      <c r="CJ117" s="414">
        <v>1.0654469039979701E-4</v>
      </c>
      <c r="CK117" s="414">
        <v>0</v>
      </c>
      <c r="CL117" s="414">
        <v>0</v>
      </c>
      <c r="CM117" s="414">
        <v>0</v>
      </c>
      <c r="CN117" s="414">
        <v>0</v>
      </c>
      <c r="CO117" s="414">
        <v>0</v>
      </c>
      <c r="CP117" s="414">
        <v>0</v>
      </c>
      <c r="CQ117" s="414">
        <v>0</v>
      </c>
      <c r="CR117" s="414">
        <v>0</v>
      </c>
      <c r="CS117" s="414">
        <v>0</v>
      </c>
      <c r="CT117" s="410">
        <f t="shared" si="750"/>
        <v>1.0654469039979701E-4</v>
      </c>
      <c r="CV117" s="528"/>
      <c r="CW117" s="165" t="s">
        <v>61</v>
      </c>
      <c r="CX117" s="414">
        <v>0</v>
      </c>
      <c r="CY117" s="414">
        <v>0</v>
      </c>
      <c r="CZ117" s="414">
        <v>0</v>
      </c>
      <c r="DA117" s="414">
        <v>0</v>
      </c>
      <c r="DB117" s="414">
        <v>0</v>
      </c>
      <c r="DC117" s="414">
        <v>0</v>
      </c>
      <c r="DD117" s="414">
        <v>0</v>
      </c>
      <c r="DE117" s="414">
        <v>0</v>
      </c>
      <c r="DF117" s="414">
        <v>0</v>
      </c>
      <c r="DG117" s="414">
        <v>0</v>
      </c>
      <c r="DH117" s="414">
        <v>0</v>
      </c>
      <c r="DI117" s="414">
        <v>0</v>
      </c>
      <c r="DJ117" s="410">
        <f t="shared" si="751"/>
        <v>0</v>
      </c>
      <c r="DL117" s="528"/>
      <c r="DM117" s="165" t="s">
        <v>61</v>
      </c>
      <c r="DN117" s="414">
        <v>0</v>
      </c>
      <c r="DO117" s="414">
        <v>0</v>
      </c>
      <c r="DP117" s="414">
        <v>0</v>
      </c>
      <c r="DQ117" s="414">
        <v>0</v>
      </c>
      <c r="DR117" s="414">
        <v>0</v>
      </c>
      <c r="DS117" s="414">
        <v>0</v>
      </c>
      <c r="DT117" s="414">
        <v>0</v>
      </c>
      <c r="DU117" s="414">
        <v>0</v>
      </c>
      <c r="DV117" s="414">
        <v>0</v>
      </c>
      <c r="DW117" s="414">
        <v>0</v>
      </c>
      <c r="DX117" s="414">
        <v>0</v>
      </c>
      <c r="DY117" s="414">
        <v>0</v>
      </c>
      <c r="DZ117" s="410">
        <f t="shared" si="752"/>
        <v>0</v>
      </c>
    </row>
    <row r="118" spans="1:131" x14ac:dyDescent="0.35">
      <c r="A118" s="528"/>
      <c r="B118" s="165" t="s">
        <v>60</v>
      </c>
      <c r="C118" s="221">
        <f t="shared" si="753"/>
        <v>0</v>
      </c>
      <c r="D118" s="221">
        <f t="shared" si="701"/>
        <v>0</v>
      </c>
      <c r="E118" s="221">
        <f t="shared" si="702"/>
        <v>0</v>
      </c>
      <c r="F118" s="221">
        <f t="shared" si="703"/>
        <v>0</v>
      </c>
      <c r="G118" s="221">
        <f t="shared" si="704"/>
        <v>0</v>
      </c>
      <c r="H118" s="221">
        <f t="shared" si="705"/>
        <v>0</v>
      </c>
      <c r="I118" s="221">
        <f t="shared" si="706"/>
        <v>0</v>
      </c>
      <c r="J118" s="221">
        <f t="shared" si="707"/>
        <v>0</v>
      </c>
      <c r="K118" s="221">
        <f t="shared" si="708"/>
        <v>0</v>
      </c>
      <c r="L118" s="221">
        <f t="shared" si="709"/>
        <v>0</v>
      </c>
      <c r="M118" s="221">
        <f t="shared" si="710"/>
        <v>0</v>
      </c>
      <c r="N118" s="221">
        <f t="shared" si="711"/>
        <v>0</v>
      </c>
      <c r="O118" s="65">
        <f t="shared" si="712"/>
        <v>0</v>
      </c>
      <c r="Q118" s="528"/>
      <c r="R118" s="165" t="s">
        <v>60</v>
      </c>
      <c r="S118" s="221">
        <f t="shared" si="754"/>
        <v>0</v>
      </c>
      <c r="T118" s="221">
        <f t="shared" si="713"/>
        <v>0</v>
      </c>
      <c r="U118" s="221">
        <f t="shared" si="714"/>
        <v>0</v>
      </c>
      <c r="V118" s="221">
        <f t="shared" si="715"/>
        <v>0</v>
      </c>
      <c r="W118" s="221">
        <f t="shared" si="716"/>
        <v>0</v>
      </c>
      <c r="X118" s="221">
        <f t="shared" si="717"/>
        <v>0</v>
      </c>
      <c r="Y118" s="221">
        <f t="shared" si="718"/>
        <v>0</v>
      </c>
      <c r="Z118" s="221">
        <f t="shared" si="719"/>
        <v>0</v>
      </c>
      <c r="AA118" s="221">
        <f t="shared" si="720"/>
        <v>0</v>
      </c>
      <c r="AB118" s="221">
        <f t="shared" si="721"/>
        <v>0</v>
      </c>
      <c r="AC118" s="221">
        <f t="shared" si="722"/>
        <v>0</v>
      </c>
      <c r="AD118" s="221">
        <f t="shared" si="723"/>
        <v>0</v>
      </c>
      <c r="AE118" s="65">
        <f t="shared" si="724"/>
        <v>0</v>
      </c>
      <c r="AG118" s="528"/>
      <c r="AH118" s="165" t="s">
        <v>60</v>
      </c>
      <c r="AI118" s="221">
        <f t="shared" si="755"/>
        <v>0</v>
      </c>
      <c r="AJ118" s="221">
        <f t="shared" si="725"/>
        <v>0</v>
      </c>
      <c r="AK118" s="221">
        <f t="shared" si="726"/>
        <v>0</v>
      </c>
      <c r="AL118" s="221">
        <f t="shared" si="727"/>
        <v>0</v>
      </c>
      <c r="AM118" s="221">
        <f t="shared" si="728"/>
        <v>0</v>
      </c>
      <c r="AN118" s="221">
        <f t="shared" si="729"/>
        <v>0</v>
      </c>
      <c r="AO118" s="221">
        <f t="shared" si="730"/>
        <v>0</v>
      </c>
      <c r="AP118" s="221">
        <f t="shared" si="731"/>
        <v>0</v>
      </c>
      <c r="AQ118" s="221">
        <f t="shared" si="732"/>
        <v>0</v>
      </c>
      <c r="AR118" s="221">
        <f t="shared" si="733"/>
        <v>0</v>
      </c>
      <c r="AS118" s="221">
        <f t="shared" si="734"/>
        <v>0</v>
      </c>
      <c r="AT118" s="221">
        <f t="shared" si="735"/>
        <v>0</v>
      </c>
      <c r="AU118" s="65">
        <f t="shared" si="736"/>
        <v>0</v>
      </c>
      <c r="AW118" s="528"/>
      <c r="AX118" s="165" t="s">
        <v>60</v>
      </c>
      <c r="AY118" s="221">
        <f t="shared" si="756"/>
        <v>0</v>
      </c>
      <c r="AZ118" s="221">
        <f t="shared" si="737"/>
        <v>0</v>
      </c>
      <c r="BA118" s="221">
        <f t="shared" si="738"/>
        <v>0</v>
      </c>
      <c r="BB118" s="221">
        <f t="shared" si="739"/>
        <v>0</v>
      </c>
      <c r="BC118" s="221">
        <f t="shared" si="740"/>
        <v>0</v>
      </c>
      <c r="BD118" s="221">
        <f t="shared" si="741"/>
        <v>0</v>
      </c>
      <c r="BE118" s="221">
        <f t="shared" si="742"/>
        <v>0</v>
      </c>
      <c r="BF118" s="221">
        <f t="shared" si="743"/>
        <v>0</v>
      </c>
      <c r="BG118" s="221">
        <f t="shared" si="744"/>
        <v>0</v>
      </c>
      <c r="BH118" s="221">
        <f t="shared" si="745"/>
        <v>0</v>
      </c>
      <c r="BI118" s="221">
        <f t="shared" si="746"/>
        <v>0</v>
      </c>
      <c r="BJ118" s="221">
        <f t="shared" si="747"/>
        <v>0</v>
      </c>
      <c r="BK118" s="65">
        <f t="shared" si="748"/>
        <v>0</v>
      </c>
      <c r="BP118" s="528"/>
      <c r="BQ118" s="165" t="s">
        <v>60</v>
      </c>
      <c r="BR118" s="414">
        <v>0</v>
      </c>
      <c r="BS118" s="414">
        <v>0</v>
      </c>
      <c r="BT118" s="414">
        <v>0</v>
      </c>
      <c r="BU118" s="414">
        <v>0</v>
      </c>
      <c r="BV118" s="414">
        <v>0</v>
      </c>
      <c r="BW118" s="414">
        <v>0</v>
      </c>
      <c r="BX118" s="414">
        <v>0</v>
      </c>
      <c r="BY118" s="414">
        <v>0</v>
      </c>
      <c r="BZ118" s="414">
        <v>0</v>
      </c>
      <c r="CA118" s="414">
        <v>0</v>
      </c>
      <c r="CB118" s="414">
        <v>0</v>
      </c>
      <c r="CC118" s="414">
        <v>0</v>
      </c>
      <c r="CD118" s="410">
        <f t="shared" si="749"/>
        <v>0</v>
      </c>
      <c r="CF118" s="528"/>
      <c r="CG118" s="165" t="s">
        <v>60</v>
      </c>
      <c r="CH118" s="414">
        <v>0</v>
      </c>
      <c r="CI118" s="414">
        <v>0</v>
      </c>
      <c r="CJ118" s="414">
        <v>0</v>
      </c>
      <c r="CK118" s="414">
        <v>0</v>
      </c>
      <c r="CL118" s="414">
        <v>0</v>
      </c>
      <c r="CM118" s="414">
        <v>0</v>
      </c>
      <c r="CN118" s="414">
        <v>0</v>
      </c>
      <c r="CO118" s="414">
        <v>0</v>
      </c>
      <c r="CP118" s="414">
        <v>0</v>
      </c>
      <c r="CQ118" s="414">
        <v>0</v>
      </c>
      <c r="CR118" s="414">
        <v>0</v>
      </c>
      <c r="CS118" s="414">
        <v>0</v>
      </c>
      <c r="CT118" s="410">
        <f t="shared" si="750"/>
        <v>0</v>
      </c>
      <c r="CV118" s="528"/>
      <c r="CW118" s="165" t="s">
        <v>60</v>
      </c>
      <c r="CX118" s="414">
        <v>0</v>
      </c>
      <c r="CY118" s="414">
        <v>0</v>
      </c>
      <c r="CZ118" s="414">
        <v>0</v>
      </c>
      <c r="DA118" s="414">
        <v>0</v>
      </c>
      <c r="DB118" s="414">
        <v>0</v>
      </c>
      <c r="DC118" s="414">
        <v>0</v>
      </c>
      <c r="DD118" s="414">
        <v>0</v>
      </c>
      <c r="DE118" s="414">
        <v>0</v>
      </c>
      <c r="DF118" s="414">
        <v>0</v>
      </c>
      <c r="DG118" s="414">
        <v>0</v>
      </c>
      <c r="DH118" s="414">
        <v>0</v>
      </c>
      <c r="DI118" s="414">
        <v>0</v>
      </c>
      <c r="DJ118" s="410">
        <f t="shared" si="751"/>
        <v>0</v>
      </c>
      <c r="DL118" s="528"/>
      <c r="DM118" s="165" t="s">
        <v>60</v>
      </c>
      <c r="DN118" s="414">
        <v>0</v>
      </c>
      <c r="DO118" s="414">
        <v>0</v>
      </c>
      <c r="DP118" s="414">
        <v>0</v>
      </c>
      <c r="DQ118" s="414">
        <v>0</v>
      </c>
      <c r="DR118" s="414">
        <v>0</v>
      </c>
      <c r="DS118" s="414">
        <v>0</v>
      </c>
      <c r="DT118" s="414">
        <v>0</v>
      </c>
      <c r="DU118" s="414">
        <v>0</v>
      </c>
      <c r="DV118" s="414">
        <v>0</v>
      </c>
      <c r="DW118" s="414">
        <v>0</v>
      </c>
      <c r="DX118" s="414">
        <v>0</v>
      </c>
      <c r="DY118" s="414">
        <v>0</v>
      </c>
      <c r="DZ118" s="410">
        <f t="shared" si="752"/>
        <v>0</v>
      </c>
    </row>
    <row r="119" spans="1:131" x14ac:dyDescent="0.35">
      <c r="A119" s="528"/>
      <c r="B119" s="165" t="s">
        <v>59</v>
      </c>
      <c r="C119" s="221">
        <f t="shared" si="753"/>
        <v>0</v>
      </c>
      <c r="D119" s="221">
        <f t="shared" si="701"/>
        <v>0</v>
      </c>
      <c r="E119" s="221">
        <f t="shared" si="702"/>
        <v>0</v>
      </c>
      <c r="F119" s="221">
        <f t="shared" si="703"/>
        <v>0</v>
      </c>
      <c r="G119" s="221">
        <f t="shared" si="704"/>
        <v>0</v>
      </c>
      <c r="H119" s="221">
        <f t="shared" si="705"/>
        <v>0</v>
      </c>
      <c r="I119" s="221">
        <f t="shared" si="706"/>
        <v>0</v>
      </c>
      <c r="J119" s="221">
        <f t="shared" si="707"/>
        <v>0</v>
      </c>
      <c r="K119" s="221">
        <f t="shared" si="708"/>
        <v>0</v>
      </c>
      <c r="L119" s="221">
        <f t="shared" si="709"/>
        <v>0</v>
      </c>
      <c r="M119" s="221">
        <f t="shared" si="710"/>
        <v>0</v>
      </c>
      <c r="N119" s="221">
        <f t="shared" si="711"/>
        <v>0</v>
      </c>
      <c r="O119" s="65">
        <f t="shared" si="712"/>
        <v>0</v>
      </c>
      <c r="Q119" s="528"/>
      <c r="R119" s="165" t="s">
        <v>59</v>
      </c>
      <c r="S119" s="221">
        <f t="shared" si="754"/>
        <v>0</v>
      </c>
      <c r="T119" s="221">
        <f t="shared" si="713"/>
        <v>0</v>
      </c>
      <c r="U119" s="221">
        <f t="shared" si="714"/>
        <v>0</v>
      </c>
      <c r="V119" s="221">
        <f t="shared" si="715"/>
        <v>0</v>
      </c>
      <c r="W119" s="221">
        <f t="shared" si="716"/>
        <v>0</v>
      </c>
      <c r="X119" s="221">
        <f t="shared" si="717"/>
        <v>33166.356400146833</v>
      </c>
      <c r="Y119" s="221">
        <f t="shared" si="718"/>
        <v>0</v>
      </c>
      <c r="Z119" s="221">
        <f t="shared" si="719"/>
        <v>0</v>
      </c>
      <c r="AA119" s="221">
        <f t="shared" si="720"/>
        <v>0</v>
      </c>
      <c r="AB119" s="221">
        <f t="shared" si="721"/>
        <v>0</v>
      </c>
      <c r="AC119" s="221">
        <f t="shared" si="722"/>
        <v>0</v>
      </c>
      <c r="AD119" s="221">
        <f t="shared" si="723"/>
        <v>0</v>
      </c>
      <c r="AE119" s="65">
        <f t="shared" si="724"/>
        <v>33166.356400146833</v>
      </c>
      <c r="AG119" s="528"/>
      <c r="AH119" s="165" t="s">
        <v>59</v>
      </c>
      <c r="AI119" s="221">
        <f t="shared" si="755"/>
        <v>0</v>
      </c>
      <c r="AJ119" s="221">
        <f t="shared" si="725"/>
        <v>0</v>
      </c>
      <c r="AK119" s="221">
        <f t="shared" si="726"/>
        <v>0</v>
      </c>
      <c r="AL119" s="221">
        <f t="shared" si="727"/>
        <v>0</v>
      </c>
      <c r="AM119" s="221">
        <f t="shared" si="728"/>
        <v>0</v>
      </c>
      <c r="AN119" s="221">
        <f t="shared" si="729"/>
        <v>0</v>
      </c>
      <c r="AO119" s="221">
        <f t="shared" si="730"/>
        <v>0</v>
      </c>
      <c r="AP119" s="221">
        <f t="shared" si="731"/>
        <v>0</v>
      </c>
      <c r="AQ119" s="221">
        <f t="shared" si="732"/>
        <v>0</v>
      </c>
      <c r="AR119" s="221">
        <f t="shared" si="733"/>
        <v>0</v>
      </c>
      <c r="AS119" s="221">
        <f t="shared" si="734"/>
        <v>0</v>
      </c>
      <c r="AT119" s="221">
        <f t="shared" si="735"/>
        <v>0</v>
      </c>
      <c r="AU119" s="65">
        <f t="shared" si="736"/>
        <v>0</v>
      </c>
      <c r="AW119" s="528"/>
      <c r="AX119" s="165" t="s">
        <v>59</v>
      </c>
      <c r="AY119" s="221">
        <f t="shared" si="756"/>
        <v>0</v>
      </c>
      <c r="AZ119" s="221">
        <f t="shared" si="737"/>
        <v>0</v>
      </c>
      <c r="BA119" s="221">
        <f t="shared" si="738"/>
        <v>0</v>
      </c>
      <c r="BB119" s="221">
        <f t="shared" si="739"/>
        <v>0</v>
      </c>
      <c r="BC119" s="221">
        <f t="shared" si="740"/>
        <v>0</v>
      </c>
      <c r="BD119" s="221">
        <f t="shared" si="741"/>
        <v>0</v>
      </c>
      <c r="BE119" s="221">
        <f t="shared" si="742"/>
        <v>0</v>
      </c>
      <c r="BF119" s="221">
        <f t="shared" si="743"/>
        <v>0</v>
      </c>
      <c r="BG119" s="221">
        <f t="shared" si="744"/>
        <v>0</v>
      </c>
      <c r="BH119" s="221">
        <f t="shared" si="745"/>
        <v>0</v>
      </c>
      <c r="BI119" s="221">
        <f t="shared" si="746"/>
        <v>0</v>
      </c>
      <c r="BJ119" s="221">
        <f t="shared" si="747"/>
        <v>0</v>
      </c>
      <c r="BK119" s="65">
        <f t="shared" si="748"/>
        <v>0</v>
      </c>
      <c r="BP119" s="528"/>
      <c r="BQ119" s="165" t="s">
        <v>59</v>
      </c>
      <c r="BR119" s="414">
        <v>0</v>
      </c>
      <c r="BS119" s="414">
        <v>0</v>
      </c>
      <c r="BT119" s="414">
        <v>0</v>
      </c>
      <c r="BU119" s="414">
        <v>0</v>
      </c>
      <c r="BV119" s="414">
        <v>0</v>
      </c>
      <c r="BW119" s="414">
        <v>0</v>
      </c>
      <c r="BX119" s="414">
        <v>0</v>
      </c>
      <c r="BY119" s="414">
        <v>0</v>
      </c>
      <c r="BZ119" s="414">
        <v>0</v>
      </c>
      <c r="CA119" s="414">
        <v>0</v>
      </c>
      <c r="CB119" s="414">
        <v>0</v>
      </c>
      <c r="CC119" s="414">
        <v>0</v>
      </c>
      <c r="CD119" s="410">
        <f t="shared" si="749"/>
        <v>0</v>
      </c>
      <c r="CF119" s="528"/>
      <c r="CG119" s="165" t="s">
        <v>59</v>
      </c>
      <c r="CH119" s="414">
        <v>0</v>
      </c>
      <c r="CI119" s="414">
        <v>0</v>
      </c>
      <c r="CJ119" s="414">
        <v>0</v>
      </c>
      <c r="CK119" s="414">
        <v>0</v>
      </c>
      <c r="CL119" s="414">
        <v>0</v>
      </c>
      <c r="CM119" s="414">
        <v>1.6445126939621663E-2</v>
      </c>
      <c r="CN119" s="414">
        <v>0</v>
      </c>
      <c r="CO119" s="414">
        <v>0</v>
      </c>
      <c r="CP119" s="414">
        <v>0</v>
      </c>
      <c r="CQ119" s="414">
        <v>0</v>
      </c>
      <c r="CR119" s="414">
        <v>0</v>
      </c>
      <c r="CS119" s="414">
        <v>0</v>
      </c>
      <c r="CT119" s="410">
        <f t="shared" si="750"/>
        <v>1.6445126939621663E-2</v>
      </c>
      <c r="CV119" s="528"/>
      <c r="CW119" s="165" t="s">
        <v>59</v>
      </c>
      <c r="CX119" s="414">
        <v>0</v>
      </c>
      <c r="CY119" s="414">
        <v>0</v>
      </c>
      <c r="CZ119" s="414">
        <v>0</v>
      </c>
      <c r="DA119" s="414">
        <v>0</v>
      </c>
      <c r="DB119" s="414">
        <v>0</v>
      </c>
      <c r="DC119" s="414">
        <v>0</v>
      </c>
      <c r="DD119" s="414">
        <v>0</v>
      </c>
      <c r="DE119" s="414">
        <v>0</v>
      </c>
      <c r="DF119" s="414">
        <v>0</v>
      </c>
      <c r="DG119" s="414">
        <v>0</v>
      </c>
      <c r="DH119" s="414">
        <v>0</v>
      </c>
      <c r="DI119" s="414">
        <v>0</v>
      </c>
      <c r="DJ119" s="410">
        <f t="shared" si="751"/>
        <v>0</v>
      </c>
      <c r="DL119" s="528"/>
      <c r="DM119" s="165" t="s">
        <v>59</v>
      </c>
      <c r="DN119" s="414">
        <v>0</v>
      </c>
      <c r="DO119" s="414">
        <v>0</v>
      </c>
      <c r="DP119" s="414">
        <v>0</v>
      </c>
      <c r="DQ119" s="414">
        <v>0</v>
      </c>
      <c r="DR119" s="414">
        <v>0</v>
      </c>
      <c r="DS119" s="414">
        <v>0</v>
      </c>
      <c r="DT119" s="414">
        <v>0</v>
      </c>
      <c r="DU119" s="414">
        <v>0</v>
      </c>
      <c r="DV119" s="414">
        <v>0</v>
      </c>
      <c r="DW119" s="414">
        <v>0</v>
      </c>
      <c r="DX119" s="414">
        <v>0</v>
      </c>
      <c r="DY119" s="414">
        <v>0</v>
      </c>
      <c r="DZ119" s="410">
        <f t="shared" si="752"/>
        <v>0</v>
      </c>
    </row>
    <row r="120" spans="1:131" x14ac:dyDescent="0.35">
      <c r="A120" s="528"/>
      <c r="B120" s="165" t="s">
        <v>58</v>
      </c>
      <c r="C120" s="221">
        <f t="shared" si="753"/>
        <v>0</v>
      </c>
      <c r="D120" s="221">
        <f t="shared" si="701"/>
        <v>0</v>
      </c>
      <c r="E120" s="221">
        <f t="shared" si="702"/>
        <v>0</v>
      </c>
      <c r="F120" s="221">
        <f t="shared" si="703"/>
        <v>0</v>
      </c>
      <c r="G120" s="221">
        <f t="shared" si="704"/>
        <v>0</v>
      </c>
      <c r="H120" s="221">
        <f t="shared" si="705"/>
        <v>0</v>
      </c>
      <c r="I120" s="221">
        <f t="shared" si="706"/>
        <v>107665.82371269086</v>
      </c>
      <c r="J120" s="221">
        <f t="shared" si="707"/>
        <v>26696.126052184711</v>
      </c>
      <c r="K120" s="221">
        <f t="shared" si="708"/>
        <v>19415.5926729768</v>
      </c>
      <c r="L120" s="221">
        <f t="shared" si="709"/>
        <v>0</v>
      </c>
      <c r="M120" s="221">
        <f t="shared" si="710"/>
        <v>0</v>
      </c>
      <c r="N120" s="221">
        <f t="shared" si="711"/>
        <v>58617.004319793785</v>
      </c>
      <c r="O120" s="65">
        <f t="shared" si="712"/>
        <v>212394.54675764617</v>
      </c>
      <c r="Q120" s="528"/>
      <c r="R120" s="165" t="s">
        <v>58</v>
      </c>
      <c r="S120" s="221">
        <f t="shared" si="754"/>
        <v>13356.685664946663</v>
      </c>
      <c r="T120" s="221">
        <f t="shared" si="713"/>
        <v>6111.6319606198576</v>
      </c>
      <c r="U120" s="221">
        <f t="shared" si="714"/>
        <v>0</v>
      </c>
      <c r="V120" s="221">
        <f t="shared" si="715"/>
        <v>0</v>
      </c>
      <c r="W120" s="221">
        <f t="shared" si="716"/>
        <v>0</v>
      </c>
      <c r="X120" s="221">
        <f t="shared" si="717"/>
        <v>0</v>
      </c>
      <c r="Y120" s="221">
        <f t="shared" si="718"/>
        <v>0</v>
      </c>
      <c r="Z120" s="221">
        <f t="shared" si="719"/>
        <v>36936.872471321105</v>
      </c>
      <c r="AA120" s="221">
        <f t="shared" si="720"/>
        <v>0</v>
      </c>
      <c r="AB120" s="221">
        <f t="shared" si="721"/>
        <v>0</v>
      </c>
      <c r="AC120" s="221">
        <f t="shared" si="722"/>
        <v>0</v>
      </c>
      <c r="AD120" s="221">
        <f t="shared" si="723"/>
        <v>0</v>
      </c>
      <c r="AE120" s="65">
        <f t="shared" si="724"/>
        <v>56405.190096887629</v>
      </c>
      <c r="AG120" s="528"/>
      <c r="AH120" s="165" t="s">
        <v>58</v>
      </c>
      <c r="AI120" s="221">
        <f t="shared" si="755"/>
        <v>0</v>
      </c>
      <c r="AJ120" s="221">
        <f t="shared" si="725"/>
        <v>0</v>
      </c>
      <c r="AK120" s="221">
        <f t="shared" si="726"/>
        <v>0</v>
      </c>
      <c r="AL120" s="221">
        <f t="shared" si="727"/>
        <v>0</v>
      </c>
      <c r="AM120" s="221">
        <f t="shared" si="728"/>
        <v>0</v>
      </c>
      <c r="AN120" s="221">
        <f t="shared" si="729"/>
        <v>0</v>
      </c>
      <c r="AO120" s="221">
        <f t="shared" si="730"/>
        <v>0</v>
      </c>
      <c r="AP120" s="221">
        <f t="shared" si="731"/>
        <v>0</v>
      </c>
      <c r="AQ120" s="221">
        <f t="shared" si="732"/>
        <v>0</v>
      </c>
      <c r="AR120" s="221">
        <f t="shared" si="733"/>
        <v>0</v>
      </c>
      <c r="AS120" s="221">
        <f t="shared" si="734"/>
        <v>0</v>
      </c>
      <c r="AT120" s="221">
        <f t="shared" si="735"/>
        <v>0</v>
      </c>
      <c r="AU120" s="65">
        <f t="shared" si="736"/>
        <v>0</v>
      </c>
      <c r="AW120" s="528"/>
      <c r="AX120" s="165" t="s">
        <v>58</v>
      </c>
      <c r="AY120" s="221">
        <f t="shared" si="756"/>
        <v>0</v>
      </c>
      <c r="AZ120" s="221">
        <f t="shared" si="737"/>
        <v>0</v>
      </c>
      <c r="BA120" s="221">
        <f t="shared" si="738"/>
        <v>0</v>
      </c>
      <c r="BB120" s="221">
        <f t="shared" si="739"/>
        <v>0</v>
      </c>
      <c r="BC120" s="221">
        <f t="shared" si="740"/>
        <v>0</v>
      </c>
      <c r="BD120" s="221">
        <f t="shared" si="741"/>
        <v>0</v>
      </c>
      <c r="BE120" s="221">
        <f t="shared" si="742"/>
        <v>0</v>
      </c>
      <c r="BF120" s="221">
        <f t="shared" si="743"/>
        <v>0</v>
      </c>
      <c r="BG120" s="221">
        <f t="shared" si="744"/>
        <v>0</v>
      </c>
      <c r="BH120" s="221">
        <f t="shared" si="745"/>
        <v>0</v>
      </c>
      <c r="BI120" s="221">
        <f t="shared" si="746"/>
        <v>0</v>
      </c>
      <c r="BJ120" s="221">
        <f t="shared" si="747"/>
        <v>0</v>
      </c>
      <c r="BK120" s="65">
        <f t="shared" si="748"/>
        <v>0</v>
      </c>
      <c r="BP120" s="528"/>
      <c r="BQ120" s="165" t="s">
        <v>58</v>
      </c>
      <c r="BR120" s="414">
        <v>0</v>
      </c>
      <c r="BS120" s="414">
        <v>0</v>
      </c>
      <c r="BT120" s="414">
        <v>0</v>
      </c>
      <c r="BU120" s="414">
        <v>0</v>
      </c>
      <c r="BV120" s="414">
        <v>0</v>
      </c>
      <c r="BW120" s="414">
        <v>0</v>
      </c>
      <c r="BX120" s="414">
        <v>5.3384764869929782E-2</v>
      </c>
      <c r="BY120" s="414">
        <v>1.3236943378030362E-2</v>
      </c>
      <c r="BZ120" s="414">
        <v>9.6269810968345679E-3</v>
      </c>
      <c r="CA120" s="414">
        <v>0</v>
      </c>
      <c r="CB120" s="414">
        <v>0</v>
      </c>
      <c r="CC120" s="414">
        <v>2.9064515415238454E-2</v>
      </c>
      <c r="CD120" s="410">
        <f t="shared" si="749"/>
        <v>0.10531320476003316</v>
      </c>
      <c r="CF120" s="528"/>
      <c r="CG120" s="165" t="s">
        <v>58</v>
      </c>
      <c r="CH120" s="414">
        <v>6.6227471176695312E-3</v>
      </c>
      <c r="CI120" s="414">
        <v>3.0303769937235986E-3</v>
      </c>
      <c r="CJ120" s="414">
        <v>0</v>
      </c>
      <c r="CK120" s="414">
        <v>0</v>
      </c>
      <c r="CL120" s="414">
        <v>0</v>
      </c>
      <c r="CM120" s="414">
        <v>0</v>
      </c>
      <c r="CN120" s="414">
        <v>0</v>
      </c>
      <c r="CO120" s="414">
        <v>1.8314690622476797E-2</v>
      </c>
      <c r="CP120" s="414">
        <v>0</v>
      </c>
      <c r="CQ120" s="414">
        <v>0</v>
      </c>
      <c r="CR120" s="414">
        <v>0</v>
      </c>
      <c r="CS120" s="414">
        <v>0</v>
      </c>
      <c r="CT120" s="410">
        <f t="shared" si="750"/>
        <v>2.7967814733869927E-2</v>
      </c>
      <c r="CV120" s="528"/>
      <c r="CW120" s="165" t="s">
        <v>58</v>
      </c>
      <c r="CX120" s="414">
        <v>0</v>
      </c>
      <c r="CY120" s="414">
        <v>0</v>
      </c>
      <c r="CZ120" s="414">
        <v>0</v>
      </c>
      <c r="DA120" s="414">
        <v>0</v>
      </c>
      <c r="DB120" s="414">
        <v>0</v>
      </c>
      <c r="DC120" s="414">
        <v>0</v>
      </c>
      <c r="DD120" s="414">
        <v>0</v>
      </c>
      <c r="DE120" s="414">
        <v>0</v>
      </c>
      <c r="DF120" s="414">
        <v>0</v>
      </c>
      <c r="DG120" s="414">
        <v>0</v>
      </c>
      <c r="DH120" s="414">
        <v>0</v>
      </c>
      <c r="DI120" s="414">
        <v>0</v>
      </c>
      <c r="DJ120" s="410">
        <f t="shared" si="751"/>
        <v>0</v>
      </c>
      <c r="DL120" s="528"/>
      <c r="DM120" s="165" t="s">
        <v>58</v>
      </c>
      <c r="DN120" s="414">
        <v>0</v>
      </c>
      <c r="DO120" s="414">
        <v>0</v>
      </c>
      <c r="DP120" s="414">
        <v>0</v>
      </c>
      <c r="DQ120" s="414">
        <v>0</v>
      </c>
      <c r="DR120" s="414">
        <v>0</v>
      </c>
      <c r="DS120" s="414">
        <v>0</v>
      </c>
      <c r="DT120" s="414">
        <v>0</v>
      </c>
      <c r="DU120" s="414">
        <v>0</v>
      </c>
      <c r="DV120" s="414">
        <v>0</v>
      </c>
      <c r="DW120" s="414">
        <v>0</v>
      </c>
      <c r="DX120" s="414">
        <v>0</v>
      </c>
      <c r="DY120" s="414">
        <v>0</v>
      </c>
      <c r="DZ120" s="410">
        <f t="shared" si="752"/>
        <v>0</v>
      </c>
    </row>
    <row r="121" spans="1:131" x14ac:dyDescent="0.35">
      <c r="A121" s="528"/>
      <c r="B121" s="165" t="s">
        <v>57</v>
      </c>
      <c r="C121" s="221">
        <f t="shared" si="753"/>
        <v>0</v>
      </c>
      <c r="D121" s="221">
        <f t="shared" si="701"/>
        <v>0</v>
      </c>
      <c r="E121" s="221">
        <f t="shared" si="702"/>
        <v>0</v>
      </c>
      <c r="F121" s="221">
        <f t="shared" si="703"/>
        <v>0</v>
      </c>
      <c r="G121" s="221">
        <f t="shared" si="704"/>
        <v>0</v>
      </c>
      <c r="H121" s="221">
        <f t="shared" si="705"/>
        <v>0</v>
      </c>
      <c r="I121" s="221">
        <f t="shared" si="706"/>
        <v>0</v>
      </c>
      <c r="J121" s="221">
        <f t="shared" si="707"/>
        <v>0</v>
      </c>
      <c r="K121" s="221">
        <f t="shared" si="708"/>
        <v>0</v>
      </c>
      <c r="L121" s="221">
        <f t="shared" si="709"/>
        <v>0</v>
      </c>
      <c r="M121" s="221">
        <f t="shared" si="710"/>
        <v>0</v>
      </c>
      <c r="N121" s="221">
        <f t="shared" si="711"/>
        <v>0</v>
      </c>
      <c r="O121" s="65">
        <f t="shared" si="712"/>
        <v>0</v>
      </c>
      <c r="Q121" s="528"/>
      <c r="R121" s="165" t="s">
        <v>57</v>
      </c>
      <c r="S121" s="221">
        <f t="shared" si="754"/>
        <v>0</v>
      </c>
      <c r="T121" s="221">
        <f t="shared" si="713"/>
        <v>0</v>
      </c>
      <c r="U121" s="221">
        <f t="shared" si="714"/>
        <v>0</v>
      </c>
      <c r="V121" s="221">
        <f t="shared" si="715"/>
        <v>0</v>
      </c>
      <c r="W121" s="221">
        <f t="shared" si="716"/>
        <v>0</v>
      </c>
      <c r="X121" s="221">
        <f t="shared" si="717"/>
        <v>0</v>
      </c>
      <c r="Y121" s="221">
        <f t="shared" si="718"/>
        <v>0</v>
      </c>
      <c r="Z121" s="221">
        <f t="shared" si="719"/>
        <v>0</v>
      </c>
      <c r="AA121" s="221">
        <f t="shared" si="720"/>
        <v>0</v>
      </c>
      <c r="AB121" s="221">
        <f t="shared" si="721"/>
        <v>0</v>
      </c>
      <c r="AC121" s="221">
        <f t="shared" si="722"/>
        <v>0</v>
      </c>
      <c r="AD121" s="221">
        <f t="shared" si="723"/>
        <v>0</v>
      </c>
      <c r="AE121" s="65">
        <f t="shared" si="724"/>
        <v>0</v>
      </c>
      <c r="AG121" s="528"/>
      <c r="AH121" s="165" t="s">
        <v>57</v>
      </c>
      <c r="AI121" s="221">
        <f t="shared" si="755"/>
        <v>0</v>
      </c>
      <c r="AJ121" s="221">
        <f t="shared" si="725"/>
        <v>0</v>
      </c>
      <c r="AK121" s="221">
        <f t="shared" si="726"/>
        <v>0</v>
      </c>
      <c r="AL121" s="221">
        <f t="shared" si="727"/>
        <v>0</v>
      </c>
      <c r="AM121" s="221">
        <f t="shared" si="728"/>
        <v>0</v>
      </c>
      <c r="AN121" s="221">
        <f t="shared" si="729"/>
        <v>0</v>
      </c>
      <c r="AO121" s="221">
        <f t="shared" si="730"/>
        <v>0</v>
      </c>
      <c r="AP121" s="221">
        <f t="shared" si="731"/>
        <v>0</v>
      </c>
      <c r="AQ121" s="221">
        <f t="shared" si="732"/>
        <v>0</v>
      </c>
      <c r="AR121" s="221">
        <f t="shared" si="733"/>
        <v>0</v>
      </c>
      <c r="AS121" s="221">
        <f t="shared" si="734"/>
        <v>0</v>
      </c>
      <c r="AT121" s="221">
        <f t="shared" si="735"/>
        <v>0</v>
      </c>
      <c r="AU121" s="65">
        <f t="shared" si="736"/>
        <v>0</v>
      </c>
      <c r="AW121" s="528"/>
      <c r="AX121" s="165" t="s">
        <v>57</v>
      </c>
      <c r="AY121" s="221">
        <f t="shared" si="756"/>
        <v>0</v>
      </c>
      <c r="AZ121" s="221">
        <f t="shared" si="737"/>
        <v>0</v>
      </c>
      <c r="BA121" s="221">
        <f t="shared" si="738"/>
        <v>0</v>
      </c>
      <c r="BB121" s="221">
        <f t="shared" si="739"/>
        <v>0</v>
      </c>
      <c r="BC121" s="221">
        <f t="shared" si="740"/>
        <v>0</v>
      </c>
      <c r="BD121" s="221">
        <f t="shared" si="741"/>
        <v>0</v>
      </c>
      <c r="BE121" s="221">
        <f t="shared" si="742"/>
        <v>0</v>
      </c>
      <c r="BF121" s="221">
        <f t="shared" si="743"/>
        <v>0</v>
      </c>
      <c r="BG121" s="221">
        <f t="shared" si="744"/>
        <v>0</v>
      </c>
      <c r="BH121" s="221">
        <f t="shared" si="745"/>
        <v>0</v>
      </c>
      <c r="BI121" s="221">
        <f t="shared" si="746"/>
        <v>0</v>
      </c>
      <c r="BJ121" s="221">
        <f t="shared" si="747"/>
        <v>0</v>
      </c>
      <c r="BK121" s="65">
        <f t="shared" si="748"/>
        <v>0</v>
      </c>
      <c r="BP121" s="528"/>
      <c r="BQ121" s="165" t="s">
        <v>57</v>
      </c>
      <c r="BR121" s="414">
        <v>0</v>
      </c>
      <c r="BS121" s="414">
        <v>0</v>
      </c>
      <c r="BT121" s="414">
        <v>0</v>
      </c>
      <c r="BU121" s="414">
        <v>0</v>
      </c>
      <c r="BV121" s="414">
        <v>0</v>
      </c>
      <c r="BW121" s="414">
        <v>0</v>
      </c>
      <c r="BX121" s="414">
        <v>0</v>
      </c>
      <c r="BY121" s="414">
        <v>0</v>
      </c>
      <c r="BZ121" s="414">
        <v>0</v>
      </c>
      <c r="CA121" s="414">
        <v>0</v>
      </c>
      <c r="CB121" s="414">
        <v>0</v>
      </c>
      <c r="CC121" s="414">
        <v>0</v>
      </c>
      <c r="CD121" s="410">
        <f t="shared" si="749"/>
        <v>0</v>
      </c>
      <c r="CF121" s="528"/>
      <c r="CG121" s="165" t="s">
        <v>57</v>
      </c>
      <c r="CH121" s="414">
        <v>0</v>
      </c>
      <c r="CI121" s="414">
        <v>0</v>
      </c>
      <c r="CJ121" s="414">
        <v>0</v>
      </c>
      <c r="CK121" s="414">
        <v>0</v>
      </c>
      <c r="CL121" s="414">
        <v>0</v>
      </c>
      <c r="CM121" s="414">
        <v>0</v>
      </c>
      <c r="CN121" s="414">
        <v>0</v>
      </c>
      <c r="CO121" s="414">
        <v>0</v>
      </c>
      <c r="CP121" s="414">
        <v>0</v>
      </c>
      <c r="CQ121" s="414">
        <v>0</v>
      </c>
      <c r="CR121" s="414">
        <v>0</v>
      </c>
      <c r="CS121" s="414">
        <v>0</v>
      </c>
      <c r="CT121" s="410">
        <f t="shared" si="750"/>
        <v>0</v>
      </c>
      <c r="CV121" s="528"/>
      <c r="CW121" s="165" t="s">
        <v>57</v>
      </c>
      <c r="CX121" s="414">
        <v>0</v>
      </c>
      <c r="CY121" s="414">
        <v>0</v>
      </c>
      <c r="CZ121" s="414">
        <v>0</v>
      </c>
      <c r="DA121" s="414">
        <v>0</v>
      </c>
      <c r="DB121" s="414">
        <v>0</v>
      </c>
      <c r="DC121" s="414">
        <v>0</v>
      </c>
      <c r="DD121" s="414">
        <v>0</v>
      </c>
      <c r="DE121" s="414">
        <v>0</v>
      </c>
      <c r="DF121" s="414">
        <v>0</v>
      </c>
      <c r="DG121" s="414">
        <v>0</v>
      </c>
      <c r="DH121" s="414">
        <v>0</v>
      </c>
      <c r="DI121" s="414">
        <v>0</v>
      </c>
      <c r="DJ121" s="410">
        <f t="shared" si="751"/>
        <v>0</v>
      </c>
      <c r="DL121" s="528"/>
      <c r="DM121" s="165" t="s">
        <v>57</v>
      </c>
      <c r="DN121" s="414">
        <v>0</v>
      </c>
      <c r="DO121" s="414">
        <v>0</v>
      </c>
      <c r="DP121" s="414">
        <v>0</v>
      </c>
      <c r="DQ121" s="414">
        <v>0</v>
      </c>
      <c r="DR121" s="414">
        <v>0</v>
      </c>
      <c r="DS121" s="414">
        <v>0</v>
      </c>
      <c r="DT121" s="414">
        <v>0</v>
      </c>
      <c r="DU121" s="414">
        <v>0</v>
      </c>
      <c r="DV121" s="414">
        <v>0</v>
      </c>
      <c r="DW121" s="414">
        <v>0</v>
      </c>
      <c r="DX121" s="414">
        <v>0</v>
      </c>
      <c r="DY121" s="414">
        <v>0</v>
      </c>
      <c r="DZ121" s="410">
        <f t="shared" si="752"/>
        <v>0</v>
      </c>
    </row>
    <row r="122" spans="1:131" x14ac:dyDescent="0.35">
      <c r="A122" s="528"/>
      <c r="B122" s="165" t="s">
        <v>56</v>
      </c>
      <c r="C122" s="221">
        <f t="shared" si="753"/>
        <v>0</v>
      </c>
      <c r="D122" s="221">
        <f t="shared" si="701"/>
        <v>0</v>
      </c>
      <c r="E122" s="221">
        <f t="shared" si="702"/>
        <v>0</v>
      </c>
      <c r="F122" s="221">
        <f t="shared" si="703"/>
        <v>0</v>
      </c>
      <c r="G122" s="221">
        <f t="shared" si="704"/>
        <v>0</v>
      </c>
      <c r="H122" s="221">
        <f t="shared" si="705"/>
        <v>56535.794346190778</v>
      </c>
      <c r="I122" s="221">
        <f t="shared" si="706"/>
        <v>0</v>
      </c>
      <c r="J122" s="221">
        <f t="shared" si="707"/>
        <v>0</v>
      </c>
      <c r="K122" s="221">
        <f t="shared" si="708"/>
        <v>0</v>
      </c>
      <c r="L122" s="221">
        <f t="shared" si="709"/>
        <v>1250.7936664316253</v>
      </c>
      <c r="M122" s="221">
        <f t="shared" si="710"/>
        <v>0</v>
      </c>
      <c r="N122" s="221">
        <f t="shared" si="711"/>
        <v>0</v>
      </c>
      <c r="O122" s="65">
        <f t="shared" si="712"/>
        <v>57786.5880126224</v>
      </c>
      <c r="Q122" s="528"/>
      <c r="R122" s="165" t="s">
        <v>56</v>
      </c>
      <c r="S122" s="221">
        <f t="shared" si="754"/>
        <v>0</v>
      </c>
      <c r="T122" s="221">
        <f t="shared" si="713"/>
        <v>0</v>
      </c>
      <c r="U122" s="221">
        <f t="shared" si="714"/>
        <v>0</v>
      </c>
      <c r="V122" s="221">
        <f t="shared" si="715"/>
        <v>0</v>
      </c>
      <c r="W122" s="221">
        <f t="shared" si="716"/>
        <v>0</v>
      </c>
      <c r="X122" s="221">
        <f t="shared" si="717"/>
        <v>0</v>
      </c>
      <c r="Y122" s="221">
        <f t="shared" si="718"/>
        <v>0</v>
      </c>
      <c r="Z122" s="221">
        <f t="shared" si="719"/>
        <v>0</v>
      </c>
      <c r="AA122" s="221">
        <f t="shared" si="720"/>
        <v>0</v>
      </c>
      <c r="AB122" s="221">
        <f t="shared" si="721"/>
        <v>0</v>
      </c>
      <c r="AC122" s="221">
        <f t="shared" si="722"/>
        <v>0</v>
      </c>
      <c r="AD122" s="221">
        <f t="shared" si="723"/>
        <v>0</v>
      </c>
      <c r="AE122" s="65">
        <f t="shared" si="724"/>
        <v>0</v>
      </c>
      <c r="AG122" s="528"/>
      <c r="AH122" s="165" t="s">
        <v>56</v>
      </c>
      <c r="AI122" s="221">
        <f t="shared" si="755"/>
        <v>0</v>
      </c>
      <c r="AJ122" s="221">
        <f t="shared" si="725"/>
        <v>0</v>
      </c>
      <c r="AK122" s="221">
        <f t="shared" si="726"/>
        <v>0</v>
      </c>
      <c r="AL122" s="221">
        <f t="shared" si="727"/>
        <v>0</v>
      </c>
      <c r="AM122" s="221">
        <f t="shared" si="728"/>
        <v>0</v>
      </c>
      <c r="AN122" s="221">
        <f t="shared" si="729"/>
        <v>0</v>
      </c>
      <c r="AO122" s="221">
        <f t="shared" si="730"/>
        <v>0</v>
      </c>
      <c r="AP122" s="221">
        <f t="shared" si="731"/>
        <v>0</v>
      </c>
      <c r="AQ122" s="221">
        <f t="shared" si="732"/>
        <v>0</v>
      </c>
      <c r="AR122" s="221">
        <f t="shared" si="733"/>
        <v>0</v>
      </c>
      <c r="AS122" s="221">
        <f t="shared" si="734"/>
        <v>0</v>
      </c>
      <c r="AT122" s="221">
        <f t="shared" si="735"/>
        <v>0</v>
      </c>
      <c r="AU122" s="65">
        <f t="shared" si="736"/>
        <v>0</v>
      </c>
      <c r="AW122" s="528"/>
      <c r="AX122" s="165" t="s">
        <v>56</v>
      </c>
      <c r="AY122" s="221">
        <f t="shared" si="756"/>
        <v>0</v>
      </c>
      <c r="AZ122" s="221">
        <f t="shared" si="737"/>
        <v>0</v>
      </c>
      <c r="BA122" s="221">
        <f t="shared" si="738"/>
        <v>0</v>
      </c>
      <c r="BB122" s="221">
        <f t="shared" si="739"/>
        <v>0</v>
      </c>
      <c r="BC122" s="221">
        <f t="shared" si="740"/>
        <v>0</v>
      </c>
      <c r="BD122" s="221">
        <f t="shared" si="741"/>
        <v>0</v>
      </c>
      <c r="BE122" s="221">
        <f t="shared" si="742"/>
        <v>0</v>
      </c>
      <c r="BF122" s="221">
        <f t="shared" si="743"/>
        <v>0</v>
      </c>
      <c r="BG122" s="221">
        <f t="shared" si="744"/>
        <v>0</v>
      </c>
      <c r="BH122" s="221">
        <f t="shared" si="745"/>
        <v>0</v>
      </c>
      <c r="BI122" s="221">
        <f t="shared" si="746"/>
        <v>0</v>
      </c>
      <c r="BJ122" s="221">
        <f t="shared" si="747"/>
        <v>0</v>
      </c>
      <c r="BK122" s="65">
        <f t="shared" si="748"/>
        <v>0</v>
      </c>
      <c r="BP122" s="528"/>
      <c r="BQ122" s="165" t="s">
        <v>56</v>
      </c>
      <c r="BR122" s="414">
        <v>0</v>
      </c>
      <c r="BS122" s="414">
        <v>0</v>
      </c>
      <c r="BT122" s="414">
        <v>0</v>
      </c>
      <c r="BU122" s="414">
        <v>0</v>
      </c>
      <c r="BV122" s="414">
        <v>0</v>
      </c>
      <c r="BW122" s="414">
        <v>2.8032573232896214E-2</v>
      </c>
      <c r="BX122" s="414">
        <v>0</v>
      </c>
      <c r="BY122" s="414">
        <v>0</v>
      </c>
      <c r="BZ122" s="414">
        <v>0</v>
      </c>
      <c r="CA122" s="414">
        <v>6.2019054404335503E-4</v>
      </c>
      <c r="CB122" s="414">
        <v>0</v>
      </c>
      <c r="CC122" s="414">
        <v>0</v>
      </c>
      <c r="CD122" s="410">
        <f t="shared" si="749"/>
        <v>2.8652763776939569E-2</v>
      </c>
      <c r="CF122" s="528"/>
      <c r="CG122" s="165" t="s">
        <v>56</v>
      </c>
      <c r="CH122" s="414">
        <v>0</v>
      </c>
      <c r="CI122" s="414">
        <v>0</v>
      </c>
      <c r="CJ122" s="414">
        <v>0</v>
      </c>
      <c r="CK122" s="414">
        <v>0</v>
      </c>
      <c r="CL122" s="414">
        <v>0</v>
      </c>
      <c r="CM122" s="414">
        <v>0</v>
      </c>
      <c r="CN122" s="414">
        <v>0</v>
      </c>
      <c r="CO122" s="414">
        <v>0</v>
      </c>
      <c r="CP122" s="414">
        <v>0</v>
      </c>
      <c r="CQ122" s="414">
        <v>0</v>
      </c>
      <c r="CR122" s="414">
        <v>0</v>
      </c>
      <c r="CS122" s="414">
        <v>0</v>
      </c>
      <c r="CT122" s="410">
        <f t="shared" si="750"/>
        <v>0</v>
      </c>
      <c r="CV122" s="528"/>
      <c r="CW122" s="165" t="s">
        <v>56</v>
      </c>
      <c r="CX122" s="414">
        <v>0</v>
      </c>
      <c r="CY122" s="414">
        <v>0</v>
      </c>
      <c r="CZ122" s="414">
        <v>0</v>
      </c>
      <c r="DA122" s="414">
        <v>0</v>
      </c>
      <c r="DB122" s="414">
        <v>0</v>
      </c>
      <c r="DC122" s="414">
        <v>0</v>
      </c>
      <c r="DD122" s="414">
        <v>0</v>
      </c>
      <c r="DE122" s="414">
        <v>0</v>
      </c>
      <c r="DF122" s="414">
        <v>0</v>
      </c>
      <c r="DG122" s="414">
        <v>0</v>
      </c>
      <c r="DH122" s="414">
        <v>0</v>
      </c>
      <c r="DI122" s="414">
        <v>0</v>
      </c>
      <c r="DJ122" s="410">
        <f t="shared" si="751"/>
        <v>0</v>
      </c>
      <c r="DL122" s="528"/>
      <c r="DM122" s="165" t="s">
        <v>56</v>
      </c>
      <c r="DN122" s="414">
        <v>0</v>
      </c>
      <c r="DO122" s="414">
        <v>0</v>
      </c>
      <c r="DP122" s="414">
        <v>0</v>
      </c>
      <c r="DQ122" s="414">
        <v>0</v>
      </c>
      <c r="DR122" s="414">
        <v>0</v>
      </c>
      <c r="DS122" s="414">
        <v>0</v>
      </c>
      <c r="DT122" s="414">
        <v>0</v>
      </c>
      <c r="DU122" s="414">
        <v>0</v>
      </c>
      <c r="DV122" s="414">
        <v>0</v>
      </c>
      <c r="DW122" s="414">
        <v>0</v>
      </c>
      <c r="DX122" s="414">
        <v>0</v>
      </c>
      <c r="DY122" s="414">
        <v>0</v>
      </c>
      <c r="DZ122" s="410">
        <f t="shared" si="752"/>
        <v>0</v>
      </c>
    </row>
    <row r="123" spans="1:131" x14ac:dyDescent="0.35">
      <c r="A123" s="528"/>
      <c r="B123" s="165" t="s">
        <v>55</v>
      </c>
      <c r="C123" s="221">
        <f t="shared" si="753"/>
        <v>28772.038734959086</v>
      </c>
      <c r="D123" s="221">
        <f t="shared" si="701"/>
        <v>0</v>
      </c>
      <c r="E123" s="221">
        <f t="shared" si="702"/>
        <v>0</v>
      </c>
      <c r="F123" s="221">
        <f t="shared" si="703"/>
        <v>0</v>
      </c>
      <c r="G123" s="221">
        <f t="shared" si="704"/>
        <v>0</v>
      </c>
      <c r="H123" s="221">
        <f t="shared" si="705"/>
        <v>201865.09519346314</v>
      </c>
      <c r="I123" s="221">
        <f t="shared" si="706"/>
        <v>48100.033571673914</v>
      </c>
      <c r="J123" s="221">
        <f t="shared" si="707"/>
        <v>60277.91931134295</v>
      </c>
      <c r="K123" s="221">
        <f t="shared" si="708"/>
        <v>611585.70291541598</v>
      </c>
      <c r="L123" s="221">
        <f t="shared" si="709"/>
        <v>204808.51913695887</v>
      </c>
      <c r="M123" s="221">
        <f t="shared" si="710"/>
        <v>129276.46372734597</v>
      </c>
      <c r="N123" s="221">
        <f t="shared" si="711"/>
        <v>102533.84799647082</v>
      </c>
      <c r="O123" s="65">
        <f t="shared" si="712"/>
        <v>1387219.6205876307</v>
      </c>
      <c r="Q123" s="528"/>
      <c r="R123" s="165" t="s">
        <v>55</v>
      </c>
      <c r="S123" s="221">
        <f t="shared" si="754"/>
        <v>55521.775391716932</v>
      </c>
      <c r="T123" s="221">
        <f t="shared" si="713"/>
        <v>69600.336000330106</v>
      </c>
      <c r="U123" s="221">
        <f t="shared" si="714"/>
        <v>0</v>
      </c>
      <c r="V123" s="221">
        <f t="shared" si="715"/>
        <v>0</v>
      </c>
      <c r="W123" s="221">
        <f t="shared" si="716"/>
        <v>0</v>
      </c>
      <c r="X123" s="221">
        <f t="shared" si="717"/>
        <v>89096.956485886825</v>
      </c>
      <c r="Y123" s="221">
        <f t="shared" si="718"/>
        <v>0</v>
      </c>
      <c r="Z123" s="221">
        <f t="shared" si="719"/>
        <v>47894.997450485287</v>
      </c>
      <c r="AA123" s="221">
        <f t="shared" si="720"/>
        <v>0</v>
      </c>
      <c r="AB123" s="221">
        <f t="shared" si="721"/>
        <v>0</v>
      </c>
      <c r="AC123" s="221">
        <f t="shared" si="722"/>
        <v>0</v>
      </c>
      <c r="AD123" s="221">
        <f t="shared" si="723"/>
        <v>0</v>
      </c>
      <c r="AE123" s="65">
        <f t="shared" si="724"/>
        <v>262114.06532841915</v>
      </c>
      <c r="AG123" s="528"/>
      <c r="AH123" s="165" t="s">
        <v>55</v>
      </c>
      <c r="AI123" s="221">
        <f t="shared" si="755"/>
        <v>0</v>
      </c>
      <c r="AJ123" s="221">
        <f t="shared" si="725"/>
        <v>0</v>
      </c>
      <c r="AK123" s="221">
        <f t="shared" si="726"/>
        <v>0</v>
      </c>
      <c r="AL123" s="221">
        <f t="shared" si="727"/>
        <v>0</v>
      </c>
      <c r="AM123" s="221">
        <f t="shared" si="728"/>
        <v>0</v>
      </c>
      <c r="AN123" s="221">
        <f t="shared" si="729"/>
        <v>0</v>
      </c>
      <c r="AO123" s="221">
        <f t="shared" si="730"/>
        <v>0</v>
      </c>
      <c r="AP123" s="221">
        <f t="shared" si="731"/>
        <v>0</v>
      </c>
      <c r="AQ123" s="221">
        <f t="shared" si="732"/>
        <v>0</v>
      </c>
      <c r="AR123" s="221">
        <f t="shared" si="733"/>
        <v>0</v>
      </c>
      <c r="AS123" s="221">
        <f t="shared" si="734"/>
        <v>0</v>
      </c>
      <c r="AT123" s="221">
        <f t="shared" si="735"/>
        <v>0</v>
      </c>
      <c r="AU123" s="65">
        <f t="shared" si="736"/>
        <v>0</v>
      </c>
      <c r="AW123" s="528"/>
      <c r="AX123" s="165" t="s">
        <v>55</v>
      </c>
      <c r="AY123" s="221">
        <f t="shared" si="756"/>
        <v>0</v>
      </c>
      <c r="AZ123" s="221">
        <f t="shared" si="737"/>
        <v>0</v>
      </c>
      <c r="BA123" s="221">
        <f t="shared" si="738"/>
        <v>0</v>
      </c>
      <c r="BB123" s="221">
        <f t="shared" si="739"/>
        <v>0</v>
      </c>
      <c r="BC123" s="221">
        <f t="shared" si="740"/>
        <v>0</v>
      </c>
      <c r="BD123" s="221">
        <f t="shared" si="741"/>
        <v>0</v>
      </c>
      <c r="BE123" s="221">
        <f t="shared" si="742"/>
        <v>0</v>
      </c>
      <c r="BF123" s="221">
        <f t="shared" si="743"/>
        <v>0</v>
      </c>
      <c r="BG123" s="221">
        <f t="shared" si="744"/>
        <v>0</v>
      </c>
      <c r="BH123" s="221">
        <f t="shared" si="745"/>
        <v>0</v>
      </c>
      <c r="BI123" s="221">
        <f t="shared" si="746"/>
        <v>0</v>
      </c>
      <c r="BJ123" s="221">
        <f t="shared" si="747"/>
        <v>0</v>
      </c>
      <c r="BK123" s="65">
        <f t="shared" si="748"/>
        <v>0</v>
      </c>
      <c r="BP123" s="528"/>
      <c r="BQ123" s="165" t="s">
        <v>55</v>
      </c>
      <c r="BR123" s="414">
        <v>1.4266258964340712E-2</v>
      </c>
      <c r="BS123" s="414">
        <v>0</v>
      </c>
      <c r="BT123" s="414">
        <v>0</v>
      </c>
      <c r="BU123" s="414">
        <v>0</v>
      </c>
      <c r="BV123" s="414">
        <v>0</v>
      </c>
      <c r="BW123" s="414">
        <v>0.10009230664603892</v>
      </c>
      <c r="BX123" s="414">
        <v>2.3849805759270534E-2</v>
      </c>
      <c r="BY123" s="414">
        <v>2.9888059537553493E-2</v>
      </c>
      <c r="BZ123" s="414">
        <v>0.30324719416140727</v>
      </c>
      <c r="CA123" s="414">
        <v>0.1015517669438151</v>
      </c>
      <c r="CB123" s="414">
        <v>6.4100132997792547E-2</v>
      </c>
      <c r="CC123" s="414">
        <v>5.0840138288520895E-2</v>
      </c>
      <c r="CD123" s="410">
        <f t="shared" si="749"/>
        <v>0.68783566329873946</v>
      </c>
      <c r="CF123" s="528"/>
      <c r="CG123" s="165" t="s">
        <v>55</v>
      </c>
      <c r="CH123" s="414">
        <v>2.7529784496493712E-2</v>
      </c>
      <c r="CI123" s="414">
        <v>3.4510464362032874E-2</v>
      </c>
      <c r="CJ123" s="414">
        <v>0</v>
      </c>
      <c r="CK123" s="414">
        <v>0</v>
      </c>
      <c r="CL123" s="414">
        <v>0</v>
      </c>
      <c r="CM123" s="414">
        <v>4.4177622095922173E-2</v>
      </c>
      <c r="CN123" s="414">
        <v>0</v>
      </c>
      <c r="CO123" s="414">
        <v>2.3748141138669049E-2</v>
      </c>
      <c r="CP123" s="414">
        <v>0</v>
      </c>
      <c r="CQ123" s="414">
        <v>0</v>
      </c>
      <c r="CR123" s="414">
        <v>0</v>
      </c>
      <c r="CS123" s="414">
        <v>0</v>
      </c>
      <c r="CT123" s="410">
        <f t="shared" si="750"/>
        <v>0.12996601209311781</v>
      </c>
      <c r="CV123" s="528"/>
      <c r="CW123" s="165" t="s">
        <v>55</v>
      </c>
      <c r="CX123" s="414">
        <v>0</v>
      </c>
      <c r="CY123" s="414">
        <v>0</v>
      </c>
      <c r="CZ123" s="414">
        <v>0</v>
      </c>
      <c r="DA123" s="414">
        <v>0</v>
      </c>
      <c r="DB123" s="414">
        <v>0</v>
      </c>
      <c r="DC123" s="414">
        <v>0</v>
      </c>
      <c r="DD123" s="414">
        <v>0</v>
      </c>
      <c r="DE123" s="414">
        <v>0</v>
      </c>
      <c r="DF123" s="414">
        <v>0</v>
      </c>
      <c r="DG123" s="414">
        <v>0</v>
      </c>
      <c r="DH123" s="414">
        <v>0</v>
      </c>
      <c r="DI123" s="414">
        <v>0</v>
      </c>
      <c r="DJ123" s="410">
        <f t="shared" si="751"/>
        <v>0</v>
      </c>
      <c r="DL123" s="528"/>
      <c r="DM123" s="165" t="s">
        <v>55</v>
      </c>
      <c r="DN123" s="414">
        <v>0</v>
      </c>
      <c r="DO123" s="414">
        <v>0</v>
      </c>
      <c r="DP123" s="414">
        <v>0</v>
      </c>
      <c r="DQ123" s="414">
        <v>0</v>
      </c>
      <c r="DR123" s="414">
        <v>0</v>
      </c>
      <c r="DS123" s="414">
        <v>0</v>
      </c>
      <c r="DT123" s="414">
        <v>0</v>
      </c>
      <c r="DU123" s="414">
        <v>0</v>
      </c>
      <c r="DV123" s="414">
        <v>0</v>
      </c>
      <c r="DW123" s="414">
        <v>0</v>
      </c>
      <c r="DX123" s="414">
        <v>0</v>
      </c>
      <c r="DY123" s="414">
        <v>0</v>
      </c>
      <c r="DZ123" s="410">
        <f t="shared" si="752"/>
        <v>0</v>
      </c>
    </row>
    <row r="124" spans="1:131" x14ac:dyDescent="0.35">
      <c r="A124" s="528"/>
      <c r="B124" s="165" t="s">
        <v>54</v>
      </c>
      <c r="C124" s="221">
        <f t="shared" si="753"/>
        <v>0</v>
      </c>
      <c r="D124" s="221">
        <f t="shared" si="701"/>
        <v>0</v>
      </c>
      <c r="E124" s="221">
        <f t="shared" si="702"/>
        <v>0</v>
      </c>
      <c r="F124" s="221">
        <f t="shared" si="703"/>
        <v>0</v>
      </c>
      <c r="G124" s="221">
        <f t="shared" si="704"/>
        <v>0</v>
      </c>
      <c r="H124" s="221">
        <f t="shared" si="705"/>
        <v>0</v>
      </c>
      <c r="I124" s="221">
        <f t="shared" si="706"/>
        <v>0</v>
      </c>
      <c r="J124" s="221">
        <f t="shared" si="707"/>
        <v>0</v>
      </c>
      <c r="K124" s="221">
        <f t="shared" si="708"/>
        <v>0</v>
      </c>
      <c r="L124" s="221">
        <f t="shared" si="709"/>
        <v>0</v>
      </c>
      <c r="M124" s="221">
        <f t="shared" si="710"/>
        <v>0</v>
      </c>
      <c r="N124" s="221">
        <f t="shared" si="711"/>
        <v>0</v>
      </c>
      <c r="O124" s="65">
        <f t="shared" si="712"/>
        <v>0</v>
      </c>
      <c r="Q124" s="528"/>
      <c r="R124" s="165" t="s">
        <v>54</v>
      </c>
      <c r="S124" s="221">
        <f t="shared" si="754"/>
        <v>0</v>
      </c>
      <c r="T124" s="221">
        <f t="shared" si="713"/>
        <v>0</v>
      </c>
      <c r="U124" s="221">
        <f t="shared" si="714"/>
        <v>0</v>
      </c>
      <c r="V124" s="221">
        <f t="shared" si="715"/>
        <v>0</v>
      </c>
      <c r="W124" s="221">
        <f t="shared" si="716"/>
        <v>0</v>
      </c>
      <c r="X124" s="221">
        <f t="shared" si="717"/>
        <v>0</v>
      </c>
      <c r="Y124" s="221">
        <f t="shared" si="718"/>
        <v>0</v>
      </c>
      <c r="Z124" s="221">
        <f t="shared" si="719"/>
        <v>0</v>
      </c>
      <c r="AA124" s="221">
        <f t="shared" si="720"/>
        <v>0</v>
      </c>
      <c r="AB124" s="221">
        <f t="shared" si="721"/>
        <v>0</v>
      </c>
      <c r="AC124" s="221">
        <f t="shared" si="722"/>
        <v>0</v>
      </c>
      <c r="AD124" s="221">
        <f t="shared" si="723"/>
        <v>0</v>
      </c>
      <c r="AE124" s="65">
        <f t="shared" si="724"/>
        <v>0</v>
      </c>
      <c r="AG124" s="528"/>
      <c r="AH124" s="165" t="s">
        <v>54</v>
      </c>
      <c r="AI124" s="221">
        <f t="shared" si="755"/>
        <v>0</v>
      </c>
      <c r="AJ124" s="221">
        <f t="shared" si="725"/>
        <v>0</v>
      </c>
      <c r="AK124" s="221">
        <f t="shared" si="726"/>
        <v>0</v>
      </c>
      <c r="AL124" s="221">
        <f t="shared" si="727"/>
        <v>0</v>
      </c>
      <c r="AM124" s="221">
        <f t="shared" si="728"/>
        <v>0</v>
      </c>
      <c r="AN124" s="221">
        <f t="shared" si="729"/>
        <v>0</v>
      </c>
      <c r="AO124" s="221">
        <f t="shared" si="730"/>
        <v>0</v>
      </c>
      <c r="AP124" s="221">
        <f t="shared" si="731"/>
        <v>0</v>
      </c>
      <c r="AQ124" s="221">
        <f t="shared" si="732"/>
        <v>0</v>
      </c>
      <c r="AR124" s="221">
        <f t="shared" si="733"/>
        <v>0</v>
      </c>
      <c r="AS124" s="221">
        <f t="shared" si="734"/>
        <v>0</v>
      </c>
      <c r="AT124" s="221">
        <f t="shared" si="735"/>
        <v>0</v>
      </c>
      <c r="AU124" s="65">
        <f t="shared" si="736"/>
        <v>0</v>
      </c>
      <c r="AW124" s="528"/>
      <c r="AX124" s="165" t="s">
        <v>54</v>
      </c>
      <c r="AY124" s="221">
        <f t="shared" si="756"/>
        <v>0</v>
      </c>
      <c r="AZ124" s="221">
        <f t="shared" si="737"/>
        <v>0</v>
      </c>
      <c r="BA124" s="221">
        <f t="shared" si="738"/>
        <v>0</v>
      </c>
      <c r="BB124" s="221">
        <f t="shared" si="739"/>
        <v>0</v>
      </c>
      <c r="BC124" s="221">
        <f t="shared" si="740"/>
        <v>0</v>
      </c>
      <c r="BD124" s="221">
        <f t="shared" si="741"/>
        <v>0</v>
      </c>
      <c r="BE124" s="221">
        <f t="shared" si="742"/>
        <v>0</v>
      </c>
      <c r="BF124" s="221">
        <f t="shared" si="743"/>
        <v>0</v>
      </c>
      <c r="BG124" s="221">
        <f t="shared" si="744"/>
        <v>0</v>
      </c>
      <c r="BH124" s="221">
        <f t="shared" si="745"/>
        <v>0</v>
      </c>
      <c r="BI124" s="221">
        <f t="shared" si="746"/>
        <v>0</v>
      </c>
      <c r="BJ124" s="221">
        <f t="shared" si="747"/>
        <v>0</v>
      </c>
      <c r="BK124" s="65">
        <f t="shared" si="748"/>
        <v>0</v>
      </c>
      <c r="BP124" s="528"/>
      <c r="BQ124" s="165" t="s">
        <v>54</v>
      </c>
      <c r="BR124" s="414">
        <v>0</v>
      </c>
      <c r="BS124" s="414">
        <v>0</v>
      </c>
      <c r="BT124" s="414">
        <v>0</v>
      </c>
      <c r="BU124" s="414">
        <v>0</v>
      </c>
      <c r="BV124" s="414">
        <v>0</v>
      </c>
      <c r="BW124" s="414">
        <v>0</v>
      </c>
      <c r="BX124" s="414">
        <v>0</v>
      </c>
      <c r="BY124" s="414">
        <v>0</v>
      </c>
      <c r="BZ124" s="414">
        <v>0</v>
      </c>
      <c r="CA124" s="414">
        <v>0</v>
      </c>
      <c r="CB124" s="414">
        <v>0</v>
      </c>
      <c r="CC124" s="414">
        <v>0</v>
      </c>
      <c r="CD124" s="410">
        <f t="shared" si="749"/>
        <v>0</v>
      </c>
      <c r="CF124" s="528"/>
      <c r="CG124" s="165" t="s">
        <v>54</v>
      </c>
      <c r="CH124" s="414">
        <v>0</v>
      </c>
      <c r="CI124" s="414">
        <v>0</v>
      </c>
      <c r="CJ124" s="414">
        <v>0</v>
      </c>
      <c r="CK124" s="414">
        <v>0</v>
      </c>
      <c r="CL124" s="414">
        <v>0</v>
      </c>
      <c r="CM124" s="414">
        <v>0</v>
      </c>
      <c r="CN124" s="414">
        <v>0</v>
      </c>
      <c r="CO124" s="414">
        <v>0</v>
      </c>
      <c r="CP124" s="414">
        <v>0</v>
      </c>
      <c r="CQ124" s="414">
        <v>0</v>
      </c>
      <c r="CR124" s="414">
        <v>0</v>
      </c>
      <c r="CS124" s="414">
        <v>0</v>
      </c>
      <c r="CT124" s="410">
        <f t="shared" si="750"/>
        <v>0</v>
      </c>
      <c r="CV124" s="528"/>
      <c r="CW124" s="165" t="s">
        <v>54</v>
      </c>
      <c r="CX124" s="414">
        <v>0</v>
      </c>
      <c r="CY124" s="414">
        <v>0</v>
      </c>
      <c r="CZ124" s="414">
        <v>0</v>
      </c>
      <c r="DA124" s="414">
        <v>0</v>
      </c>
      <c r="DB124" s="414">
        <v>0</v>
      </c>
      <c r="DC124" s="414">
        <v>0</v>
      </c>
      <c r="DD124" s="414">
        <v>0</v>
      </c>
      <c r="DE124" s="414">
        <v>0</v>
      </c>
      <c r="DF124" s="414">
        <v>0</v>
      </c>
      <c r="DG124" s="414">
        <v>0</v>
      </c>
      <c r="DH124" s="414">
        <v>0</v>
      </c>
      <c r="DI124" s="414">
        <v>0</v>
      </c>
      <c r="DJ124" s="410">
        <f t="shared" si="751"/>
        <v>0</v>
      </c>
      <c r="DL124" s="528"/>
      <c r="DM124" s="165" t="s">
        <v>54</v>
      </c>
      <c r="DN124" s="414">
        <v>0</v>
      </c>
      <c r="DO124" s="414">
        <v>0</v>
      </c>
      <c r="DP124" s="414">
        <v>0</v>
      </c>
      <c r="DQ124" s="414">
        <v>0</v>
      </c>
      <c r="DR124" s="414">
        <v>0</v>
      </c>
      <c r="DS124" s="414">
        <v>0</v>
      </c>
      <c r="DT124" s="414">
        <v>0</v>
      </c>
      <c r="DU124" s="414">
        <v>0</v>
      </c>
      <c r="DV124" s="414">
        <v>0</v>
      </c>
      <c r="DW124" s="414">
        <v>0</v>
      </c>
      <c r="DX124" s="414">
        <v>0</v>
      </c>
      <c r="DY124" s="414">
        <v>0</v>
      </c>
      <c r="DZ124" s="410">
        <f t="shared" si="752"/>
        <v>0</v>
      </c>
    </row>
    <row r="125" spans="1:131" x14ac:dyDescent="0.35">
      <c r="A125" s="528"/>
      <c r="B125" s="165" t="s">
        <v>53</v>
      </c>
      <c r="C125" s="221">
        <f t="shared" si="753"/>
        <v>2496.025325739899</v>
      </c>
      <c r="D125" s="221">
        <f t="shared" si="701"/>
        <v>0</v>
      </c>
      <c r="E125" s="221">
        <f t="shared" si="702"/>
        <v>0</v>
      </c>
      <c r="F125" s="221">
        <f t="shared" si="703"/>
        <v>0</v>
      </c>
      <c r="G125" s="221">
        <f t="shared" si="704"/>
        <v>0</v>
      </c>
      <c r="H125" s="221">
        <f t="shared" si="705"/>
        <v>0</v>
      </c>
      <c r="I125" s="221">
        <f t="shared" si="706"/>
        <v>0</v>
      </c>
      <c r="J125" s="221">
        <f t="shared" si="707"/>
        <v>0</v>
      </c>
      <c r="K125" s="221">
        <f t="shared" si="708"/>
        <v>3328.0337676531985</v>
      </c>
      <c r="L125" s="221">
        <f t="shared" si="709"/>
        <v>0</v>
      </c>
      <c r="M125" s="221">
        <f t="shared" si="710"/>
        <v>0</v>
      </c>
      <c r="N125" s="221">
        <f t="shared" si="711"/>
        <v>1664.0168838265993</v>
      </c>
      <c r="O125" s="65">
        <f t="shared" si="712"/>
        <v>7488.0759772196971</v>
      </c>
      <c r="Q125" s="528"/>
      <c r="R125" s="165" t="s">
        <v>53</v>
      </c>
      <c r="S125" s="221">
        <f t="shared" si="754"/>
        <v>0</v>
      </c>
      <c r="T125" s="221">
        <f t="shared" si="713"/>
        <v>0</v>
      </c>
      <c r="U125" s="221">
        <f t="shared" si="714"/>
        <v>0</v>
      </c>
      <c r="V125" s="221">
        <f t="shared" si="715"/>
        <v>0</v>
      </c>
      <c r="W125" s="221">
        <f t="shared" si="716"/>
        <v>0</v>
      </c>
      <c r="X125" s="221">
        <f t="shared" si="717"/>
        <v>0</v>
      </c>
      <c r="Y125" s="221">
        <f t="shared" si="718"/>
        <v>0</v>
      </c>
      <c r="Z125" s="221">
        <f t="shared" si="719"/>
        <v>0</v>
      </c>
      <c r="AA125" s="221">
        <f t="shared" si="720"/>
        <v>0</v>
      </c>
      <c r="AB125" s="221">
        <f t="shared" si="721"/>
        <v>0</v>
      </c>
      <c r="AC125" s="221">
        <f t="shared" si="722"/>
        <v>0</v>
      </c>
      <c r="AD125" s="221">
        <f t="shared" si="723"/>
        <v>0</v>
      </c>
      <c r="AE125" s="65">
        <f t="shared" si="724"/>
        <v>0</v>
      </c>
      <c r="AG125" s="528"/>
      <c r="AH125" s="165" t="s">
        <v>53</v>
      </c>
      <c r="AI125" s="221">
        <f t="shared" si="755"/>
        <v>0</v>
      </c>
      <c r="AJ125" s="221">
        <f t="shared" si="725"/>
        <v>0</v>
      </c>
      <c r="AK125" s="221">
        <f t="shared" si="726"/>
        <v>0</v>
      </c>
      <c r="AL125" s="221">
        <f t="shared" si="727"/>
        <v>0</v>
      </c>
      <c r="AM125" s="221">
        <f t="shared" si="728"/>
        <v>0</v>
      </c>
      <c r="AN125" s="221">
        <f t="shared" si="729"/>
        <v>0</v>
      </c>
      <c r="AO125" s="221">
        <f t="shared" si="730"/>
        <v>0</v>
      </c>
      <c r="AP125" s="221">
        <f t="shared" si="731"/>
        <v>0</v>
      </c>
      <c r="AQ125" s="221">
        <f t="shared" si="732"/>
        <v>0</v>
      </c>
      <c r="AR125" s="221">
        <f t="shared" si="733"/>
        <v>0</v>
      </c>
      <c r="AS125" s="221">
        <f t="shared" si="734"/>
        <v>0</v>
      </c>
      <c r="AT125" s="221">
        <f t="shared" si="735"/>
        <v>0</v>
      </c>
      <c r="AU125" s="65">
        <f t="shared" si="736"/>
        <v>0</v>
      </c>
      <c r="AW125" s="528"/>
      <c r="AX125" s="165" t="s">
        <v>53</v>
      </c>
      <c r="AY125" s="221">
        <f t="shared" si="756"/>
        <v>0</v>
      </c>
      <c r="AZ125" s="221">
        <f t="shared" si="737"/>
        <v>0</v>
      </c>
      <c r="BA125" s="221">
        <f t="shared" si="738"/>
        <v>0</v>
      </c>
      <c r="BB125" s="221">
        <f t="shared" si="739"/>
        <v>0</v>
      </c>
      <c r="BC125" s="221">
        <f t="shared" si="740"/>
        <v>0</v>
      </c>
      <c r="BD125" s="221">
        <f t="shared" si="741"/>
        <v>0</v>
      </c>
      <c r="BE125" s="221">
        <f t="shared" si="742"/>
        <v>0</v>
      </c>
      <c r="BF125" s="221">
        <f t="shared" si="743"/>
        <v>0</v>
      </c>
      <c r="BG125" s="221">
        <f t="shared" si="744"/>
        <v>0</v>
      </c>
      <c r="BH125" s="221">
        <f t="shared" si="745"/>
        <v>0</v>
      </c>
      <c r="BI125" s="221">
        <f t="shared" si="746"/>
        <v>0</v>
      </c>
      <c r="BJ125" s="221">
        <f t="shared" si="747"/>
        <v>0</v>
      </c>
      <c r="BK125" s="65">
        <f t="shared" si="748"/>
        <v>0</v>
      </c>
      <c r="BP125" s="528"/>
      <c r="BQ125" s="165" t="s">
        <v>53</v>
      </c>
      <c r="BR125" s="414">
        <v>1.2376232357595189E-3</v>
      </c>
      <c r="BS125" s="414">
        <v>0</v>
      </c>
      <c r="BT125" s="414">
        <v>0</v>
      </c>
      <c r="BU125" s="414">
        <v>0</v>
      </c>
      <c r="BV125" s="414">
        <v>0</v>
      </c>
      <c r="BW125" s="414">
        <v>0</v>
      </c>
      <c r="BX125" s="414">
        <v>0</v>
      </c>
      <c r="BY125" s="414">
        <v>0</v>
      </c>
      <c r="BZ125" s="414">
        <v>1.6501643143460251E-3</v>
      </c>
      <c r="CA125" s="414">
        <v>0</v>
      </c>
      <c r="CB125" s="414">
        <v>0</v>
      </c>
      <c r="CC125" s="414">
        <v>8.2508215717301255E-4</v>
      </c>
      <c r="CD125" s="410">
        <f t="shared" si="749"/>
        <v>3.7128697072785562E-3</v>
      </c>
      <c r="CF125" s="528"/>
      <c r="CG125" s="165" t="s">
        <v>53</v>
      </c>
      <c r="CH125" s="414">
        <v>0</v>
      </c>
      <c r="CI125" s="414">
        <v>0</v>
      </c>
      <c r="CJ125" s="414">
        <v>0</v>
      </c>
      <c r="CK125" s="414">
        <v>0</v>
      </c>
      <c r="CL125" s="414">
        <v>0</v>
      </c>
      <c r="CM125" s="414">
        <v>0</v>
      </c>
      <c r="CN125" s="414">
        <v>0</v>
      </c>
      <c r="CO125" s="414">
        <v>0</v>
      </c>
      <c r="CP125" s="414">
        <v>0</v>
      </c>
      <c r="CQ125" s="414">
        <v>0</v>
      </c>
      <c r="CR125" s="414">
        <v>0</v>
      </c>
      <c r="CS125" s="414">
        <v>0</v>
      </c>
      <c r="CT125" s="410">
        <f t="shared" si="750"/>
        <v>0</v>
      </c>
      <c r="CV125" s="528"/>
      <c r="CW125" s="165" t="s">
        <v>53</v>
      </c>
      <c r="CX125" s="414">
        <v>0</v>
      </c>
      <c r="CY125" s="414">
        <v>0</v>
      </c>
      <c r="CZ125" s="414">
        <v>0</v>
      </c>
      <c r="DA125" s="414">
        <v>0</v>
      </c>
      <c r="DB125" s="414">
        <v>0</v>
      </c>
      <c r="DC125" s="414">
        <v>0</v>
      </c>
      <c r="DD125" s="414">
        <v>0</v>
      </c>
      <c r="DE125" s="414">
        <v>0</v>
      </c>
      <c r="DF125" s="414">
        <v>0</v>
      </c>
      <c r="DG125" s="414">
        <v>0</v>
      </c>
      <c r="DH125" s="414">
        <v>0</v>
      </c>
      <c r="DI125" s="414">
        <v>0</v>
      </c>
      <c r="DJ125" s="410">
        <f t="shared" si="751"/>
        <v>0</v>
      </c>
      <c r="DL125" s="528"/>
      <c r="DM125" s="165" t="s">
        <v>53</v>
      </c>
      <c r="DN125" s="414">
        <v>0</v>
      </c>
      <c r="DO125" s="414">
        <v>0</v>
      </c>
      <c r="DP125" s="414">
        <v>0</v>
      </c>
      <c r="DQ125" s="414">
        <v>0</v>
      </c>
      <c r="DR125" s="414">
        <v>0</v>
      </c>
      <c r="DS125" s="414">
        <v>0</v>
      </c>
      <c r="DT125" s="414">
        <v>0</v>
      </c>
      <c r="DU125" s="414">
        <v>0</v>
      </c>
      <c r="DV125" s="414">
        <v>0</v>
      </c>
      <c r="DW125" s="414">
        <v>0</v>
      </c>
      <c r="DX125" s="414">
        <v>0</v>
      </c>
      <c r="DY125" s="414">
        <v>0</v>
      </c>
      <c r="DZ125" s="410">
        <f t="shared" si="752"/>
        <v>0</v>
      </c>
    </row>
    <row r="126" spans="1:131" x14ac:dyDescent="0.35">
      <c r="A126" s="528"/>
      <c r="B126" s="165" t="s">
        <v>52</v>
      </c>
      <c r="C126" s="221">
        <f t="shared" si="753"/>
        <v>0</v>
      </c>
      <c r="D126" s="221">
        <f t="shared" si="701"/>
        <v>0</v>
      </c>
      <c r="E126" s="221">
        <f t="shared" si="702"/>
        <v>0</v>
      </c>
      <c r="F126" s="221">
        <f t="shared" si="703"/>
        <v>0</v>
      </c>
      <c r="G126" s="221">
        <f t="shared" si="704"/>
        <v>0</v>
      </c>
      <c r="H126" s="221">
        <f t="shared" si="705"/>
        <v>0</v>
      </c>
      <c r="I126" s="221">
        <f t="shared" si="706"/>
        <v>0</v>
      </c>
      <c r="J126" s="221">
        <f t="shared" si="707"/>
        <v>0</v>
      </c>
      <c r="K126" s="221">
        <f t="shared" si="708"/>
        <v>0</v>
      </c>
      <c r="L126" s="221">
        <f t="shared" si="709"/>
        <v>0</v>
      </c>
      <c r="M126" s="221">
        <f t="shared" si="710"/>
        <v>0</v>
      </c>
      <c r="N126" s="221">
        <f t="shared" si="711"/>
        <v>0</v>
      </c>
      <c r="O126" s="65">
        <f t="shared" si="712"/>
        <v>0</v>
      </c>
      <c r="Q126" s="528"/>
      <c r="R126" s="165" t="s">
        <v>52</v>
      </c>
      <c r="S126" s="221">
        <f t="shared" si="754"/>
        <v>0</v>
      </c>
      <c r="T126" s="221">
        <f t="shared" si="713"/>
        <v>0</v>
      </c>
      <c r="U126" s="221">
        <f t="shared" si="714"/>
        <v>0</v>
      </c>
      <c r="V126" s="221">
        <f t="shared" si="715"/>
        <v>0</v>
      </c>
      <c r="W126" s="221">
        <f t="shared" si="716"/>
        <v>0</v>
      </c>
      <c r="X126" s="221">
        <f t="shared" si="717"/>
        <v>0</v>
      </c>
      <c r="Y126" s="221">
        <f t="shared" si="718"/>
        <v>0</v>
      </c>
      <c r="Z126" s="221">
        <f t="shared" si="719"/>
        <v>0</v>
      </c>
      <c r="AA126" s="221">
        <f t="shared" si="720"/>
        <v>0</v>
      </c>
      <c r="AB126" s="221">
        <f t="shared" si="721"/>
        <v>0</v>
      </c>
      <c r="AC126" s="221">
        <f t="shared" si="722"/>
        <v>0</v>
      </c>
      <c r="AD126" s="221">
        <f t="shared" si="723"/>
        <v>0</v>
      </c>
      <c r="AE126" s="65">
        <f t="shared" si="724"/>
        <v>0</v>
      </c>
      <c r="AG126" s="528"/>
      <c r="AH126" s="165" t="s">
        <v>52</v>
      </c>
      <c r="AI126" s="221">
        <f t="shared" si="755"/>
        <v>0</v>
      </c>
      <c r="AJ126" s="221">
        <f t="shared" si="725"/>
        <v>0</v>
      </c>
      <c r="AK126" s="221">
        <f t="shared" si="726"/>
        <v>0</v>
      </c>
      <c r="AL126" s="221">
        <f t="shared" si="727"/>
        <v>0</v>
      </c>
      <c r="AM126" s="221">
        <f t="shared" si="728"/>
        <v>0</v>
      </c>
      <c r="AN126" s="221">
        <f t="shared" si="729"/>
        <v>0</v>
      </c>
      <c r="AO126" s="221">
        <f t="shared" si="730"/>
        <v>0</v>
      </c>
      <c r="AP126" s="221">
        <f t="shared" si="731"/>
        <v>0</v>
      </c>
      <c r="AQ126" s="221">
        <f t="shared" si="732"/>
        <v>0</v>
      </c>
      <c r="AR126" s="221">
        <f t="shared" si="733"/>
        <v>0</v>
      </c>
      <c r="AS126" s="221">
        <f t="shared" si="734"/>
        <v>0</v>
      </c>
      <c r="AT126" s="221">
        <f t="shared" si="735"/>
        <v>0</v>
      </c>
      <c r="AU126" s="65">
        <f t="shared" si="736"/>
        <v>0</v>
      </c>
      <c r="AW126" s="528"/>
      <c r="AX126" s="165" t="s">
        <v>52</v>
      </c>
      <c r="AY126" s="221">
        <f t="shared" si="756"/>
        <v>0</v>
      </c>
      <c r="AZ126" s="221">
        <f t="shared" si="737"/>
        <v>0</v>
      </c>
      <c r="BA126" s="221">
        <f t="shared" si="738"/>
        <v>0</v>
      </c>
      <c r="BB126" s="221">
        <f t="shared" si="739"/>
        <v>0</v>
      </c>
      <c r="BC126" s="221">
        <f t="shared" si="740"/>
        <v>0</v>
      </c>
      <c r="BD126" s="221">
        <f t="shared" si="741"/>
        <v>0</v>
      </c>
      <c r="BE126" s="221">
        <f t="shared" si="742"/>
        <v>0</v>
      </c>
      <c r="BF126" s="221">
        <f t="shared" si="743"/>
        <v>0</v>
      </c>
      <c r="BG126" s="221">
        <f t="shared" si="744"/>
        <v>0</v>
      </c>
      <c r="BH126" s="221">
        <f t="shared" si="745"/>
        <v>0</v>
      </c>
      <c r="BI126" s="221">
        <f t="shared" si="746"/>
        <v>0</v>
      </c>
      <c r="BJ126" s="221">
        <f t="shared" si="747"/>
        <v>0</v>
      </c>
      <c r="BK126" s="65">
        <f t="shared" si="748"/>
        <v>0</v>
      </c>
      <c r="BP126" s="528"/>
      <c r="BQ126" s="165" t="s">
        <v>52</v>
      </c>
      <c r="BR126" s="414">
        <v>0</v>
      </c>
      <c r="BS126" s="414">
        <v>0</v>
      </c>
      <c r="BT126" s="414">
        <v>0</v>
      </c>
      <c r="BU126" s="414">
        <v>0</v>
      </c>
      <c r="BV126" s="414">
        <v>0</v>
      </c>
      <c r="BW126" s="414">
        <v>0</v>
      </c>
      <c r="BX126" s="414">
        <v>0</v>
      </c>
      <c r="BY126" s="414">
        <v>0</v>
      </c>
      <c r="BZ126" s="414">
        <v>0</v>
      </c>
      <c r="CA126" s="414">
        <v>0</v>
      </c>
      <c r="CB126" s="414">
        <v>0</v>
      </c>
      <c r="CC126" s="414">
        <v>0</v>
      </c>
      <c r="CD126" s="410">
        <f t="shared" si="749"/>
        <v>0</v>
      </c>
      <c r="CF126" s="528"/>
      <c r="CG126" s="165" t="s">
        <v>52</v>
      </c>
      <c r="CH126" s="414">
        <v>0</v>
      </c>
      <c r="CI126" s="414">
        <v>0</v>
      </c>
      <c r="CJ126" s="414">
        <v>0</v>
      </c>
      <c r="CK126" s="414">
        <v>0</v>
      </c>
      <c r="CL126" s="414">
        <v>0</v>
      </c>
      <c r="CM126" s="414">
        <v>0</v>
      </c>
      <c r="CN126" s="414">
        <v>0</v>
      </c>
      <c r="CO126" s="414">
        <v>0</v>
      </c>
      <c r="CP126" s="414">
        <v>0</v>
      </c>
      <c r="CQ126" s="414">
        <v>0</v>
      </c>
      <c r="CR126" s="414">
        <v>0</v>
      </c>
      <c r="CS126" s="414">
        <v>0</v>
      </c>
      <c r="CT126" s="410">
        <f t="shared" si="750"/>
        <v>0</v>
      </c>
      <c r="CV126" s="528"/>
      <c r="CW126" s="165" t="s">
        <v>52</v>
      </c>
      <c r="CX126" s="414">
        <v>0</v>
      </c>
      <c r="CY126" s="414">
        <v>0</v>
      </c>
      <c r="CZ126" s="414">
        <v>0</v>
      </c>
      <c r="DA126" s="414">
        <v>0</v>
      </c>
      <c r="DB126" s="414">
        <v>0</v>
      </c>
      <c r="DC126" s="414">
        <v>0</v>
      </c>
      <c r="DD126" s="414">
        <v>0</v>
      </c>
      <c r="DE126" s="414">
        <v>0</v>
      </c>
      <c r="DF126" s="414">
        <v>0</v>
      </c>
      <c r="DG126" s="414">
        <v>0</v>
      </c>
      <c r="DH126" s="414">
        <v>0</v>
      </c>
      <c r="DI126" s="414">
        <v>0</v>
      </c>
      <c r="DJ126" s="410">
        <f t="shared" si="751"/>
        <v>0</v>
      </c>
      <c r="DL126" s="528"/>
      <c r="DM126" s="165" t="s">
        <v>52</v>
      </c>
      <c r="DN126" s="414">
        <v>0</v>
      </c>
      <c r="DO126" s="414">
        <v>0</v>
      </c>
      <c r="DP126" s="414">
        <v>0</v>
      </c>
      <c r="DQ126" s="414">
        <v>0</v>
      </c>
      <c r="DR126" s="414">
        <v>0</v>
      </c>
      <c r="DS126" s="414">
        <v>0</v>
      </c>
      <c r="DT126" s="414">
        <v>0</v>
      </c>
      <c r="DU126" s="414">
        <v>0</v>
      </c>
      <c r="DV126" s="414">
        <v>0</v>
      </c>
      <c r="DW126" s="414">
        <v>0</v>
      </c>
      <c r="DX126" s="414">
        <v>0</v>
      </c>
      <c r="DY126" s="414">
        <v>0</v>
      </c>
      <c r="DZ126" s="410">
        <f t="shared" si="752"/>
        <v>0</v>
      </c>
    </row>
    <row r="127" spans="1:131" x14ac:dyDescent="0.35">
      <c r="A127" s="528"/>
      <c r="B127" s="165" t="s">
        <v>51</v>
      </c>
      <c r="C127" s="221">
        <f t="shared" si="753"/>
        <v>0</v>
      </c>
      <c r="D127" s="221">
        <f t="shared" si="701"/>
        <v>0</v>
      </c>
      <c r="E127" s="221">
        <f t="shared" si="702"/>
        <v>0</v>
      </c>
      <c r="F127" s="221">
        <f t="shared" si="703"/>
        <v>0</v>
      </c>
      <c r="G127" s="221">
        <f t="shared" si="704"/>
        <v>0</v>
      </c>
      <c r="H127" s="221">
        <f t="shared" si="705"/>
        <v>0</v>
      </c>
      <c r="I127" s="221">
        <f t="shared" si="706"/>
        <v>0</v>
      </c>
      <c r="J127" s="221">
        <f t="shared" si="707"/>
        <v>0</v>
      </c>
      <c r="K127" s="221">
        <f t="shared" si="708"/>
        <v>0</v>
      </c>
      <c r="L127" s="221">
        <f t="shared" si="709"/>
        <v>0</v>
      </c>
      <c r="M127" s="221">
        <f t="shared" si="710"/>
        <v>0</v>
      </c>
      <c r="N127" s="221">
        <f t="shared" si="711"/>
        <v>0</v>
      </c>
      <c r="O127" s="65">
        <f t="shared" si="712"/>
        <v>0</v>
      </c>
      <c r="Q127" s="528"/>
      <c r="R127" s="165" t="s">
        <v>51</v>
      </c>
      <c r="S127" s="221">
        <f t="shared" si="754"/>
        <v>0</v>
      </c>
      <c r="T127" s="221">
        <f t="shared" si="713"/>
        <v>0</v>
      </c>
      <c r="U127" s="221">
        <f t="shared" si="714"/>
        <v>0</v>
      </c>
      <c r="V127" s="221">
        <f t="shared" si="715"/>
        <v>0</v>
      </c>
      <c r="W127" s="221">
        <f t="shared" si="716"/>
        <v>0</v>
      </c>
      <c r="X127" s="221">
        <f t="shared" si="717"/>
        <v>0</v>
      </c>
      <c r="Y127" s="221">
        <f t="shared" si="718"/>
        <v>0</v>
      </c>
      <c r="Z127" s="221">
        <f t="shared" si="719"/>
        <v>0</v>
      </c>
      <c r="AA127" s="221">
        <f t="shared" si="720"/>
        <v>0</v>
      </c>
      <c r="AB127" s="221">
        <f t="shared" si="721"/>
        <v>0</v>
      </c>
      <c r="AC127" s="221">
        <f t="shared" si="722"/>
        <v>0</v>
      </c>
      <c r="AD127" s="221">
        <f t="shared" si="723"/>
        <v>0</v>
      </c>
      <c r="AE127" s="65">
        <f t="shared" si="724"/>
        <v>0</v>
      </c>
      <c r="AG127" s="528"/>
      <c r="AH127" s="165" t="s">
        <v>51</v>
      </c>
      <c r="AI127" s="221">
        <f t="shared" si="755"/>
        <v>0</v>
      </c>
      <c r="AJ127" s="221">
        <f t="shared" si="725"/>
        <v>0</v>
      </c>
      <c r="AK127" s="221">
        <f t="shared" si="726"/>
        <v>0</v>
      </c>
      <c r="AL127" s="221">
        <f t="shared" si="727"/>
        <v>0</v>
      </c>
      <c r="AM127" s="221">
        <f t="shared" si="728"/>
        <v>0</v>
      </c>
      <c r="AN127" s="221">
        <f t="shared" si="729"/>
        <v>0</v>
      </c>
      <c r="AO127" s="221">
        <f t="shared" si="730"/>
        <v>0</v>
      </c>
      <c r="AP127" s="221">
        <f t="shared" si="731"/>
        <v>0</v>
      </c>
      <c r="AQ127" s="221">
        <f t="shared" si="732"/>
        <v>0</v>
      </c>
      <c r="AR127" s="221">
        <f t="shared" si="733"/>
        <v>0</v>
      </c>
      <c r="AS127" s="221">
        <f t="shared" si="734"/>
        <v>0</v>
      </c>
      <c r="AT127" s="221">
        <f t="shared" si="735"/>
        <v>0</v>
      </c>
      <c r="AU127" s="65">
        <f t="shared" si="736"/>
        <v>0</v>
      </c>
      <c r="AW127" s="528"/>
      <c r="AX127" s="165" t="s">
        <v>51</v>
      </c>
      <c r="AY127" s="221">
        <f t="shared" si="756"/>
        <v>0</v>
      </c>
      <c r="AZ127" s="221">
        <f t="shared" si="737"/>
        <v>0</v>
      </c>
      <c r="BA127" s="221">
        <f t="shared" si="738"/>
        <v>0</v>
      </c>
      <c r="BB127" s="221">
        <f t="shared" si="739"/>
        <v>0</v>
      </c>
      <c r="BC127" s="221">
        <f t="shared" si="740"/>
        <v>0</v>
      </c>
      <c r="BD127" s="221">
        <f t="shared" si="741"/>
        <v>0</v>
      </c>
      <c r="BE127" s="221">
        <f t="shared" si="742"/>
        <v>0</v>
      </c>
      <c r="BF127" s="221">
        <f t="shared" si="743"/>
        <v>0</v>
      </c>
      <c r="BG127" s="221">
        <f t="shared" si="744"/>
        <v>0</v>
      </c>
      <c r="BH127" s="221">
        <f t="shared" si="745"/>
        <v>0</v>
      </c>
      <c r="BI127" s="221">
        <f t="shared" si="746"/>
        <v>0</v>
      </c>
      <c r="BJ127" s="221">
        <f t="shared" si="747"/>
        <v>0</v>
      </c>
      <c r="BK127" s="65">
        <f t="shared" si="748"/>
        <v>0</v>
      </c>
      <c r="BP127" s="528"/>
      <c r="BQ127" s="165" t="s">
        <v>51</v>
      </c>
      <c r="BR127" s="414">
        <v>0</v>
      </c>
      <c r="BS127" s="414">
        <v>0</v>
      </c>
      <c r="BT127" s="414">
        <v>0</v>
      </c>
      <c r="BU127" s="414">
        <v>0</v>
      </c>
      <c r="BV127" s="414">
        <v>0</v>
      </c>
      <c r="BW127" s="414">
        <v>0</v>
      </c>
      <c r="BX127" s="414">
        <v>0</v>
      </c>
      <c r="BY127" s="414">
        <v>0</v>
      </c>
      <c r="BZ127" s="414">
        <v>0</v>
      </c>
      <c r="CA127" s="414">
        <v>0</v>
      </c>
      <c r="CB127" s="414">
        <v>0</v>
      </c>
      <c r="CC127" s="414">
        <v>0</v>
      </c>
      <c r="CD127" s="410">
        <f t="shared" si="749"/>
        <v>0</v>
      </c>
      <c r="CF127" s="528"/>
      <c r="CG127" s="165" t="s">
        <v>51</v>
      </c>
      <c r="CH127" s="414">
        <v>0</v>
      </c>
      <c r="CI127" s="414">
        <v>0</v>
      </c>
      <c r="CJ127" s="414">
        <v>0</v>
      </c>
      <c r="CK127" s="414">
        <v>0</v>
      </c>
      <c r="CL127" s="414">
        <v>0</v>
      </c>
      <c r="CM127" s="414">
        <v>0</v>
      </c>
      <c r="CN127" s="414">
        <v>0</v>
      </c>
      <c r="CO127" s="414">
        <v>0</v>
      </c>
      <c r="CP127" s="414">
        <v>0</v>
      </c>
      <c r="CQ127" s="414">
        <v>0</v>
      </c>
      <c r="CR127" s="414">
        <v>0</v>
      </c>
      <c r="CS127" s="414">
        <v>0</v>
      </c>
      <c r="CT127" s="410">
        <f t="shared" si="750"/>
        <v>0</v>
      </c>
      <c r="CV127" s="528"/>
      <c r="CW127" s="165" t="s">
        <v>51</v>
      </c>
      <c r="CX127" s="414">
        <v>0</v>
      </c>
      <c r="CY127" s="414">
        <v>0</v>
      </c>
      <c r="CZ127" s="414">
        <v>0</v>
      </c>
      <c r="DA127" s="414">
        <v>0</v>
      </c>
      <c r="DB127" s="414">
        <v>0</v>
      </c>
      <c r="DC127" s="414">
        <v>0</v>
      </c>
      <c r="DD127" s="414">
        <v>0</v>
      </c>
      <c r="DE127" s="414">
        <v>0</v>
      </c>
      <c r="DF127" s="414">
        <v>0</v>
      </c>
      <c r="DG127" s="414">
        <v>0</v>
      </c>
      <c r="DH127" s="414">
        <v>0</v>
      </c>
      <c r="DI127" s="414">
        <v>0</v>
      </c>
      <c r="DJ127" s="410">
        <f t="shared" si="751"/>
        <v>0</v>
      </c>
      <c r="DL127" s="528"/>
      <c r="DM127" s="165" t="s">
        <v>51</v>
      </c>
      <c r="DN127" s="414">
        <v>0</v>
      </c>
      <c r="DO127" s="414">
        <v>0</v>
      </c>
      <c r="DP127" s="414">
        <v>0</v>
      </c>
      <c r="DQ127" s="414">
        <v>0</v>
      </c>
      <c r="DR127" s="414">
        <v>0</v>
      </c>
      <c r="DS127" s="414">
        <v>0</v>
      </c>
      <c r="DT127" s="414">
        <v>0</v>
      </c>
      <c r="DU127" s="414">
        <v>0</v>
      </c>
      <c r="DV127" s="414">
        <v>0</v>
      </c>
      <c r="DW127" s="414">
        <v>0</v>
      </c>
      <c r="DX127" s="414">
        <v>0</v>
      </c>
      <c r="DY127" s="414">
        <v>0</v>
      </c>
      <c r="DZ127" s="410">
        <f t="shared" si="752"/>
        <v>0</v>
      </c>
    </row>
    <row r="128" spans="1:131" ht="15" thickBot="1" x14ac:dyDescent="0.4">
      <c r="A128" s="529"/>
      <c r="B128" s="165" t="s">
        <v>50</v>
      </c>
      <c r="C128" s="221">
        <f t="shared" si="753"/>
        <v>0</v>
      </c>
      <c r="D128" s="221">
        <f t="shared" si="701"/>
        <v>0</v>
      </c>
      <c r="E128" s="221">
        <f t="shared" si="702"/>
        <v>0</v>
      </c>
      <c r="F128" s="221">
        <f t="shared" si="703"/>
        <v>0</v>
      </c>
      <c r="G128" s="221">
        <f t="shared" si="704"/>
        <v>0</v>
      </c>
      <c r="H128" s="221">
        <f t="shared" si="705"/>
        <v>0</v>
      </c>
      <c r="I128" s="221">
        <f t="shared" si="706"/>
        <v>0</v>
      </c>
      <c r="J128" s="221">
        <f t="shared" si="707"/>
        <v>0</v>
      </c>
      <c r="K128" s="221">
        <f t="shared" si="708"/>
        <v>0</v>
      </c>
      <c r="L128" s="221">
        <f t="shared" si="709"/>
        <v>0</v>
      </c>
      <c r="M128" s="221">
        <f t="shared" si="710"/>
        <v>0</v>
      </c>
      <c r="N128" s="221">
        <f t="shared" si="711"/>
        <v>0</v>
      </c>
      <c r="O128" s="65">
        <f t="shared" si="712"/>
        <v>0</v>
      </c>
      <c r="Q128" s="529"/>
      <c r="R128" s="165" t="s">
        <v>50</v>
      </c>
      <c r="S128" s="221">
        <f t="shared" si="754"/>
        <v>0</v>
      </c>
      <c r="T128" s="221">
        <f t="shared" si="713"/>
        <v>0</v>
      </c>
      <c r="U128" s="221">
        <f t="shared" si="714"/>
        <v>0</v>
      </c>
      <c r="V128" s="221">
        <f t="shared" si="715"/>
        <v>0</v>
      </c>
      <c r="W128" s="221">
        <f t="shared" si="716"/>
        <v>0</v>
      </c>
      <c r="X128" s="221">
        <f t="shared" si="717"/>
        <v>0</v>
      </c>
      <c r="Y128" s="221">
        <f t="shared" si="718"/>
        <v>0</v>
      </c>
      <c r="Z128" s="221">
        <f t="shared" si="719"/>
        <v>0</v>
      </c>
      <c r="AA128" s="221">
        <f t="shared" si="720"/>
        <v>0</v>
      </c>
      <c r="AB128" s="221">
        <f t="shared" si="721"/>
        <v>0</v>
      </c>
      <c r="AC128" s="221">
        <f t="shared" si="722"/>
        <v>0</v>
      </c>
      <c r="AD128" s="221">
        <f t="shared" si="723"/>
        <v>0</v>
      </c>
      <c r="AE128" s="65">
        <f t="shared" si="724"/>
        <v>0</v>
      </c>
      <c r="AG128" s="529"/>
      <c r="AH128" s="165" t="s">
        <v>50</v>
      </c>
      <c r="AI128" s="221">
        <f t="shared" si="755"/>
        <v>0</v>
      </c>
      <c r="AJ128" s="221">
        <f t="shared" si="725"/>
        <v>0</v>
      </c>
      <c r="AK128" s="221">
        <f t="shared" si="726"/>
        <v>0</v>
      </c>
      <c r="AL128" s="221">
        <f t="shared" si="727"/>
        <v>0</v>
      </c>
      <c r="AM128" s="221">
        <f t="shared" si="728"/>
        <v>0</v>
      </c>
      <c r="AN128" s="221">
        <f t="shared" si="729"/>
        <v>0</v>
      </c>
      <c r="AO128" s="221">
        <f t="shared" si="730"/>
        <v>0</v>
      </c>
      <c r="AP128" s="221">
        <f t="shared" si="731"/>
        <v>0</v>
      </c>
      <c r="AQ128" s="221">
        <f t="shared" si="732"/>
        <v>0</v>
      </c>
      <c r="AR128" s="221">
        <f t="shared" si="733"/>
        <v>0</v>
      </c>
      <c r="AS128" s="221">
        <f t="shared" si="734"/>
        <v>0</v>
      </c>
      <c r="AT128" s="221">
        <f t="shared" si="735"/>
        <v>0</v>
      </c>
      <c r="AU128" s="65">
        <f t="shared" si="736"/>
        <v>0</v>
      </c>
      <c r="AW128" s="529"/>
      <c r="AX128" s="165" t="s">
        <v>50</v>
      </c>
      <c r="AY128" s="221">
        <f t="shared" si="756"/>
        <v>0</v>
      </c>
      <c r="AZ128" s="221">
        <f t="shared" si="737"/>
        <v>0</v>
      </c>
      <c r="BA128" s="221">
        <f t="shared" si="738"/>
        <v>0</v>
      </c>
      <c r="BB128" s="221">
        <f t="shared" si="739"/>
        <v>0</v>
      </c>
      <c r="BC128" s="221">
        <f t="shared" si="740"/>
        <v>0</v>
      </c>
      <c r="BD128" s="221">
        <f t="shared" si="741"/>
        <v>0</v>
      </c>
      <c r="BE128" s="221">
        <f t="shared" si="742"/>
        <v>0</v>
      </c>
      <c r="BF128" s="221">
        <f t="shared" si="743"/>
        <v>0</v>
      </c>
      <c r="BG128" s="221">
        <f t="shared" si="744"/>
        <v>0</v>
      </c>
      <c r="BH128" s="221">
        <f t="shared" si="745"/>
        <v>0</v>
      </c>
      <c r="BI128" s="221">
        <f t="shared" si="746"/>
        <v>0</v>
      </c>
      <c r="BJ128" s="221">
        <f t="shared" si="747"/>
        <v>0</v>
      </c>
      <c r="BK128" s="65">
        <f t="shared" si="748"/>
        <v>0</v>
      </c>
      <c r="BP128" s="529"/>
      <c r="BQ128" s="165" t="s">
        <v>50</v>
      </c>
      <c r="BR128" s="414">
        <v>0</v>
      </c>
      <c r="BS128" s="414">
        <v>0</v>
      </c>
      <c r="BT128" s="414">
        <v>0</v>
      </c>
      <c r="BU128" s="414">
        <v>0</v>
      </c>
      <c r="BV128" s="414">
        <v>0</v>
      </c>
      <c r="BW128" s="414">
        <v>0</v>
      </c>
      <c r="BX128" s="414">
        <v>0</v>
      </c>
      <c r="BY128" s="414">
        <v>0</v>
      </c>
      <c r="BZ128" s="414">
        <v>0</v>
      </c>
      <c r="CA128" s="414">
        <v>0</v>
      </c>
      <c r="CB128" s="414">
        <v>0</v>
      </c>
      <c r="CC128" s="414">
        <v>0</v>
      </c>
      <c r="CD128" s="410">
        <f t="shared" si="749"/>
        <v>0</v>
      </c>
      <c r="CF128" s="529"/>
      <c r="CG128" s="165" t="s">
        <v>50</v>
      </c>
      <c r="CH128" s="414">
        <v>0</v>
      </c>
      <c r="CI128" s="414">
        <v>0</v>
      </c>
      <c r="CJ128" s="414">
        <v>0</v>
      </c>
      <c r="CK128" s="414">
        <v>0</v>
      </c>
      <c r="CL128" s="414">
        <v>0</v>
      </c>
      <c r="CM128" s="414">
        <v>0</v>
      </c>
      <c r="CN128" s="414">
        <v>0</v>
      </c>
      <c r="CO128" s="414">
        <v>0</v>
      </c>
      <c r="CP128" s="414">
        <v>0</v>
      </c>
      <c r="CQ128" s="414">
        <v>0</v>
      </c>
      <c r="CR128" s="414">
        <v>0</v>
      </c>
      <c r="CS128" s="414">
        <v>0</v>
      </c>
      <c r="CT128" s="410">
        <f t="shared" si="750"/>
        <v>0</v>
      </c>
      <c r="CV128" s="529"/>
      <c r="CW128" s="165" t="s">
        <v>50</v>
      </c>
      <c r="CX128" s="414">
        <v>0</v>
      </c>
      <c r="CY128" s="414">
        <v>0</v>
      </c>
      <c r="CZ128" s="414">
        <v>0</v>
      </c>
      <c r="DA128" s="414">
        <v>0</v>
      </c>
      <c r="DB128" s="414">
        <v>0</v>
      </c>
      <c r="DC128" s="414">
        <v>0</v>
      </c>
      <c r="DD128" s="414">
        <v>0</v>
      </c>
      <c r="DE128" s="414">
        <v>0</v>
      </c>
      <c r="DF128" s="414">
        <v>0</v>
      </c>
      <c r="DG128" s="414">
        <v>0</v>
      </c>
      <c r="DH128" s="414">
        <v>0</v>
      </c>
      <c r="DI128" s="414">
        <v>0</v>
      </c>
      <c r="DJ128" s="410">
        <f t="shared" si="751"/>
        <v>0</v>
      </c>
      <c r="DL128" s="529"/>
      <c r="DM128" s="165" t="s">
        <v>50</v>
      </c>
      <c r="DN128" s="414">
        <v>0</v>
      </c>
      <c r="DO128" s="414">
        <v>0</v>
      </c>
      <c r="DP128" s="414">
        <v>0</v>
      </c>
      <c r="DQ128" s="414">
        <v>0</v>
      </c>
      <c r="DR128" s="414">
        <v>0</v>
      </c>
      <c r="DS128" s="414">
        <v>0</v>
      </c>
      <c r="DT128" s="414">
        <v>0</v>
      </c>
      <c r="DU128" s="414">
        <v>0</v>
      </c>
      <c r="DV128" s="414">
        <v>0</v>
      </c>
      <c r="DW128" s="414">
        <v>0</v>
      </c>
      <c r="DX128" s="414">
        <v>0</v>
      </c>
      <c r="DY128" s="414">
        <v>0</v>
      </c>
      <c r="DZ128" s="410">
        <f t="shared" si="752"/>
        <v>0</v>
      </c>
    </row>
    <row r="129" spans="1:131" ht="15" thickBot="1" x14ac:dyDescent="0.4">
      <c r="B129" s="166" t="s">
        <v>43</v>
      </c>
      <c r="C129" s="158">
        <f>SUM(C116:C128)</f>
        <v>31268.064060698984</v>
      </c>
      <c r="D129" s="158">
        <f t="shared" ref="D129" si="757">SUM(D116:D128)</f>
        <v>0</v>
      </c>
      <c r="E129" s="158">
        <f t="shared" ref="E129" si="758">SUM(E116:E128)</f>
        <v>0</v>
      </c>
      <c r="F129" s="158">
        <f t="shared" ref="F129" si="759">SUM(F116:F128)</f>
        <v>0</v>
      </c>
      <c r="G129" s="158">
        <f t="shared" ref="G129" si="760">SUM(G116:G128)</f>
        <v>0</v>
      </c>
      <c r="H129" s="158">
        <f t="shared" ref="H129" si="761">SUM(H116:H128)</f>
        <v>258400.88953965393</v>
      </c>
      <c r="I129" s="158">
        <f t="shared" ref="I129" si="762">SUM(I116:I128)</f>
        <v>155765.85728436479</v>
      </c>
      <c r="J129" s="158">
        <f t="shared" ref="J129" si="763">SUM(J116:J128)</f>
        <v>86974.045363527664</v>
      </c>
      <c r="K129" s="158">
        <f t="shared" ref="K129" si="764">SUM(K116:K128)</f>
        <v>634329.32935604593</v>
      </c>
      <c r="L129" s="158">
        <f t="shared" ref="L129" si="765">SUM(L116:L128)</f>
        <v>206059.31280339049</v>
      </c>
      <c r="M129" s="462">
        <f t="shared" ref="M129" si="766">SUM(M116:M128)</f>
        <v>129276.46372734597</v>
      </c>
      <c r="N129" s="462">
        <f t="shared" ref="N129" si="767">SUM(N116:N128)</f>
        <v>162814.86920009123</v>
      </c>
      <c r="O129" s="68">
        <f t="shared" si="712"/>
        <v>1664888.831335119</v>
      </c>
      <c r="Q129" s="69"/>
      <c r="R129" s="166" t="s">
        <v>43</v>
      </c>
      <c r="S129" s="158">
        <f>SUM(S116:S128)</f>
        <v>68878.461056663597</v>
      </c>
      <c r="T129" s="158">
        <f t="shared" ref="T129" si="768">SUM(T116:T128)</f>
        <v>75711.967960949958</v>
      </c>
      <c r="U129" s="158">
        <f t="shared" ref="U129" si="769">SUM(U116:U128)</f>
        <v>214.87819384532321</v>
      </c>
      <c r="V129" s="158">
        <f t="shared" ref="V129" si="770">SUM(V116:V128)</f>
        <v>0</v>
      </c>
      <c r="W129" s="158">
        <f t="shared" ref="W129" si="771">SUM(W116:W128)</f>
        <v>0</v>
      </c>
      <c r="X129" s="158">
        <f t="shared" ref="X129" si="772">SUM(X116:X128)</f>
        <v>122263.31288603366</v>
      </c>
      <c r="Y129" s="158">
        <f t="shared" ref="Y129" si="773">SUM(Y116:Y128)</f>
        <v>0</v>
      </c>
      <c r="Z129" s="158">
        <f t="shared" ref="Z129" si="774">SUM(Z116:Z128)</f>
        <v>84831.869921806385</v>
      </c>
      <c r="AA129" s="158">
        <f t="shared" ref="AA129" si="775">SUM(AA116:AA128)</f>
        <v>0</v>
      </c>
      <c r="AB129" s="158">
        <f t="shared" ref="AB129" si="776">SUM(AB116:AB128)</f>
        <v>0</v>
      </c>
      <c r="AC129" s="462">
        <f t="shared" ref="AC129" si="777">SUM(AC116:AC128)</f>
        <v>0</v>
      </c>
      <c r="AD129" s="462">
        <f t="shared" ref="AD129" si="778">SUM(AD116:AD128)</f>
        <v>0</v>
      </c>
      <c r="AE129" s="68">
        <f t="shared" si="724"/>
        <v>351900.49001929892</v>
      </c>
      <c r="AG129" s="69"/>
      <c r="AH129" s="166" t="s">
        <v>43</v>
      </c>
      <c r="AI129" s="158">
        <f>SUM(AI116:AI128)</f>
        <v>0</v>
      </c>
      <c r="AJ129" s="158">
        <f t="shared" ref="AJ129" si="779">SUM(AJ116:AJ128)</f>
        <v>0</v>
      </c>
      <c r="AK129" s="158">
        <f t="shared" ref="AK129" si="780">SUM(AK116:AK128)</f>
        <v>0</v>
      </c>
      <c r="AL129" s="158">
        <f t="shared" ref="AL129" si="781">SUM(AL116:AL128)</f>
        <v>0</v>
      </c>
      <c r="AM129" s="158">
        <f t="shared" ref="AM129" si="782">SUM(AM116:AM128)</f>
        <v>0</v>
      </c>
      <c r="AN129" s="158">
        <f t="shared" ref="AN129" si="783">SUM(AN116:AN128)</f>
        <v>0</v>
      </c>
      <c r="AO129" s="158">
        <f t="shared" ref="AO129" si="784">SUM(AO116:AO128)</f>
        <v>0</v>
      </c>
      <c r="AP129" s="158">
        <f t="shared" ref="AP129" si="785">SUM(AP116:AP128)</f>
        <v>0</v>
      </c>
      <c r="AQ129" s="158">
        <f t="shared" ref="AQ129" si="786">SUM(AQ116:AQ128)</f>
        <v>0</v>
      </c>
      <c r="AR129" s="158">
        <f t="shared" ref="AR129" si="787">SUM(AR116:AR128)</f>
        <v>0</v>
      </c>
      <c r="AS129" s="462">
        <f t="shared" ref="AS129" si="788">SUM(AS116:AS128)</f>
        <v>0</v>
      </c>
      <c r="AT129" s="462">
        <f t="shared" ref="AT129" si="789">SUM(AT116:AT128)</f>
        <v>0</v>
      </c>
      <c r="AU129" s="68">
        <f t="shared" si="736"/>
        <v>0</v>
      </c>
      <c r="AW129" s="69"/>
      <c r="AX129" s="166" t="s">
        <v>43</v>
      </c>
      <c r="AY129" s="158">
        <f>SUM(AY116:AY128)</f>
        <v>0</v>
      </c>
      <c r="AZ129" s="158">
        <f t="shared" ref="AZ129" si="790">SUM(AZ116:AZ128)</f>
        <v>0</v>
      </c>
      <c r="BA129" s="158">
        <f t="shared" ref="BA129" si="791">SUM(BA116:BA128)</f>
        <v>0</v>
      </c>
      <c r="BB129" s="158">
        <f t="shared" ref="BB129" si="792">SUM(BB116:BB128)</f>
        <v>0</v>
      </c>
      <c r="BC129" s="158">
        <f t="shared" ref="BC129" si="793">SUM(BC116:BC128)</f>
        <v>0</v>
      </c>
      <c r="BD129" s="158">
        <f t="shared" ref="BD129" si="794">SUM(BD116:BD128)</f>
        <v>0</v>
      </c>
      <c r="BE129" s="158">
        <f t="shared" ref="BE129" si="795">SUM(BE116:BE128)</f>
        <v>0</v>
      </c>
      <c r="BF129" s="158">
        <f t="shared" ref="BF129" si="796">SUM(BF116:BF128)</f>
        <v>0</v>
      </c>
      <c r="BG129" s="158">
        <f t="shared" ref="BG129" si="797">SUM(BG116:BG128)</f>
        <v>0</v>
      </c>
      <c r="BH129" s="158">
        <f t="shared" ref="BH129" si="798">SUM(BH116:BH128)</f>
        <v>0</v>
      </c>
      <c r="BI129" s="462">
        <f t="shared" ref="BI129" si="799">SUM(BI116:BI128)</f>
        <v>0</v>
      </c>
      <c r="BJ129" s="462">
        <f t="shared" ref="BJ129" si="800">SUM(BJ116:BJ128)</f>
        <v>0</v>
      </c>
      <c r="BK129" s="68">
        <f t="shared" si="748"/>
        <v>0</v>
      </c>
      <c r="BL129" s="406">
        <f>'FORECAST OVERVIEW'!O26</f>
        <v>2016789.3213544181</v>
      </c>
      <c r="BQ129" s="166" t="s">
        <v>43</v>
      </c>
      <c r="BR129" s="411">
        <f>SUM(BR116:BR128)</f>
        <v>1.5503882200100232E-2</v>
      </c>
      <c r="BS129" s="411">
        <f t="shared" ref="BS129:CC129" si="801">SUM(BS116:BS128)</f>
        <v>0</v>
      </c>
      <c r="BT129" s="411">
        <f t="shared" si="801"/>
        <v>0</v>
      </c>
      <c r="BU129" s="411">
        <f t="shared" si="801"/>
        <v>0</v>
      </c>
      <c r="BV129" s="411">
        <f t="shared" si="801"/>
        <v>0</v>
      </c>
      <c r="BW129" s="411">
        <f t="shared" si="801"/>
        <v>0.12812487987893514</v>
      </c>
      <c r="BX129" s="411">
        <f t="shared" si="801"/>
        <v>7.7234570629200319E-2</v>
      </c>
      <c r="BY129" s="411">
        <f t="shared" si="801"/>
        <v>4.3125002915583854E-2</v>
      </c>
      <c r="BZ129" s="411">
        <f t="shared" si="801"/>
        <v>0.31452433957258785</v>
      </c>
      <c r="CA129" s="411">
        <f t="shared" si="801"/>
        <v>0.10217195748785846</v>
      </c>
      <c r="CB129" s="411">
        <f t="shared" si="801"/>
        <v>6.4100132997792547E-2</v>
      </c>
      <c r="CC129" s="412">
        <f t="shared" si="801"/>
        <v>8.0729735860932364E-2</v>
      </c>
      <c r="CD129" s="413">
        <f t="shared" si="749"/>
        <v>0.82551450154299066</v>
      </c>
      <c r="CF129" s="69"/>
      <c r="CG129" s="166" t="s">
        <v>43</v>
      </c>
      <c r="CH129" s="411">
        <f>SUM(CH116:CH128)</f>
        <v>3.4152531614163241E-2</v>
      </c>
      <c r="CI129" s="411">
        <f t="shared" ref="CI129:CS129" si="802">SUM(CI116:CI128)</f>
        <v>3.7540841355756471E-2</v>
      </c>
      <c r="CJ129" s="411">
        <f t="shared" si="802"/>
        <v>1.0654469039979701E-4</v>
      </c>
      <c r="CK129" s="411">
        <f t="shared" si="802"/>
        <v>0</v>
      </c>
      <c r="CL129" s="411">
        <f t="shared" si="802"/>
        <v>0</v>
      </c>
      <c r="CM129" s="411">
        <f t="shared" si="802"/>
        <v>6.0622749035543835E-2</v>
      </c>
      <c r="CN129" s="411">
        <f t="shared" si="802"/>
        <v>0</v>
      </c>
      <c r="CO129" s="411">
        <f t="shared" si="802"/>
        <v>4.206283176114585E-2</v>
      </c>
      <c r="CP129" s="411">
        <f t="shared" si="802"/>
        <v>0</v>
      </c>
      <c r="CQ129" s="411">
        <f t="shared" si="802"/>
        <v>0</v>
      </c>
      <c r="CR129" s="411">
        <f t="shared" si="802"/>
        <v>0</v>
      </c>
      <c r="CS129" s="412">
        <f t="shared" si="802"/>
        <v>0</v>
      </c>
      <c r="CT129" s="413">
        <f t="shared" si="750"/>
        <v>0.17448549845700917</v>
      </c>
      <c r="CV129" s="69"/>
      <c r="CW129" s="166" t="s">
        <v>43</v>
      </c>
      <c r="CX129" s="411">
        <f>SUM(CX116:CX128)</f>
        <v>0</v>
      </c>
      <c r="CY129" s="411">
        <f t="shared" ref="CY129:DI129" si="803">SUM(CY116:CY128)</f>
        <v>0</v>
      </c>
      <c r="CZ129" s="411">
        <f t="shared" si="803"/>
        <v>0</v>
      </c>
      <c r="DA129" s="411">
        <f t="shared" si="803"/>
        <v>0</v>
      </c>
      <c r="DB129" s="411">
        <f t="shared" si="803"/>
        <v>0</v>
      </c>
      <c r="DC129" s="411">
        <f t="shared" si="803"/>
        <v>0</v>
      </c>
      <c r="DD129" s="411">
        <f t="shared" si="803"/>
        <v>0</v>
      </c>
      <c r="DE129" s="411">
        <f t="shared" si="803"/>
        <v>0</v>
      </c>
      <c r="DF129" s="411">
        <f t="shared" si="803"/>
        <v>0</v>
      </c>
      <c r="DG129" s="411">
        <f t="shared" si="803"/>
        <v>0</v>
      </c>
      <c r="DH129" s="411">
        <f t="shared" si="803"/>
        <v>0</v>
      </c>
      <c r="DI129" s="412">
        <f t="shared" si="803"/>
        <v>0</v>
      </c>
      <c r="DJ129" s="413">
        <f t="shared" si="751"/>
        <v>0</v>
      </c>
      <c r="DL129" s="69"/>
      <c r="DM129" s="166" t="s">
        <v>43</v>
      </c>
      <c r="DN129" s="411">
        <f>SUM(DN116:DN128)</f>
        <v>0</v>
      </c>
      <c r="DO129" s="411">
        <f t="shared" ref="DO129:DY129" si="804">SUM(DO116:DO128)</f>
        <v>0</v>
      </c>
      <c r="DP129" s="411">
        <f t="shared" si="804"/>
        <v>0</v>
      </c>
      <c r="DQ129" s="411">
        <f t="shared" si="804"/>
        <v>0</v>
      </c>
      <c r="DR129" s="411">
        <f t="shared" si="804"/>
        <v>0</v>
      </c>
      <c r="DS129" s="411">
        <f t="shared" si="804"/>
        <v>0</v>
      </c>
      <c r="DT129" s="411">
        <f t="shared" si="804"/>
        <v>0</v>
      </c>
      <c r="DU129" s="411">
        <f t="shared" si="804"/>
        <v>0</v>
      </c>
      <c r="DV129" s="411">
        <f t="shared" si="804"/>
        <v>0</v>
      </c>
      <c r="DW129" s="411">
        <f t="shared" si="804"/>
        <v>0</v>
      </c>
      <c r="DX129" s="411">
        <f t="shared" si="804"/>
        <v>0</v>
      </c>
      <c r="DY129" s="412">
        <f t="shared" si="804"/>
        <v>0</v>
      </c>
      <c r="DZ129" s="413">
        <f t="shared" si="752"/>
        <v>0</v>
      </c>
      <c r="EA129" s="433">
        <f>CD129+CT129+DJ129+DZ129</f>
        <v>0.99999999999999978</v>
      </c>
    </row>
    <row r="130" spans="1:131" ht="21.5" thickBot="1" x14ac:dyDescent="0.4">
      <c r="A130" s="70"/>
      <c r="Q130" s="70"/>
      <c r="AG130" s="70"/>
      <c r="AW130" s="70"/>
      <c r="BL130" s="400">
        <f>O129+AE129+AU129+BK129-BL129</f>
        <v>0</v>
      </c>
      <c r="BP130" s="70"/>
      <c r="CF130" s="70"/>
      <c r="CV130" s="70"/>
      <c r="DL130" s="70"/>
    </row>
    <row r="131" spans="1:131" ht="21.5" thickBot="1" x14ac:dyDescent="0.4">
      <c r="A131" s="70"/>
      <c r="B131" s="153" t="s">
        <v>36</v>
      </c>
      <c r="C131" s="154">
        <f t="shared" ref="C131:N131" si="805">C$3</f>
        <v>45658</v>
      </c>
      <c r="D131" s="154">
        <f t="shared" si="805"/>
        <v>45689</v>
      </c>
      <c r="E131" s="154">
        <f t="shared" si="805"/>
        <v>45717</v>
      </c>
      <c r="F131" s="154">
        <f t="shared" si="805"/>
        <v>45748</v>
      </c>
      <c r="G131" s="154">
        <f t="shared" si="805"/>
        <v>45778</v>
      </c>
      <c r="H131" s="154">
        <f t="shared" si="805"/>
        <v>45809</v>
      </c>
      <c r="I131" s="154">
        <f t="shared" si="805"/>
        <v>45839</v>
      </c>
      <c r="J131" s="154">
        <f t="shared" si="805"/>
        <v>45870</v>
      </c>
      <c r="K131" s="154">
        <f t="shared" si="805"/>
        <v>45901</v>
      </c>
      <c r="L131" s="154">
        <f t="shared" si="805"/>
        <v>45931</v>
      </c>
      <c r="M131" s="154">
        <f t="shared" si="805"/>
        <v>45962</v>
      </c>
      <c r="N131" s="154" t="str">
        <f t="shared" si="805"/>
        <v>Dec-25 +</v>
      </c>
      <c r="O131" s="155" t="s">
        <v>34</v>
      </c>
      <c r="Q131" s="70"/>
      <c r="R131" s="153" t="s">
        <v>36</v>
      </c>
      <c r="S131" s="154">
        <f t="shared" ref="S131:AD131" si="806">S$3</f>
        <v>45658</v>
      </c>
      <c r="T131" s="154">
        <f t="shared" si="806"/>
        <v>45689</v>
      </c>
      <c r="U131" s="154">
        <f t="shared" si="806"/>
        <v>45717</v>
      </c>
      <c r="V131" s="154">
        <f t="shared" si="806"/>
        <v>45748</v>
      </c>
      <c r="W131" s="154">
        <f t="shared" si="806"/>
        <v>45778</v>
      </c>
      <c r="X131" s="154">
        <f t="shared" si="806"/>
        <v>45809</v>
      </c>
      <c r="Y131" s="154">
        <f t="shared" si="806"/>
        <v>45839</v>
      </c>
      <c r="Z131" s="154">
        <f t="shared" si="806"/>
        <v>45870</v>
      </c>
      <c r="AA131" s="154">
        <f t="shared" si="806"/>
        <v>45901</v>
      </c>
      <c r="AB131" s="154">
        <f t="shared" si="806"/>
        <v>45931</v>
      </c>
      <c r="AC131" s="154">
        <f t="shared" si="806"/>
        <v>45962</v>
      </c>
      <c r="AD131" s="154" t="str">
        <f t="shared" si="806"/>
        <v>Dec-25 +</v>
      </c>
      <c r="AE131" s="155" t="s">
        <v>34</v>
      </c>
      <c r="AG131" s="70"/>
      <c r="AH131" s="153" t="s">
        <v>36</v>
      </c>
      <c r="AI131" s="154">
        <f t="shared" ref="AI131:AT131" si="807">AI$3</f>
        <v>45658</v>
      </c>
      <c r="AJ131" s="154">
        <f t="shared" si="807"/>
        <v>45689</v>
      </c>
      <c r="AK131" s="154">
        <f t="shared" si="807"/>
        <v>45717</v>
      </c>
      <c r="AL131" s="154">
        <f t="shared" si="807"/>
        <v>45748</v>
      </c>
      <c r="AM131" s="154">
        <f t="shared" si="807"/>
        <v>45778</v>
      </c>
      <c r="AN131" s="154">
        <f t="shared" si="807"/>
        <v>45809</v>
      </c>
      <c r="AO131" s="154">
        <f t="shared" si="807"/>
        <v>45839</v>
      </c>
      <c r="AP131" s="154">
        <f t="shared" si="807"/>
        <v>45870</v>
      </c>
      <c r="AQ131" s="154">
        <f t="shared" si="807"/>
        <v>45901</v>
      </c>
      <c r="AR131" s="154">
        <f t="shared" si="807"/>
        <v>45931</v>
      </c>
      <c r="AS131" s="154">
        <f t="shared" si="807"/>
        <v>45962</v>
      </c>
      <c r="AT131" s="154" t="str">
        <f t="shared" si="807"/>
        <v>Dec-25 +</v>
      </c>
      <c r="AU131" s="155" t="s">
        <v>34</v>
      </c>
      <c r="AW131" s="70"/>
      <c r="AX131" s="153" t="s">
        <v>36</v>
      </c>
      <c r="AY131" s="154">
        <f t="shared" ref="AY131:BJ131" si="808">AY$3</f>
        <v>45658</v>
      </c>
      <c r="AZ131" s="154">
        <f t="shared" si="808"/>
        <v>45689</v>
      </c>
      <c r="BA131" s="154">
        <f t="shared" si="808"/>
        <v>45717</v>
      </c>
      <c r="BB131" s="154">
        <f t="shared" si="808"/>
        <v>45748</v>
      </c>
      <c r="BC131" s="154">
        <f t="shared" si="808"/>
        <v>45778</v>
      </c>
      <c r="BD131" s="154">
        <f t="shared" si="808"/>
        <v>45809</v>
      </c>
      <c r="BE131" s="154">
        <f t="shared" si="808"/>
        <v>45839</v>
      </c>
      <c r="BF131" s="154">
        <f t="shared" si="808"/>
        <v>45870</v>
      </c>
      <c r="BG131" s="154">
        <f t="shared" si="808"/>
        <v>45901</v>
      </c>
      <c r="BH131" s="154">
        <f t="shared" si="808"/>
        <v>45931</v>
      </c>
      <c r="BI131" s="154">
        <f t="shared" si="808"/>
        <v>45962</v>
      </c>
      <c r="BJ131" s="154" t="str">
        <f t="shared" si="808"/>
        <v>Dec-25 +</v>
      </c>
      <c r="BK131" s="155" t="s">
        <v>34</v>
      </c>
      <c r="BP131" s="70"/>
      <c r="BQ131" s="153" t="s">
        <v>36</v>
      </c>
      <c r="BR131" s="401" t="s">
        <v>188</v>
      </c>
      <c r="BS131" s="401" t="s">
        <v>189</v>
      </c>
      <c r="BT131" s="401" t="s">
        <v>190</v>
      </c>
      <c r="BU131" s="401" t="s">
        <v>191</v>
      </c>
      <c r="BV131" s="401" t="s">
        <v>44</v>
      </c>
      <c r="BW131" s="401" t="s">
        <v>192</v>
      </c>
      <c r="BX131" s="401" t="s">
        <v>193</v>
      </c>
      <c r="BY131" s="401" t="s">
        <v>194</v>
      </c>
      <c r="BZ131" s="401" t="s">
        <v>195</v>
      </c>
      <c r="CA131" s="401" t="s">
        <v>196</v>
      </c>
      <c r="CB131" s="431" t="s">
        <v>197</v>
      </c>
      <c r="CC131" s="431" t="s">
        <v>198</v>
      </c>
      <c r="CD131" s="432" t="s">
        <v>34</v>
      </c>
      <c r="CF131" s="70"/>
      <c r="CG131" s="153" t="s">
        <v>36</v>
      </c>
      <c r="CH131" s="401" t="s">
        <v>188</v>
      </c>
      <c r="CI131" s="401" t="s">
        <v>189</v>
      </c>
      <c r="CJ131" s="401" t="s">
        <v>190</v>
      </c>
      <c r="CK131" s="401" t="s">
        <v>191</v>
      </c>
      <c r="CL131" s="401" t="s">
        <v>44</v>
      </c>
      <c r="CM131" s="401" t="s">
        <v>192</v>
      </c>
      <c r="CN131" s="401" t="s">
        <v>193</v>
      </c>
      <c r="CO131" s="401" t="s">
        <v>194</v>
      </c>
      <c r="CP131" s="401" t="s">
        <v>195</v>
      </c>
      <c r="CQ131" s="401" t="s">
        <v>196</v>
      </c>
      <c r="CR131" s="431" t="s">
        <v>197</v>
      </c>
      <c r="CS131" s="431" t="s">
        <v>198</v>
      </c>
      <c r="CT131" s="432" t="s">
        <v>34</v>
      </c>
      <c r="CV131" s="70"/>
      <c r="CW131" s="153" t="s">
        <v>36</v>
      </c>
      <c r="CX131" s="401" t="s">
        <v>188</v>
      </c>
      <c r="CY131" s="401" t="s">
        <v>189</v>
      </c>
      <c r="CZ131" s="401" t="s">
        <v>190</v>
      </c>
      <c r="DA131" s="401" t="s">
        <v>191</v>
      </c>
      <c r="DB131" s="401" t="s">
        <v>44</v>
      </c>
      <c r="DC131" s="401" t="s">
        <v>192</v>
      </c>
      <c r="DD131" s="401" t="s">
        <v>193</v>
      </c>
      <c r="DE131" s="401" t="s">
        <v>194</v>
      </c>
      <c r="DF131" s="401" t="s">
        <v>195</v>
      </c>
      <c r="DG131" s="401" t="s">
        <v>196</v>
      </c>
      <c r="DH131" s="431" t="s">
        <v>197</v>
      </c>
      <c r="DI131" s="431" t="s">
        <v>198</v>
      </c>
      <c r="DJ131" s="432" t="s">
        <v>34</v>
      </c>
      <c r="DL131" s="70"/>
      <c r="DM131" s="153" t="s">
        <v>36</v>
      </c>
      <c r="DN131" s="401" t="s">
        <v>188</v>
      </c>
      <c r="DO131" s="401" t="s">
        <v>189</v>
      </c>
      <c r="DP131" s="401" t="s">
        <v>190</v>
      </c>
      <c r="DQ131" s="401" t="s">
        <v>191</v>
      </c>
      <c r="DR131" s="401" t="s">
        <v>44</v>
      </c>
      <c r="DS131" s="401" t="s">
        <v>192</v>
      </c>
      <c r="DT131" s="401" t="s">
        <v>193</v>
      </c>
      <c r="DU131" s="401" t="s">
        <v>194</v>
      </c>
      <c r="DV131" s="401" t="s">
        <v>195</v>
      </c>
      <c r="DW131" s="401" t="s">
        <v>196</v>
      </c>
      <c r="DX131" s="431" t="s">
        <v>197</v>
      </c>
      <c r="DY131" s="431" t="s">
        <v>198</v>
      </c>
      <c r="DZ131" s="432" t="s">
        <v>34</v>
      </c>
    </row>
    <row r="132" spans="1:131" ht="15" customHeight="1" x14ac:dyDescent="0.35">
      <c r="A132" s="524" t="s">
        <v>71</v>
      </c>
      <c r="B132" s="165" t="s">
        <v>62</v>
      </c>
      <c r="C132" s="221">
        <f>$BL$145*BR132</f>
        <v>0</v>
      </c>
      <c r="D132" s="221">
        <f t="shared" ref="D132:D144" si="809">$BL$145*BS132</f>
        <v>0</v>
      </c>
      <c r="E132" s="221">
        <f t="shared" ref="E132:E144" si="810">$BL$145*BT132</f>
        <v>0</v>
      </c>
      <c r="F132" s="221">
        <f t="shared" ref="F132:F144" si="811">$BL$145*BU132</f>
        <v>0</v>
      </c>
      <c r="G132" s="221">
        <f t="shared" ref="G132:G144" si="812">$BL$145*BV132</f>
        <v>0</v>
      </c>
      <c r="H132" s="221">
        <f t="shared" ref="H132:H144" si="813">$BL$145*BW132</f>
        <v>0</v>
      </c>
      <c r="I132" s="221">
        <f t="shared" ref="I132:I144" si="814">$BL$145*BX132</f>
        <v>0</v>
      </c>
      <c r="J132" s="221">
        <f t="shared" ref="J132:J144" si="815">$BL$145*BY132</f>
        <v>0</v>
      </c>
      <c r="K132" s="221">
        <f t="shared" ref="K132:K144" si="816">$BL$145*BZ132</f>
        <v>0</v>
      </c>
      <c r="L132" s="221">
        <f t="shared" ref="L132:L144" si="817">$BL$145*CA132</f>
        <v>0</v>
      </c>
      <c r="M132" s="221">
        <f t="shared" ref="M132:M144" si="818">$BL$145*CB132</f>
        <v>0</v>
      </c>
      <c r="N132" s="221">
        <f t="shared" ref="N132:N144" si="819">$BL$145*CC132</f>
        <v>0</v>
      </c>
      <c r="O132" s="65">
        <f t="shared" ref="O132:O145" si="820">SUM(C132:N132)</f>
        <v>0</v>
      </c>
      <c r="Q132" s="524" t="s">
        <v>71</v>
      </c>
      <c r="R132" s="165" t="s">
        <v>62</v>
      </c>
      <c r="S132" s="221">
        <f>$BL$145*CH132</f>
        <v>0</v>
      </c>
      <c r="T132" s="221">
        <f t="shared" ref="T132:T144" si="821">$BL$145*CI132</f>
        <v>0</v>
      </c>
      <c r="U132" s="221">
        <f t="shared" ref="U132:U144" si="822">$BL$145*CJ132</f>
        <v>0</v>
      </c>
      <c r="V132" s="221">
        <f t="shared" ref="V132:V144" si="823">$BL$145*CK132</f>
        <v>0</v>
      </c>
      <c r="W132" s="221">
        <f t="shared" ref="W132:W144" si="824">$BL$145*CL132</f>
        <v>0</v>
      </c>
      <c r="X132" s="221">
        <f t="shared" ref="X132:X144" si="825">$BL$145*CM132</f>
        <v>0</v>
      </c>
      <c r="Y132" s="221">
        <f t="shared" ref="Y132:Y144" si="826">$BL$145*CN132</f>
        <v>0</v>
      </c>
      <c r="Z132" s="221">
        <f t="shared" ref="Z132:Z144" si="827">$BL$145*CO132</f>
        <v>0</v>
      </c>
      <c r="AA132" s="221">
        <f t="shared" ref="AA132:AA144" si="828">$BL$145*CP132</f>
        <v>0</v>
      </c>
      <c r="AB132" s="221">
        <f t="shared" ref="AB132:AB144" si="829">$BL$145*CQ132</f>
        <v>0</v>
      </c>
      <c r="AC132" s="221">
        <f t="shared" ref="AC132:AC144" si="830">$BL$145*CR132</f>
        <v>0</v>
      </c>
      <c r="AD132" s="221">
        <f t="shared" ref="AD132:AD144" si="831">$BL$145*CS132</f>
        <v>0</v>
      </c>
      <c r="AE132" s="65">
        <f t="shared" ref="AE132:AE145" si="832">SUM(S132:AD132)</f>
        <v>0</v>
      </c>
      <c r="AG132" s="524" t="s">
        <v>71</v>
      </c>
      <c r="AH132" s="165" t="s">
        <v>62</v>
      </c>
      <c r="AI132" s="221">
        <f>$BL$145*CX132</f>
        <v>0</v>
      </c>
      <c r="AJ132" s="221">
        <f t="shared" ref="AJ132:AJ144" si="833">$BL$145*CY132</f>
        <v>0</v>
      </c>
      <c r="AK132" s="221">
        <f t="shared" ref="AK132:AK144" si="834">$BL$145*CZ132</f>
        <v>0</v>
      </c>
      <c r="AL132" s="221">
        <f t="shared" ref="AL132:AL144" si="835">$BL$145*DA132</f>
        <v>0</v>
      </c>
      <c r="AM132" s="221">
        <f t="shared" ref="AM132:AM144" si="836">$BL$145*DB132</f>
        <v>0</v>
      </c>
      <c r="AN132" s="221">
        <f t="shared" ref="AN132:AN144" si="837">$BL$145*DC132</f>
        <v>0</v>
      </c>
      <c r="AO132" s="221">
        <f t="shared" ref="AO132:AO144" si="838">$BL$145*DD132</f>
        <v>0</v>
      </c>
      <c r="AP132" s="221">
        <f t="shared" ref="AP132:AP144" si="839">$BL$145*DE132</f>
        <v>0</v>
      </c>
      <c r="AQ132" s="221">
        <f t="shared" ref="AQ132:AQ144" si="840">$BL$145*DF132</f>
        <v>0</v>
      </c>
      <c r="AR132" s="221">
        <f t="shared" ref="AR132:AR144" si="841">$BL$145*DG132</f>
        <v>0</v>
      </c>
      <c r="AS132" s="221">
        <f t="shared" ref="AS132:AS144" si="842">$BL$145*DH132</f>
        <v>0</v>
      </c>
      <c r="AT132" s="221">
        <f t="shared" ref="AT132:AT144" si="843">$BL$145*DI132</f>
        <v>0</v>
      </c>
      <c r="AU132" s="65">
        <f t="shared" ref="AU132:AU145" si="844">SUM(AI132:AT132)</f>
        <v>0</v>
      </c>
      <c r="AW132" s="524" t="s">
        <v>71</v>
      </c>
      <c r="AX132" s="165" t="s">
        <v>62</v>
      </c>
      <c r="AY132" s="221">
        <f>$BL$145*DN132</f>
        <v>0</v>
      </c>
      <c r="AZ132" s="221">
        <f t="shared" ref="AZ132:AZ144" si="845">$BL$145*DO132</f>
        <v>0</v>
      </c>
      <c r="BA132" s="221">
        <f t="shared" ref="BA132:BA144" si="846">$BL$145*DP132</f>
        <v>0</v>
      </c>
      <c r="BB132" s="221">
        <f t="shared" ref="BB132:BB144" si="847">$BL$145*DQ132</f>
        <v>0</v>
      </c>
      <c r="BC132" s="221">
        <f t="shared" ref="BC132:BC144" si="848">$BL$145*DR132</f>
        <v>0</v>
      </c>
      <c r="BD132" s="221">
        <f t="shared" ref="BD132:BD144" si="849">$BL$145*DS132</f>
        <v>0</v>
      </c>
      <c r="BE132" s="221">
        <f t="shared" ref="BE132:BE144" si="850">$BL$145*DT132</f>
        <v>0</v>
      </c>
      <c r="BF132" s="221">
        <f t="shared" ref="BF132:BF144" si="851">$BL$145*DU132</f>
        <v>0</v>
      </c>
      <c r="BG132" s="221">
        <f t="shared" ref="BG132:BG144" si="852">$BL$145*DV132</f>
        <v>0</v>
      </c>
      <c r="BH132" s="221">
        <f t="shared" ref="BH132:BH144" si="853">$BL$145*DW132</f>
        <v>0</v>
      </c>
      <c r="BI132" s="221">
        <f t="shared" ref="BI132:BI144" si="854">$BL$145*DX132</f>
        <v>0</v>
      </c>
      <c r="BJ132" s="221">
        <f t="shared" ref="BJ132:BJ144" si="855">$BL$145*DY132</f>
        <v>0</v>
      </c>
      <c r="BK132" s="65">
        <f t="shared" ref="BK132:BK145" si="856">SUM(AY132:BJ132)</f>
        <v>0</v>
      </c>
      <c r="BP132" s="524" t="s">
        <v>71</v>
      </c>
      <c r="BQ132" s="165" t="s">
        <v>62</v>
      </c>
      <c r="BR132" s="414">
        <v>0</v>
      </c>
      <c r="BS132" s="414">
        <v>0</v>
      </c>
      <c r="BT132" s="414">
        <v>0</v>
      </c>
      <c r="BU132" s="414">
        <v>0</v>
      </c>
      <c r="BV132" s="414">
        <v>0</v>
      </c>
      <c r="BW132" s="414">
        <v>0</v>
      </c>
      <c r="BX132" s="414">
        <v>0</v>
      </c>
      <c r="BY132" s="414">
        <v>0</v>
      </c>
      <c r="BZ132" s="414">
        <v>0</v>
      </c>
      <c r="CA132" s="414">
        <v>0</v>
      </c>
      <c r="CB132" s="429">
        <v>0</v>
      </c>
      <c r="CC132" s="429">
        <v>0</v>
      </c>
      <c r="CD132" s="430">
        <f t="shared" ref="CD132:CD145" si="857">SUM(BR132:CC132)</f>
        <v>0</v>
      </c>
      <c r="CF132" s="524" t="s">
        <v>71</v>
      </c>
      <c r="CG132" s="165" t="s">
        <v>62</v>
      </c>
      <c r="CH132" s="414">
        <v>0</v>
      </c>
      <c r="CI132" s="414">
        <v>0</v>
      </c>
      <c r="CJ132" s="414">
        <v>0</v>
      </c>
      <c r="CK132" s="414">
        <v>0</v>
      </c>
      <c r="CL132" s="414">
        <v>0</v>
      </c>
      <c r="CM132" s="414">
        <v>0</v>
      </c>
      <c r="CN132" s="414">
        <v>0</v>
      </c>
      <c r="CO132" s="414">
        <v>0</v>
      </c>
      <c r="CP132" s="414">
        <v>0</v>
      </c>
      <c r="CQ132" s="414">
        <v>0</v>
      </c>
      <c r="CR132" s="414">
        <v>0</v>
      </c>
      <c r="CS132" s="414">
        <v>0</v>
      </c>
      <c r="CT132" s="410">
        <f t="shared" ref="CT132:CT145" si="858">SUM(CH132:CS132)</f>
        <v>0</v>
      </c>
      <c r="CV132" s="524" t="s">
        <v>71</v>
      </c>
      <c r="CW132" s="165" t="s">
        <v>62</v>
      </c>
      <c r="CX132" s="414">
        <v>0</v>
      </c>
      <c r="CY132" s="414">
        <v>0</v>
      </c>
      <c r="CZ132" s="414">
        <v>0</v>
      </c>
      <c r="DA132" s="414">
        <v>0</v>
      </c>
      <c r="DB132" s="414">
        <v>0</v>
      </c>
      <c r="DC132" s="414">
        <v>0</v>
      </c>
      <c r="DD132" s="414">
        <v>0</v>
      </c>
      <c r="DE132" s="414">
        <v>0</v>
      </c>
      <c r="DF132" s="414">
        <v>0</v>
      </c>
      <c r="DG132" s="414">
        <v>0</v>
      </c>
      <c r="DH132" s="414">
        <v>0</v>
      </c>
      <c r="DI132" s="414">
        <v>0</v>
      </c>
      <c r="DJ132" s="410">
        <f t="shared" ref="DJ132:DJ145" si="859">SUM(CX132:DI132)</f>
        <v>0</v>
      </c>
      <c r="DL132" s="524" t="s">
        <v>71</v>
      </c>
      <c r="DM132" s="165" t="s">
        <v>62</v>
      </c>
      <c r="DN132" s="414">
        <v>0</v>
      </c>
      <c r="DO132" s="414">
        <v>0</v>
      </c>
      <c r="DP132" s="414">
        <v>0</v>
      </c>
      <c r="DQ132" s="414">
        <v>0</v>
      </c>
      <c r="DR132" s="414">
        <v>0</v>
      </c>
      <c r="DS132" s="414">
        <v>0</v>
      </c>
      <c r="DT132" s="414">
        <v>0</v>
      </c>
      <c r="DU132" s="414">
        <v>0</v>
      </c>
      <c r="DV132" s="414">
        <v>0</v>
      </c>
      <c r="DW132" s="414">
        <v>0</v>
      </c>
      <c r="DX132" s="414">
        <v>0</v>
      </c>
      <c r="DY132" s="414">
        <v>0</v>
      </c>
      <c r="DZ132" s="410">
        <f t="shared" ref="DZ132:DZ145" si="860">SUM(DN132:DY132)</f>
        <v>0</v>
      </c>
    </row>
    <row r="133" spans="1:131" x14ac:dyDescent="0.35">
      <c r="A133" s="525"/>
      <c r="B133" s="165" t="s">
        <v>61</v>
      </c>
      <c r="C133" s="221">
        <f t="shared" ref="C133:C144" si="861">$BL$145*BR133</f>
        <v>0</v>
      </c>
      <c r="D133" s="221">
        <f t="shared" si="809"/>
        <v>0</v>
      </c>
      <c r="E133" s="221">
        <f t="shared" si="810"/>
        <v>0</v>
      </c>
      <c r="F133" s="221">
        <f t="shared" si="811"/>
        <v>0</v>
      </c>
      <c r="G133" s="221">
        <f t="shared" si="812"/>
        <v>0</v>
      </c>
      <c r="H133" s="221">
        <f t="shared" si="813"/>
        <v>0</v>
      </c>
      <c r="I133" s="221">
        <f t="shared" si="814"/>
        <v>0</v>
      </c>
      <c r="J133" s="221">
        <f t="shared" si="815"/>
        <v>0</v>
      </c>
      <c r="K133" s="221">
        <f t="shared" si="816"/>
        <v>0</v>
      </c>
      <c r="L133" s="221">
        <f t="shared" si="817"/>
        <v>5650.2239026266398</v>
      </c>
      <c r="M133" s="221">
        <f t="shared" si="818"/>
        <v>0</v>
      </c>
      <c r="N133" s="221">
        <f t="shared" si="819"/>
        <v>0</v>
      </c>
      <c r="O133" s="65">
        <f t="shared" si="820"/>
        <v>5650.2239026266398</v>
      </c>
      <c r="Q133" s="525"/>
      <c r="R133" s="165" t="s">
        <v>61</v>
      </c>
      <c r="S133" s="221">
        <f t="shared" ref="S133:S144" si="862">$BL$145*CH133</f>
        <v>0</v>
      </c>
      <c r="T133" s="221">
        <f t="shared" si="821"/>
        <v>0</v>
      </c>
      <c r="U133" s="221">
        <f t="shared" si="822"/>
        <v>0</v>
      </c>
      <c r="V133" s="221">
        <f t="shared" si="823"/>
        <v>0</v>
      </c>
      <c r="W133" s="221">
        <f t="shared" si="824"/>
        <v>0</v>
      </c>
      <c r="X133" s="221">
        <f t="shared" si="825"/>
        <v>0</v>
      </c>
      <c r="Y133" s="221">
        <f t="shared" si="826"/>
        <v>0</v>
      </c>
      <c r="Z133" s="221">
        <f t="shared" si="827"/>
        <v>0</v>
      </c>
      <c r="AA133" s="221">
        <f t="shared" si="828"/>
        <v>0</v>
      </c>
      <c r="AB133" s="221">
        <f t="shared" si="829"/>
        <v>0</v>
      </c>
      <c r="AC133" s="221">
        <f t="shared" si="830"/>
        <v>0</v>
      </c>
      <c r="AD133" s="221">
        <f t="shared" si="831"/>
        <v>0</v>
      </c>
      <c r="AE133" s="65">
        <f t="shared" si="832"/>
        <v>0</v>
      </c>
      <c r="AG133" s="525"/>
      <c r="AH133" s="165" t="s">
        <v>61</v>
      </c>
      <c r="AI133" s="221">
        <f t="shared" ref="AI133:AI144" si="863">$BL$145*CX133</f>
        <v>0</v>
      </c>
      <c r="AJ133" s="221">
        <f t="shared" si="833"/>
        <v>0</v>
      </c>
      <c r="AK133" s="221">
        <f t="shared" si="834"/>
        <v>0</v>
      </c>
      <c r="AL133" s="221">
        <f t="shared" si="835"/>
        <v>0</v>
      </c>
      <c r="AM133" s="221">
        <f t="shared" si="836"/>
        <v>0</v>
      </c>
      <c r="AN133" s="221">
        <f t="shared" si="837"/>
        <v>0</v>
      </c>
      <c r="AO133" s="221">
        <f t="shared" si="838"/>
        <v>0</v>
      </c>
      <c r="AP133" s="221">
        <f t="shared" si="839"/>
        <v>0</v>
      </c>
      <c r="AQ133" s="221">
        <f t="shared" si="840"/>
        <v>0</v>
      </c>
      <c r="AR133" s="221">
        <f t="shared" si="841"/>
        <v>0</v>
      </c>
      <c r="AS133" s="221">
        <f t="shared" si="842"/>
        <v>0</v>
      </c>
      <c r="AT133" s="221">
        <f t="shared" si="843"/>
        <v>0</v>
      </c>
      <c r="AU133" s="65">
        <f t="shared" si="844"/>
        <v>0</v>
      </c>
      <c r="AW133" s="525"/>
      <c r="AX133" s="165" t="s">
        <v>61</v>
      </c>
      <c r="AY133" s="221">
        <f t="shared" ref="AY133:AY144" si="864">$BL$145*DN133</f>
        <v>0</v>
      </c>
      <c r="AZ133" s="221">
        <f t="shared" si="845"/>
        <v>0</v>
      </c>
      <c r="BA133" s="221">
        <f t="shared" si="846"/>
        <v>0</v>
      </c>
      <c r="BB133" s="221">
        <f t="shared" si="847"/>
        <v>0</v>
      </c>
      <c r="BC133" s="221">
        <f t="shared" si="848"/>
        <v>0</v>
      </c>
      <c r="BD133" s="221">
        <f t="shared" si="849"/>
        <v>0</v>
      </c>
      <c r="BE133" s="221">
        <f t="shared" si="850"/>
        <v>0</v>
      </c>
      <c r="BF133" s="221">
        <f t="shared" si="851"/>
        <v>0</v>
      </c>
      <c r="BG133" s="221">
        <f t="shared" si="852"/>
        <v>0</v>
      </c>
      <c r="BH133" s="221">
        <f t="shared" si="853"/>
        <v>0</v>
      </c>
      <c r="BI133" s="221">
        <f t="shared" si="854"/>
        <v>0</v>
      </c>
      <c r="BJ133" s="221">
        <f t="shared" si="855"/>
        <v>0</v>
      </c>
      <c r="BK133" s="65">
        <f t="shared" si="856"/>
        <v>0</v>
      </c>
      <c r="BP133" s="525"/>
      <c r="BQ133" s="165" t="s">
        <v>61</v>
      </c>
      <c r="BR133" s="414">
        <v>0</v>
      </c>
      <c r="BS133" s="414">
        <v>0</v>
      </c>
      <c r="BT133" s="414">
        <v>0</v>
      </c>
      <c r="BU133" s="414">
        <v>0</v>
      </c>
      <c r="BV133" s="414">
        <v>0</v>
      </c>
      <c r="BW133" s="414">
        <v>0</v>
      </c>
      <c r="BX133" s="414">
        <v>0</v>
      </c>
      <c r="BY133" s="414">
        <v>0</v>
      </c>
      <c r="BZ133" s="414">
        <v>0</v>
      </c>
      <c r="CA133" s="414">
        <v>5.3555538514976943E-3</v>
      </c>
      <c r="CB133" s="414">
        <v>0</v>
      </c>
      <c r="CC133" s="414">
        <v>0</v>
      </c>
      <c r="CD133" s="410">
        <f t="shared" si="857"/>
        <v>5.3555538514976943E-3</v>
      </c>
      <c r="CF133" s="525"/>
      <c r="CG133" s="165" t="s">
        <v>61</v>
      </c>
      <c r="CH133" s="414">
        <v>0</v>
      </c>
      <c r="CI133" s="414">
        <v>0</v>
      </c>
      <c r="CJ133" s="414">
        <v>0</v>
      </c>
      <c r="CK133" s="414">
        <v>0</v>
      </c>
      <c r="CL133" s="414">
        <v>0</v>
      </c>
      <c r="CM133" s="414">
        <v>0</v>
      </c>
      <c r="CN133" s="414">
        <v>0</v>
      </c>
      <c r="CO133" s="414">
        <v>0</v>
      </c>
      <c r="CP133" s="414">
        <v>0</v>
      </c>
      <c r="CQ133" s="414">
        <v>0</v>
      </c>
      <c r="CR133" s="414">
        <v>0</v>
      </c>
      <c r="CS133" s="414">
        <v>0</v>
      </c>
      <c r="CT133" s="410">
        <f t="shared" si="858"/>
        <v>0</v>
      </c>
      <c r="CV133" s="525"/>
      <c r="CW133" s="165" t="s">
        <v>61</v>
      </c>
      <c r="CX133" s="414">
        <v>0</v>
      </c>
      <c r="CY133" s="414">
        <v>0</v>
      </c>
      <c r="CZ133" s="414">
        <v>0</v>
      </c>
      <c r="DA133" s="414">
        <v>0</v>
      </c>
      <c r="DB133" s="414">
        <v>0</v>
      </c>
      <c r="DC133" s="414">
        <v>0</v>
      </c>
      <c r="DD133" s="414">
        <v>0</v>
      </c>
      <c r="DE133" s="414">
        <v>0</v>
      </c>
      <c r="DF133" s="414">
        <v>0</v>
      </c>
      <c r="DG133" s="414">
        <v>0</v>
      </c>
      <c r="DH133" s="414">
        <v>0</v>
      </c>
      <c r="DI133" s="414">
        <v>0</v>
      </c>
      <c r="DJ133" s="410">
        <f t="shared" si="859"/>
        <v>0</v>
      </c>
      <c r="DL133" s="525"/>
      <c r="DM133" s="165" t="s">
        <v>61</v>
      </c>
      <c r="DN133" s="414">
        <v>0</v>
      </c>
      <c r="DO133" s="414">
        <v>0</v>
      </c>
      <c r="DP133" s="414">
        <v>0</v>
      </c>
      <c r="DQ133" s="414">
        <v>0</v>
      </c>
      <c r="DR133" s="414">
        <v>0</v>
      </c>
      <c r="DS133" s="414">
        <v>0</v>
      </c>
      <c r="DT133" s="414">
        <v>0</v>
      </c>
      <c r="DU133" s="414">
        <v>0</v>
      </c>
      <c r="DV133" s="414">
        <v>0</v>
      </c>
      <c r="DW133" s="414">
        <v>0</v>
      </c>
      <c r="DX133" s="414">
        <v>0</v>
      </c>
      <c r="DY133" s="414">
        <v>0</v>
      </c>
      <c r="DZ133" s="410">
        <f t="shared" si="860"/>
        <v>0</v>
      </c>
    </row>
    <row r="134" spans="1:131" x14ac:dyDescent="0.35">
      <c r="A134" s="525"/>
      <c r="B134" s="165" t="s">
        <v>60</v>
      </c>
      <c r="C134" s="221">
        <f t="shared" si="861"/>
        <v>0</v>
      </c>
      <c r="D134" s="221">
        <f t="shared" si="809"/>
        <v>0</v>
      </c>
      <c r="E134" s="221">
        <f t="shared" si="810"/>
        <v>0</v>
      </c>
      <c r="F134" s="221">
        <f t="shared" si="811"/>
        <v>0</v>
      </c>
      <c r="G134" s="221">
        <f t="shared" si="812"/>
        <v>0</v>
      </c>
      <c r="H134" s="221">
        <f t="shared" si="813"/>
        <v>0</v>
      </c>
      <c r="I134" s="221">
        <f t="shared" si="814"/>
        <v>0</v>
      </c>
      <c r="J134" s="221">
        <f t="shared" si="815"/>
        <v>0</v>
      </c>
      <c r="K134" s="221">
        <f t="shared" si="816"/>
        <v>0</v>
      </c>
      <c r="L134" s="221">
        <f t="shared" si="817"/>
        <v>0</v>
      </c>
      <c r="M134" s="221">
        <f t="shared" si="818"/>
        <v>0</v>
      </c>
      <c r="N134" s="221">
        <f t="shared" si="819"/>
        <v>0</v>
      </c>
      <c r="O134" s="65">
        <f t="shared" si="820"/>
        <v>0</v>
      </c>
      <c r="Q134" s="525"/>
      <c r="R134" s="165" t="s">
        <v>60</v>
      </c>
      <c r="S134" s="221">
        <f t="shared" si="862"/>
        <v>0</v>
      </c>
      <c r="T134" s="221">
        <f t="shared" si="821"/>
        <v>0</v>
      </c>
      <c r="U134" s="221">
        <f t="shared" si="822"/>
        <v>0</v>
      </c>
      <c r="V134" s="221">
        <f t="shared" si="823"/>
        <v>0</v>
      </c>
      <c r="W134" s="221">
        <f t="shared" si="824"/>
        <v>0</v>
      </c>
      <c r="X134" s="221">
        <f t="shared" si="825"/>
        <v>0</v>
      </c>
      <c r="Y134" s="221">
        <f t="shared" si="826"/>
        <v>0</v>
      </c>
      <c r="Z134" s="221">
        <f t="shared" si="827"/>
        <v>0</v>
      </c>
      <c r="AA134" s="221">
        <f t="shared" si="828"/>
        <v>0</v>
      </c>
      <c r="AB134" s="221">
        <f t="shared" si="829"/>
        <v>0</v>
      </c>
      <c r="AC134" s="221">
        <f t="shared" si="830"/>
        <v>0</v>
      </c>
      <c r="AD134" s="221">
        <f t="shared" si="831"/>
        <v>0</v>
      </c>
      <c r="AE134" s="65">
        <f t="shared" si="832"/>
        <v>0</v>
      </c>
      <c r="AG134" s="525"/>
      <c r="AH134" s="165" t="s">
        <v>60</v>
      </c>
      <c r="AI134" s="221">
        <f t="shared" si="863"/>
        <v>0</v>
      </c>
      <c r="AJ134" s="221">
        <f t="shared" si="833"/>
        <v>0</v>
      </c>
      <c r="AK134" s="221">
        <f t="shared" si="834"/>
        <v>0</v>
      </c>
      <c r="AL134" s="221">
        <f t="shared" si="835"/>
        <v>0</v>
      </c>
      <c r="AM134" s="221">
        <f t="shared" si="836"/>
        <v>0</v>
      </c>
      <c r="AN134" s="221">
        <f t="shared" si="837"/>
        <v>0</v>
      </c>
      <c r="AO134" s="221">
        <f t="shared" si="838"/>
        <v>0</v>
      </c>
      <c r="AP134" s="221">
        <f t="shared" si="839"/>
        <v>0</v>
      </c>
      <c r="AQ134" s="221">
        <f t="shared" si="840"/>
        <v>0</v>
      </c>
      <c r="AR134" s="221">
        <f t="shared" si="841"/>
        <v>0</v>
      </c>
      <c r="AS134" s="221">
        <f t="shared" si="842"/>
        <v>0</v>
      </c>
      <c r="AT134" s="221">
        <f t="shared" si="843"/>
        <v>0</v>
      </c>
      <c r="AU134" s="65">
        <f t="shared" si="844"/>
        <v>0</v>
      </c>
      <c r="AW134" s="525"/>
      <c r="AX134" s="165" t="s">
        <v>60</v>
      </c>
      <c r="AY134" s="221">
        <f t="shared" si="864"/>
        <v>0</v>
      </c>
      <c r="AZ134" s="221">
        <f t="shared" si="845"/>
        <v>0</v>
      </c>
      <c r="BA134" s="221">
        <f t="shared" si="846"/>
        <v>0</v>
      </c>
      <c r="BB134" s="221">
        <f t="shared" si="847"/>
        <v>0</v>
      </c>
      <c r="BC134" s="221">
        <f t="shared" si="848"/>
        <v>0</v>
      </c>
      <c r="BD134" s="221">
        <f t="shared" si="849"/>
        <v>0</v>
      </c>
      <c r="BE134" s="221">
        <f t="shared" si="850"/>
        <v>0</v>
      </c>
      <c r="BF134" s="221">
        <f t="shared" si="851"/>
        <v>0</v>
      </c>
      <c r="BG134" s="221">
        <f t="shared" si="852"/>
        <v>0</v>
      </c>
      <c r="BH134" s="221">
        <f t="shared" si="853"/>
        <v>0</v>
      </c>
      <c r="BI134" s="221">
        <f t="shared" si="854"/>
        <v>0</v>
      </c>
      <c r="BJ134" s="221">
        <f t="shared" si="855"/>
        <v>0</v>
      </c>
      <c r="BK134" s="65">
        <f t="shared" si="856"/>
        <v>0</v>
      </c>
      <c r="BP134" s="525"/>
      <c r="BQ134" s="165" t="s">
        <v>60</v>
      </c>
      <c r="BR134" s="414">
        <v>0</v>
      </c>
      <c r="BS134" s="414">
        <v>0</v>
      </c>
      <c r="BT134" s="414">
        <v>0</v>
      </c>
      <c r="BU134" s="414">
        <v>0</v>
      </c>
      <c r="BV134" s="414">
        <v>0</v>
      </c>
      <c r="BW134" s="414">
        <v>0</v>
      </c>
      <c r="BX134" s="414">
        <v>0</v>
      </c>
      <c r="BY134" s="414">
        <v>0</v>
      </c>
      <c r="BZ134" s="414">
        <v>0</v>
      </c>
      <c r="CA134" s="414">
        <v>0</v>
      </c>
      <c r="CB134" s="414">
        <v>0</v>
      </c>
      <c r="CC134" s="414">
        <v>0</v>
      </c>
      <c r="CD134" s="410">
        <f t="shared" si="857"/>
        <v>0</v>
      </c>
      <c r="CF134" s="525"/>
      <c r="CG134" s="165" t="s">
        <v>60</v>
      </c>
      <c r="CH134" s="414">
        <v>0</v>
      </c>
      <c r="CI134" s="414">
        <v>0</v>
      </c>
      <c r="CJ134" s="414">
        <v>0</v>
      </c>
      <c r="CK134" s="414">
        <v>0</v>
      </c>
      <c r="CL134" s="414">
        <v>0</v>
      </c>
      <c r="CM134" s="414">
        <v>0</v>
      </c>
      <c r="CN134" s="414">
        <v>0</v>
      </c>
      <c r="CO134" s="414">
        <v>0</v>
      </c>
      <c r="CP134" s="414">
        <v>0</v>
      </c>
      <c r="CQ134" s="414">
        <v>0</v>
      </c>
      <c r="CR134" s="414">
        <v>0</v>
      </c>
      <c r="CS134" s="414">
        <v>0</v>
      </c>
      <c r="CT134" s="410">
        <f t="shared" si="858"/>
        <v>0</v>
      </c>
      <c r="CV134" s="525"/>
      <c r="CW134" s="165" t="s">
        <v>60</v>
      </c>
      <c r="CX134" s="414">
        <v>0</v>
      </c>
      <c r="CY134" s="414">
        <v>0</v>
      </c>
      <c r="CZ134" s="414">
        <v>0</v>
      </c>
      <c r="DA134" s="414">
        <v>0</v>
      </c>
      <c r="DB134" s="414">
        <v>0</v>
      </c>
      <c r="DC134" s="414">
        <v>0</v>
      </c>
      <c r="DD134" s="414">
        <v>0</v>
      </c>
      <c r="DE134" s="414">
        <v>0</v>
      </c>
      <c r="DF134" s="414">
        <v>0</v>
      </c>
      <c r="DG134" s="414">
        <v>0</v>
      </c>
      <c r="DH134" s="414">
        <v>0</v>
      </c>
      <c r="DI134" s="414">
        <v>0</v>
      </c>
      <c r="DJ134" s="410">
        <f t="shared" si="859"/>
        <v>0</v>
      </c>
      <c r="DL134" s="525"/>
      <c r="DM134" s="165" t="s">
        <v>60</v>
      </c>
      <c r="DN134" s="414">
        <v>0</v>
      </c>
      <c r="DO134" s="414">
        <v>0</v>
      </c>
      <c r="DP134" s="414">
        <v>0</v>
      </c>
      <c r="DQ134" s="414">
        <v>0</v>
      </c>
      <c r="DR134" s="414">
        <v>0</v>
      </c>
      <c r="DS134" s="414">
        <v>0</v>
      </c>
      <c r="DT134" s="414">
        <v>0</v>
      </c>
      <c r="DU134" s="414">
        <v>0</v>
      </c>
      <c r="DV134" s="414">
        <v>0</v>
      </c>
      <c r="DW134" s="414">
        <v>0</v>
      </c>
      <c r="DX134" s="414">
        <v>0</v>
      </c>
      <c r="DY134" s="414">
        <v>0</v>
      </c>
      <c r="DZ134" s="410">
        <f t="shared" si="860"/>
        <v>0</v>
      </c>
    </row>
    <row r="135" spans="1:131" x14ac:dyDescent="0.35">
      <c r="A135" s="525"/>
      <c r="B135" s="165" t="s">
        <v>59</v>
      </c>
      <c r="C135" s="221">
        <f t="shared" si="861"/>
        <v>0</v>
      </c>
      <c r="D135" s="221">
        <f t="shared" si="809"/>
        <v>0</v>
      </c>
      <c r="E135" s="221">
        <f t="shared" si="810"/>
        <v>0</v>
      </c>
      <c r="F135" s="221">
        <f t="shared" si="811"/>
        <v>0</v>
      </c>
      <c r="G135" s="221">
        <f t="shared" si="812"/>
        <v>0</v>
      </c>
      <c r="H135" s="221">
        <f t="shared" si="813"/>
        <v>0</v>
      </c>
      <c r="I135" s="221">
        <f t="shared" si="814"/>
        <v>0</v>
      </c>
      <c r="J135" s="221">
        <f t="shared" si="815"/>
        <v>0</v>
      </c>
      <c r="K135" s="221">
        <f t="shared" si="816"/>
        <v>0</v>
      </c>
      <c r="L135" s="221">
        <f t="shared" si="817"/>
        <v>10356.917074779449</v>
      </c>
      <c r="M135" s="221">
        <f t="shared" si="818"/>
        <v>0</v>
      </c>
      <c r="N135" s="221">
        <f t="shared" si="819"/>
        <v>0</v>
      </c>
      <c r="O135" s="65">
        <f t="shared" si="820"/>
        <v>10356.917074779449</v>
      </c>
      <c r="Q135" s="525"/>
      <c r="R135" s="165" t="s">
        <v>59</v>
      </c>
      <c r="S135" s="221">
        <f t="shared" si="862"/>
        <v>0</v>
      </c>
      <c r="T135" s="221">
        <f t="shared" si="821"/>
        <v>0</v>
      </c>
      <c r="U135" s="221">
        <f t="shared" si="822"/>
        <v>0</v>
      </c>
      <c r="V135" s="221">
        <f t="shared" si="823"/>
        <v>0</v>
      </c>
      <c r="W135" s="221">
        <f t="shared" si="824"/>
        <v>0</v>
      </c>
      <c r="X135" s="221">
        <f t="shared" si="825"/>
        <v>0</v>
      </c>
      <c r="Y135" s="221">
        <f t="shared" si="826"/>
        <v>0</v>
      </c>
      <c r="Z135" s="221">
        <f t="shared" si="827"/>
        <v>0</v>
      </c>
      <c r="AA135" s="221">
        <f t="shared" si="828"/>
        <v>0</v>
      </c>
      <c r="AB135" s="221">
        <f t="shared" si="829"/>
        <v>0</v>
      </c>
      <c r="AC135" s="221">
        <f t="shared" si="830"/>
        <v>0</v>
      </c>
      <c r="AD135" s="221">
        <f t="shared" si="831"/>
        <v>0</v>
      </c>
      <c r="AE135" s="65">
        <f t="shared" si="832"/>
        <v>0</v>
      </c>
      <c r="AG135" s="525"/>
      <c r="AH135" s="165" t="s">
        <v>59</v>
      </c>
      <c r="AI135" s="221">
        <f t="shared" si="863"/>
        <v>0</v>
      </c>
      <c r="AJ135" s="221">
        <f t="shared" si="833"/>
        <v>0</v>
      </c>
      <c r="AK135" s="221">
        <f t="shared" si="834"/>
        <v>0</v>
      </c>
      <c r="AL135" s="221">
        <f t="shared" si="835"/>
        <v>0</v>
      </c>
      <c r="AM135" s="221">
        <f t="shared" si="836"/>
        <v>0</v>
      </c>
      <c r="AN135" s="221">
        <f t="shared" si="837"/>
        <v>0</v>
      </c>
      <c r="AO135" s="221">
        <f t="shared" si="838"/>
        <v>0</v>
      </c>
      <c r="AP135" s="221">
        <f t="shared" si="839"/>
        <v>0</v>
      </c>
      <c r="AQ135" s="221">
        <f t="shared" si="840"/>
        <v>0</v>
      </c>
      <c r="AR135" s="221">
        <f t="shared" si="841"/>
        <v>0</v>
      </c>
      <c r="AS135" s="221">
        <f t="shared" si="842"/>
        <v>0</v>
      </c>
      <c r="AT135" s="221">
        <f t="shared" si="843"/>
        <v>0</v>
      </c>
      <c r="AU135" s="65">
        <f t="shared" si="844"/>
        <v>0</v>
      </c>
      <c r="AW135" s="525"/>
      <c r="AX135" s="165" t="s">
        <v>59</v>
      </c>
      <c r="AY135" s="221">
        <f t="shared" si="864"/>
        <v>0</v>
      </c>
      <c r="AZ135" s="221">
        <f t="shared" si="845"/>
        <v>0</v>
      </c>
      <c r="BA135" s="221">
        <f t="shared" si="846"/>
        <v>0</v>
      </c>
      <c r="BB135" s="221">
        <f t="shared" si="847"/>
        <v>0</v>
      </c>
      <c r="BC135" s="221">
        <f t="shared" si="848"/>
        <v>0</v>
      </c>
      <c r="BD135" s="221">
        <f t="shared" si="849"/>
        <v>0</v>
      </c>
      <c r="BE135" s="221">
        <f t="shared" si="850"/>
        <v>0</v>
      </c>
      <c r="BF135" s="221">
        <f t="shared" si="851"/>
        <v>0</v>
      </c>
      <c r="BG135" s="221">
        <f t="shared" si="852"/>
        <v>0</v>
      </c>
      <c r="BH135" s="221">
        <f t="shared" si="853"/>
        <v>0</v>
      </c>
      <c r="BI135" s="221">
        <f t="shared" si="854"/>
        <v>0</v>
      </c>
      <c r="BJ135" s="221">
        <f t="shared" si="855"/>
        <v>0</v>
      </c>
      <c r="BK135" s="65">
        <f t="shared" si="856"/>
        <v>0</v>
      </c>
      <c r="BP135" s="525"/>
      <c r="BQ135" s="165" t="s">
        <v>59</v>
      </c>
      <c r="BR135" s="414">
        <v>0</v>
      </c>
      <c r="BS135" s="414">
        <v>0</v>
      </c>
      <c r="BT135" s="414">
        <v>0</v>
      </c>
      <c r="BU135" s="414">
        <v>0</v>
      </c>
      <c r="BV135" s="414">
        <v>0</v>
      </c>
      <c r="BW135" s="414">
        <v>0</v>
      </c>
      <c r="BX135" s="414">
        <v>0</v>
      </c>
      <c r="BY135" s="414">
        <v>0</v>
      </c>
      <c r="BZ135" s="414">
        <v>0</v>
      </c>
      <c r="CA135" s="414">
        <v>9.8167839160660797E-3</v>
      </c>
      <c r="CB135" s="414">
        <v>0</v>
      </c>
      <c r="CC135" s="414">
        <v>0</v>
      </c>
      <c r="CD135" s="410">
        <f t="shared" si="857"/>
        <v>9.8167839160660797E-3</v>
      </c>
      <c r="CF135" s="525"/>
      <c r="CG135" s="165" t="s">
        <v>59</v>
      </c>
      <c r="CH135" s="414">
        <v>0</v>
      </c>
      <c r="CI135" s="414">
        <v>0</v>
      </c>
      <c r="CJ135" s="414">
        <v>0</v>
      </c>
      <c r="CK135" s="414">
        <v>0</v>
      </c>
      <c r="CL135" s="414">
        <v>0</v>
      </c>
      <c r="CM135" s="414">
        <v>0</v>
      </c>
      <c r="CN135" s="414">
        <v>0</v>
      </c>
      <c r="CO135" s="414">
        <v>0</v>
      </c>
      <c r="CP135" s="414">
        <v>0</v>
      </c>
      <c r="CQ135" s="414">
        <v>0</v>
      </c>
      <c r="CR135" s="414">
        <v>0</v>
      </c>
      <c r="CS135" s="414">
        <v>0</v>
      </c>
      <c r="CT135" s="410">
        <f t="shared" si="858"/>
        <v>0</v>
      </c>
      <c r="CV135" s="525"/>
      <c r="CW135" s="165" t="s">
        <v>59</v>
      </c>
      <c r="CX135" s="414">
        <v>0</v>
      </c>
      <c r="CY135" s="414">
        <v>0</v>
      </c>
      <c r="CZ135" s="414">
        <v>0</v>
      </c>
      <c r="DA135" s="414">
        <v>0</v>
      </c>
      <c r="DB135" s="414">
        <v>0</v>
      </c>
      <c r="DC135" s="414">
        <v>0</v>
      </c>
      <c r="DD135" s="414">
        <v>0</v>
      </c>
      <c r="DE135" s="414">
        <v>0</v>
      </c>
      <c r="DF135" s="414">
        <v>0</v>
      </c>
      <c r="DG135" s="414">
        <v>0</v>
      </c>
      <c r="DH135" s="414">
        <v>0</v>
      </c>
      <c r="DI135" s="414">
        <v>0</v>
      </c>
      <c r="DJ135" s="410">
        <f t="shared" si="859"/>
        <v>0</v>
      </c>
      <c r="DL135" s="525"/>
      <c r="DM135" s="165" t="s">
        <v>59</v>
      </c>
      <c r="DN135" s="414">
        <v>0</v>
      </c>
      <c r="DO135" s="414">
        <v>0</v>
      </c>
      <c r="DP135" s="414">
        <v>0</v>
      </c>
      <c r="DQ135" s="414">
        <v>0</v>
      </c>
      <c r="DR135" s="414">
        <v>0</v>
      </c>
      <c r="DS135" s="414">
        <v>0</v>
      </c>
      <c r="DT135" s="414">
        <v>0</v>
      </c>
      <c r="DU135" s="414">
        <v>0</v>
      </c>
      <c r="DV135" s="414">
        <v>0</v>
      </c>
      <c r="DW135" s="414">
        <v>0</v>
      </c>
      <c r="DX135" s="414">
        <v>0</v>
      </c>
      <c r="DY135" s="414">
        <v>0</v>
      </c>
      <c r="DZ135" s="410">
        <f t="shared" si="860"/>
        <v>0</v>
      </c>
    </row>
    <row r="136" spans="1:131" x14ac:dyDescent="0.35">
      <c r="A136" s="525"/>
      <c r="B136" s="165" t="s">
        <v>58</v>
      </c>
      <c r="C136" s="221">
        <f t="shared" si="861"/>
        <v>0</v>
      </c>
      <c r="D136" s="221">
        <f t="shared" si="809"/>
        <v>0</v>
      </c>
      <c r="E136" s="221">
        <f t="shared" si="810"/>
        <v>0</v>
      </c>
      <c r="F136" s="221">
        <f t="shared" si="811"/>
        <v>0</v>
      </c>
      <c r="G136" s="221">
        <f t="shared" si="812"/>
        <v>0</v>
      </c>
      <c r="H136" s="221">
        <f t="shared" si="813"/>
        <v>0</v>
      </c>
      <c r="I136" s="221">
        <f t="shared" si="814"/>
        <v>0</v>
      </c>
      <c r="J136" s="221">
        <f t="shared" si="815"/>
        <v>26832.834333934301</v>
      </c>
      <c r="K136" s="221">
        <f t="shared" si="816"/>
        <v>13662.347402042407</v>
      </c>
      <c r="L136" s="221">
        <f t="shared" si="817"/>
        <v>0</v>
      </c>
      <c r="M136" s="221">
        <f t="shared" si="818"/>
        <v>13737.004915724821</v>
      </c>
      <c r="N136" s="221">
        <f t="shared" si="819"/>
        <v>4525.4453519158724</v>
      </c>
      <c r="O136" s="65">
        <f t="shared" si="820"/>
        <v>58757.6320036174</v>
      </c>
      <c r="Q136" s="525"/>
      <c r="R136" s="165" t="s">
        <v>58</v>
      </c>
      <c r="S136" s="221">
        <f t="shared" si="862"/>
        <v>0</v>
      </c>
      <c r="T136" s="221">
        <f t="shared" si="821"/>
        <v>0</v>
      </c>
      <c r="U136" s="221">
        <f t="shared" si="822"/>
        <v>0</v>
      </c>
      <c r="V136" s="221">
        <f t="shared" si="823"/>
        <v>0</v>
      </c>
      <c r="W136" s="221">
        <f t="shared" si="824"/>
        <v>0</v>
      </c>
      <c r="X136" s="221">
        <f t="shared" si="825"/>
        <v>0</v>
      </c>
      <c r="Y136" s="221">
        <f t="shared" si="826"/>
        <v>0</v>
      </c>
      <c r="Z136" s="221">
        <f t="shared" si="827"/>
        <v>0</v>
      </c>
      <c r="AA136" s="221">
        <f t="shared" si="828"/>
        <v>0</v>
      </c>
      <c r="AB136" s="221">
        <f t="shared" si="829"/>
        <v>0</v>
      </c>
      <c r="AC136" s="221">
        <f t="shared" si="830"/>
        <v>0</v>
      </c>
      <c r="AD136" s="221">
        <f t="shared" si="831"/>
        <v>0</v>
      </c>
      <c r="AE136" s="65">
        <f t="shared" si="832"/>
        <v>0</v>
      </c>
      <c r="AG136" s="525"/>
      <c r="AH136" s="165" t="s">
        <v>58</v>
      </c>
      <c r="AI136" s="221">
        <f t="shared" si="863"/>
        <v>0</v>
      </c>
      <c r="AJ136" s="221">
        <f t="shared" si="833"/>
        <v>0</v>
      </c>
      <c r="AK136" s="221">
        <f t="shared" si="834"/>
        <v>0</v>
      </c>
      <c r="AL136" s="221">
        <f t="shared" si="835"/>
        <v>0</v>
      </c>
      <c r="AM136" s="221">
        <f t="shared" si="836"/>
        <v>0</v>
      </c>
      <c r="AN136" s="221">
        <f t="shared" si="837"/>
        <v>0</v>
      </c>
      <c r="AO136" s="221">
        <f t="shared" si="838"/>
        <v>0</v>
      </c>
      <c r="AP136" s="221">
        <f t="shared" si="839"/>
        <v>0</v>
      </c>
      <c r="AQ136" s="221">
        <f t="shared" si="840"/>
        <v>0</v>
      </c>
      <c r="AR136" s="221">
        <f t="shared" si="841"/>
        <v>0</v>
      </c>
      <c r="AS136" s="221">
        <f t="shared" si="842"/>
        <v>0</v>
      </c>
      <c r="AT136" s="221">
        <f t="shared" si="843"/>
        <v>0</v>
      </c>
      <c r="AU136" s="65">
        <f t="shared" si="844"/>
        <v>0</v>
      </c>
      <c r="AW136" s="525"/>
      <c r="AX136" s="165" t="s">
        <v>58</v>
      </c>
      <c r="AY136" s="221">
        <f t="shared" si="864"/>
        <v>0</v>
      </c>
      <c r="AZ136" s="221">
        <f t="shared" si="845"/>
        <v>0</v>
      </c>
      <c r="BA136" s="221">
        <f t="shared" si="846"/>
        <v>0</v>
      </c>
      <c r="BB136" s="221">
        <f t="shared" si="847"/>
        <v>0</v>
      </c>
      <c r="BC136" s="221">
        <f t="shared" si="848"/>
        <v>0</v>
      </c>
      <c r="BD136" s="221">
        <f t="shared" si="849"/>
        <v>0</v>
      </c>
      <c r="BE136" s="221">
        <f t="shared" si="850"/>
        <v>0</v>
      </c>
      <c r="BF136" s="221">
        <f t="shared" si="851"/>
        <v>0</v>
      </c>
      <c r="BG136" s="221">
        <f t="shared" si="852"/>
        <v>0</v>
      </c>
      <c r="BH136" s="221">
        <f t="shared" si="853"/>
        <v>0</v>
      </c>
      <c r="BI136" s="221">
        <f t="shared" si="854"/>
        <v>0</v>
      </c>
      <c r="BJ136" s="221">
        <f t="shared" si="855"/>
        <v>0</v>
      </c>
      <c r="BK136" s="65">
        <f t="shared" si="856"/>
        <v>0</v>
      </c>
      <c r="BP136" s="525"/>
      <c r="BQ136" s="165" t="s">
        <v>58</v>
      </c>
      <c r="BR136" s="414">
        <v>0</v>
      </c>
      <c r="BS136" s="414">
        <v>0</v>
      </c>
      <c r="BT136" s="414">
        <v>0</v>
      </c>
      <c r="BU136" s="414">
        <v>0</v>
      </c>
      <c r="BV136" s="414">
        <v>0</v>
      </c>
      <c r="BW136" s="414">
        <v>0</v>
      </c>
      <c r="BX136" s="414">
        <v>0</v>
      </c>
      <c r="BY136" s="414">
        <v>2.5433450380063154E-2</v>
      </c>
      <c r="BZ136" s="414">
        <v>1.2949829690022232E-2</v>
      </c>
      <c r="CA136" s="414">
        <v>0</v>
      </c>
      <c r="CB136" s="414">
        <v>1.3020593670677798E-2</v>
      </c>
      <c r="CC136" s="414">
        <v>4.2894346669923276E-3</v>
      </c>
      <c r="CD136" s="410">
        <f t="shared" si="857"/>
        <v>5.5693308407755521E-2</v>
      </c>
      <c r="CF136" s="525"/>
      <c r="CG136" s="165" t="s">
        <v>58</v>
      </c>
      <c r="CH136" s="414">
        <v>0</v>
      </c>
      <c r="CI136" s="414">
        <v>0</v>
      </c>
      <c r="CJ136" s="414">
        <v>0</v>
      </c>
      <c r="CK136" s="414">
        <v>0</v>
      </c>
      <c r="CL136" s="414">
        <v>0</v>
      </c>
      <c r="CM136" s="414">
        <v>0</v>
      </c>
      <c r="CN136" s="414">
        <v>0</v>
      </c>
      <c r="CO136" s="414">
        <v>0</v>
      </c>
      <c r="CP136" s="414">
        <v>0</v>
      </c>
      <c r="CQ136" s="414">
        <v>0</v>
      </c>
      <c r="CR136" s="414">
        <v>0</v>
      </c>
      <c r="CS136" s="414">
        <v>0</v>
      </c>
      <c r="CT136" s="410">
        <f t="shared" si="858"/>
        <v>0</v>
      </c>
      <c r="CV136" s="525"/>
      <c r="CW136" s="165" t="s">
        <v>58</v>
      </c>
      <c r="CX136" s="414">
        <v>0</v>
      </c>
      <c r="CY136" s="414">
        <v>0</v>
      </c>
      <c r="CZ136" s="414">
        <v>0</v>
      </c>
      <c r="DA136" s="414">
        <v>0</v>
      </c>
      <c r="DB136" s="414">
        <v>0</v>
      </c>
      <c r="DC136" s="414">
        <v>0</v>
      </c>
      <c r="DD136" s="414">
        <v>0</v>
      </c>
      <c r="DE136" s="414">
        <v>0</v>
      </c>
      <c r="DF136" s="414">
        <v>0</v>
      </c>
      <c r="DG136" s="414">
        <v>0</v>
      </c>
      <c r="DH136" s="414">
        <v>0</v>
      </c>
      <c r="DI136" s="414">
        <v>0</v>
      </c>
      <c r="DJ136" s="410">
        <f t="shared" si="859"/>
        <v>0</v>
      </c>
      <c r="DL136" s="525"/>
      <c r="DM136" s="165" t="s">
        <v>58</v>
      </c>
      <c r="DN136" s="414">
        <v>0</v>
      </c>
      <c r="DO136" s="414">
        <v>0</v>
      </c>
      <c r="DP136" s="414">
        <v>0</v>
      </c>
      <c r="DQ136" s="414">
        <v>0</v>
      </c>
      <c r="DR136" s="414">
        <v>0</v>
      </c>
      <c r="DS136" s="414">
        <v>0</v>
      </c>
      <c r="DT136" s="414">
        <v>0</v>
      </c>
      <c r="DU136" s="414">
        <v>0</v>
      </c>
      <c r="DV136" s="414">
        <v>0</v>
      </c>
      <c r="DW136" s="414">
        <v>0</v>
      </c>
      <c r="DX136" s="414">
        <v>0</v>
      </c>
      <c r="DY136" s="414">
        <v>0</v>
      </c>
      <c r="DZ136" s="410">
        <f t="shared" si="860"/>
        <v>0</v>
      </c>
    </row>
    <row r="137" spans="1:131" x14ac:dyDescent="0.35">
      <c r="A137" s="525"/>
      <c r="B137" s="165" t="s">
        <v>57</v>
      </c>
      <c r="C137" s="221">
        <f t="shared" si="861"/>
        <v>0</v>
      </c>
      <c r="D137" s="221">
        <f t="shared" si="809"/>
        <v>0</v>
      </c>
      <c r="E137" s="221">
        <f t="shared" si="810"/>
        <v>0</v>
      </c>
      <c r="F137" s="221">
        <f t="shared" si="811"/>
        <v>0</v>
      </c>
      <c r="G137" s="221">
        <f t="shared" si="812"/>
        <v>0</v>
      </c>
      <c r="H137" s="221">
        <f t="shared" si="813"/>
        <v>0</v>
      </c>
      <c r="I137" s="221">
        <f t="shared" si="814"/>
        <v>0</v>
      </c>
      <c r="J137" s="221">
        <f t="shared" si="815"/>
        <v>0</v>
      </c>
      <c r="K137" s="221">
        <f t="shared" si="816"/>
        <v>0</v>
      </c>
      <c r="L137" s="221">
        <f t="shared" si="817"/>
        <v>7576.2751222598099</v>
      </c>
      <c r="M137" s="221">
        <f t="shared" si="818"/>
        <v>0</v>
      </c>
      <c r="N137" s="221">
        <f t="shared" si="819"/>
        <v>0</v>
      </c>
      <c r="O137" s="65">
        <f t="shared" si="820"/>
        <v>7576.2751222598099</v>
      </c>
      <c r="Q137" s="525"/>
      <c r="R137" s="165" t="s">
        <v>57</v>
      </c>
      <c r="S137" s="221">
        <f t="shared" si="862"/>
        <v>0</v>
      </c>
      <c r="T137" s="221">
        <f t="shared" si="821"/>
        <v>0</v>
      </c>
      <c r="U137" s="221">
        <f t="shared" si="822"/>
        <v>0</v>
      </c>
      <c r="V137" s="221">
        <f t="shared" si="823"/>
        <v>0</v>
      </c>
      <c r="W137" s="221">
        <f t="shared" si="824"/>
        <v>0</v>
      </c>
      <c r="X137" s="221">
        <f t="shared" si="825"/>
        <v>0</v>
      </c>
      <c r="Y137" s="221">
        <f t="shared" si="826"/>
        <v>0</v>
      </c>
      <c r="Z137" s="221">
        <f t="shared" si="827"/>
        <v>0</v>
      </c>
      <c r="AA137" s="221">
        <f t="shared" si="828"/>
        <v>0</v>
      </c>
      <c r="AB137" s="221">
        <f t="shared" si="829"/>
        <v>0</v>
      </c>
      <c r="AC137" s="221">
        <f t="shared" si="830"/>
        <v>0</v>
      </c>
      <c r="AD137" s="221">
        <f t="shared" si="831"/>
        <v>0</v>
      </c>
      <c r="AE137" s="65">
        <f t="shared" si="832"/>
        <v>0</v>
      </c>
      <c r="AG137" s="525"/>
      <c r="AH137" s="165" t="s">
        <v>57</v>
      </c>
      <c r="AI137" s="221">
        <f t="shared" si="863"/>
        <v>0</v>
      </c>
      <c r="AJ137" s="221">
        <f t="shared" si="833"/>
        <v>0</v>
      </c>
      <c r="AK137" s="221">
        <f t="shared" si="834"/>
        <v>0</v>
      </c>
      <c r="AL137" s="221">
        <f t="shared" si="835"/>
        <v>0</v>
      </c>
      <c r="AM137" s="221">
        <f t="shared" si="836"/>
        <v>0</v>
      </c>
      <c r="AN137" s="221">
        <f t="shared" si="837"/>
        <v>0</v>
      </c>
      <c r="AO137" s="221">
        <f t="shared" si="838"/>
        <v>0</v>
      </c>
      <c r="AP137" s="221">
        <f t="shared" si="839"/>
        <v>0</v>
      </c>
      <c r="AQ137" s="221">
        <f t="shared" si="840"/>
        <v>0</v>
      </c>
      <c r="AR137" s="221">
        <f t="shared" si="841"/>
        <v>0</v>
      </c>
      <c r="AS137" s="221">
        <f t="shared" si="842"/>
        <v>0</v>
      </c>
      <c r="AT137" s="221">
        <f t="shared" si="843"/>
        <v>0</v>
      </c>
      <c r="AU137" s="65">
        <f t="shared" si="844"/>
        <v>0</v>
      </c>
      <c r="AW137" s="525"/>
      <c r="AX137" s="165" t="s">
        <v>57</v>
      </c>
      <c r="AY137" s="221">
        <f t="shared" si="864"/>
        <v>0</v>
      </c>
      <c r="AZ137" s="221">
        <f t="shared" si="845"/>
        <v>0</v>
      </c>
      <c r="BA137" s="221">
        <f t="shared" si="846"/>
        <v>0</v>
      </c>
      <c r="BB137" s="221">
        <f t="shared" si="847"/>
        <v>0</v>
      </c>
      <c r="BC137" s="221">
        <f t="shared" si="848"/>
        <v>0</v>
      </c>
      <c r="BD137" s="221">
        <f t="shared" si="849"/>
        <v>0</v>
      </c>
      <c r="BE137" s="221">
        <f t="shared" si="850"/>
        <v>0</v>
      </c>
      <c r="BF137" s="221">
        <f t="shared" si="851"/>
        <v>0</v>
      </c>
      <c r="BG137" s="221">
        <f t="shared" si="852"/>
        <v>0</v>
      </c>
      <c r="BH137" s="221">
        <f t="shared" si="853"/>
        <v>0</v>
      </c>
      <c r="BI137" s="221">
        <f t="shared" si="854"/>
        <v>0</v>
      </c>
      <c r="BJ137" s="221">
        <f t="shared" si="855"/>
        <v>0</v>
      </c>
      <c r="BK137" s="65">
        <f t="shared" si="856"/>
        <v>0</v>
      </c>
      <c r="BP137" s="525"/>
      <c r="BQ137" s="165" t="s">
        <v>57</v>
      </c>
      <c r="BR137" s="414">
        <v>0</v>
      </c>
      <c r="BS137" s="414">
        <v>0</v>
      </c>
      <c r="BT137" s="414">
        <v>0</v>
      </c>
      <c r="BU137" s="414">
        <v>0</v>
      </c>
      <c r="BV137" s="414">
        <v>0</v>
      </c>
      <c r="BW137" s="414">
        <v>0</v>
      </c>
      <c r="BX137" s="414">
        <v>0</v>
      </c>
      <c r="BY137" s="414">
        <v>0</v>
      </c>
      <c r="BZ137" s="414">
        <v>0</v>
      </c>
      <c r="CA137" s="414">
        <v>7.1811577930853991E-3</v>
      </c>
      <c r="CB137" s="414">
        <v>0</v>
      </c>
      <c r="CC137" s="414">
        <v>0</v>
      </c>
      <c r="CD137" s="410">
        <f t="shared" si="857"/>
        <v>7.1811577930853991E-3</v>
      </c>
      <c r="CF137" s="525"/>
      <c r="CG137" s="165" t="s">
        <v>57</v>
      </c>
      <c r="CH137" s="414">
        <v>0</v>
      </c>
      <c r="CI137" s="414">
        <v>0</v>
      </c>
      <c r="CJ137" s="414">
        <v>0</v>
      </c>
      <c r="CK137" s="414">
        <v>0</v>
      </c>
      <c r="CL137" s="414">
        <v>0</v>
      </c>
      <c r="CM137" s="414">
        <v>0</v>
      </c>
      <c r="CN137" s="414">
        <v>0</v>
      </c>
      <c r="CO137" s="414">
        <v>0</v>
      </c>
      <c r="CP137" s="414">
        <v>0</v>
      </c>
      <c r="CQ137" s="414">
        <v>0</v>
      </c>
      <c r="CR137" s="414">
        <v>0</v>
      </c>
      <c r="CS137" s="414">
        <v>0</v>
      </c>
      <c r="CT137" s="410">
        <f t="shared" si="858"/>
        <v>0</v>
      </c>
      <c r="CV137" s="525"/>
      <c r="CW137" s="165" t="s">
        <v>57</v>
      </c>
      <c r="CX137" s="414">
        <v>0</v>
      </c>
      <c r="CY137" s="414">
        <v>0</v>
      </c>
      <c r="CZ137" s="414">
        <v>0</v>
      </c>
      <c r="DA137" s="414">
        <v>0</v>
      </c>
      <c r="DB137" s="414">
        <v>0</v>
      </c>
      <c r="DC137" s="414">
        <v>0</v>
      </c>
      <c r="DD137" s="414">
        <v>0</v>
      </c>
      <c r="DE137" s="414">
        <v>0</v>
      </c>
      <c r="DF137" s="414">
        <v>0</v>
      </c>
      <c r="DG137" s="414">
        <v>0</v>
      </c>
      <c r="DH137" s="414">
        <v>0</v>
      </c>
      <c r="DI137" s="414">
        <v>0</v>
      </c>
      <c r="DJ137" s="410">
        <f t="shared" si="859"/>
        <v>0</v>
      </c>
      <c r="DL137" s="525"/>
      <c r="DM137" s="165" t="s">
        <v>57</v>
      </c>
      <c r="DN137" s="414">
        <v>0</v>
      </c>
      <c r="DO137" s="414">
        <v>0</v>
      </c>
      <c r="DP137" s="414">
        <v>0</v>
      </c>
      <c r="DQ137" s="414">
        <v>0</v>
      </c>
      <c r="DR137" s="414">
        <v>0</v>
      </c>
      <c r="DS137" s="414">
        <v>0</v>
      </c>
      <c r="DT137" s="414">
        <v>0</v>
      </c>
      <c r="DU137" s="414">
        <v>0</v>
      </c>
      <c r="DV137" s="414">
        <v>0</v>
      </c>
      <c r="DW137" s="414">
        <v>0</v>
      </c>
      <c r="DX137" s="414">
        <v>0</v>
      </c>
      <c r="DY137" s="414">
        <v>0</v>
      </c>
      <c r="DZ137" s="410">
        <f t="shared" si="860"/>
        <v>0</v>
      </c>
    </row>
    <row r="138" spans="1:131" x14ac:dyDescent="0.35">
      <c r="A138" s="525"/>
      <c r="B138" s="165" t="s">
        <v>56</v>
      </c>
      <c r="C138" s="221">
        <f t="shared" si="861"/>
        <v>0</v>
      </c>
      <c r="D138" s="221">
        <f t="shared" si="809"/>
        <v>0</v>
      </c>
      <c r="E138" s="221">
        <f t="shared" si="810"/>
        <v>0</v>
      </c>
      <c r="F138" s="221">
        <f t="shared" si="811"/>
        <v>0</v>
      </c>
      <c r="G138" s="221">
        <f t="shared" si="812"/>
        <v>0</v>
      </c>
      <c r="H138" s="221">
        <f t="shared" si="813"/>
        <v>0</v>
      </c>
      <c r="I138" s="221">
        <f t="shared" si="814"/>
        <v>0</v>
      </c>
      <c r="J138" s="221">
        <f t="shared" si="815"/>
        <v>0</v>
      </c>
      <c r="K138" s="221">
        <f t="shared" si="816"/>
        <v>0</v>
      </c>
      <c r="L138" s="221">
        <f t="shared" si="817"/>
        <v>0</v>
      </c>
      <c r="M138" s="221">
        <f t="shared" si="818"/>
        <v>0</v>
      </c>
      <c r="N138" s="221">
        <f t="shared" si="819"/>
        <v>0</v>
      </c>
      <c r="O138" s="65">
        <f t="shared" si="820"/>
        <v>0</v>
      </c>
      <c r="Q138" s="525"/>
      <c r="R138" s="165" t="s">
        <v>56</v>
      </c>
      <c r="S138" s="221">
        <f t="shared" si="862"/>
        <v>0</v>
      </c>
      <c r="T138" s="221">
        <f t="shared" si="821"/>
        <v>0</v>
      </c>
      <c r="U138" s="221">
        <f t="shared" si="822"/>
        <v>0</v>
      </c>
      <c r="V138" s="221">
        <f t="shared" si="823"/>
        <v>0</v>
      </c>
      <c r="W138" s="221">
        <f t="shared" si="824"/>
        <v>0</v>
      </c>
      <c r="X138" s="221">
        <f t="shared" si="825"/>
        <v>239176.35352127999</v>
      </c>
      <c r="Y138" s="221">
        <f t="shared" si="826"/>
        <v>0</v>
      </c>
      <c r="Z138" s="221">
        <f t="shared" si="827"/>
        <v>0</v>
      </c>
      <c r="AA138" s="221">
        <f t="shared" si="828"/>
        <v>0</v>
      </c>
      <c r="AB138" s="221">
        <f t="shared" si="829"/>
        <v>0</v>
      </c>
      <c r="AC138" s="221">
        <f t="shared" si="830"/>
        <v>42633.895718350359</v>
      </c>
      <c r="AD138" s="221">
        <f t="shared" si="831"/>
        <v>53788.391004797748</v>
      </c>
      <c r="AE138" s="65">
        <f t="shared" si="832"/>
        <v>335598.64024442813</v>
      </c>
      <c r="AG138" s="525"/>
      <c r="AH138" s="165" t="s">
        <v>56</v>
      </c>
      <c r="AI138" s="221">
        <f t="shared" si="863"/>
        <v>0</v>
      </c>
      <c r="AJ138" s="221">
        <f t="shared" si="833"/>
        <v>0</v>
      </c>
      <c r="AK138" s="221">
        <f t="shared" si="834"/>
        <v>0</v>
      </c>
      <c r="AL138" s="221">
        <f t="shared" si="835"/>
        <v>0</v>
      </c>
      <c r="AM138" s="221">
        <f t="shared" si="836"/>
        <v>0</v>
      </c>
      <c r="AN138" s="221">
        <f t="shared" si="837"/>
        <v>0</v>
      </c>
      <c r="AO138" s="221">
        <f t="shared" si="838"/>
        <v>0</v>
      </c>
      <c r="AP138" s="221">
        <f t="shared" si="839"/>
        <v>0</v>
      </c>
      <c r="AQ138" s="221">
        <f t="shared" si="840"/>
        <v>0</v>
      </c>
      <c r="AR138" s="221">
        <f t="shared" si="841"/>
        <v>0</v>
      </c>
      <c r="AS138" s="221">
        <f t="shared" si="842"/>
        <v>0</v>
      </c>
      <c r="AT138" s="221">
        <f t="shared" si="843"/>
        <v>0</v>
      </c>
      <c r="AU138" s="65">
        <f t="shared" si="844"/>
        <v>0</v>
      </c>
      <c r="AW138" s="525"/>
      <c r="AX138" s="165" t="s">
        <v>56</v>
      </c>
      <c r="AY138" s="221">
        <f t="shared" si="864"/>
        <v>0</v>
      </c>
      <c r="AZ138" s="221">
        <f t="shared" si="845"/>
        <v>0</v>
      </c>
      <c r="BA138" s="221">
        <f t="shared" si="846"/>
        <v>0</v>
      </c>
      <c r="BB138" s="221">
        <f t="shared" si="847"/>
        <v>0</v>
      </c>
      <c r="BC138" s="221">
        <f t="shared" si="848"/>
        <v>0</v>
      </c>
      <c r="BD138" s="221">
        <f t="shared" si="849"/>
        <v>0</v>
      </c>
      <c r="BE138" s="221">
        <f t="shared" si="850"/>
        <v>0</v>
      </c>
      <c r="BF138" s="221">
        <f t="shared" si="851"/>
        <v>0</v>
      </c>
      <c r="BG138" s="221">
        <f t="shared" si="852"/>
        <v>0</v>
      </c>
      <c r="BH138" s="221">
        <f t="shared" si="853"/>
        <v>0</v>
      </c>
      <c r="BI138" s="221">
        <f t="shared" si="854"/>
        <v>0</v>
      </c>
      <c r="BJ138" s="221">
        <f t="shared" si="855"/>
        <v>0</v>
      </c>
      <c r="BK138" s="65">
        <f t="shared" si="856"/>
        <v>0</v>
      </c>
      <c r="BP138" s="525"/>
      <c r="BQ138" s="165" t="s">
        <v>56</v>
      </c>
      <c r="BR138" s="414">
        <v>0</v>
      </c>
      <c r="BS138" s="414">
        <v>0</v>
      </c>
      <c r="BT138" s="414">
        <v>0</v>
      </c>
      <c r="BU138" s="414">
        <v>0</v>
      </c>
      <c r="BV138" s="414">
        <v>0</v>
      </c>
      <c r="BW138" s="414">
        <v>0</v>
      </c>
      <c r="BX138" s="414">
        <v>0</v>
      </c>
      <c r="BY138" s="414">
        <v>0</v>
      </c>
      <c r="BZ138" s="414">
        <v>0</v>
      </c>
      <c r="CA138" s="414">
        <v>0</v>
      </c>
      <c r="CB138" s="414">
        <v>0</v>
      </c>
      <c r="CC138" s="414">
        <v>0</v>
      </c>
      <c r="CD138" s="410">
        <f t="shared" si="857"/>
        <v>0</v>
      </c>
      <c r="CF138" s="525"/>
      <c r="CG138" s="165" t="s">
        <v>56</v>
      </c>
      <c r="CH138" s="414">
        <v>0</v>
      </c>
      <c r="CI138" s="414">
        <v>0</v>
      </c>
      <c r="CJ138" s="414">
        <v>0</v>
      </c>
      <c r="CK138" s="414">
        <v>0</v>
      </c>
      <c r="CL138" s="414">
        <v>0</v>
      </c>
      <c r="CM138" s="414">
        <v>0.22670284635845997</v>
      </c>
      <c r="CN138" s="414">
        <v>0</v>
      </c>
      <c r="CO138" s="414">
        <v>0</v>
      </c>
      <c r="CP138" s="414">
        <v>0</v>
      </c>
      <c r="CQ138" s="414">
        <v>0</v>
      </c>
      <c r="CR138" s="414">
        <v>4.0410456002038901E-2</v>
      </c>
      <c r="CS138" s="414">
        <v>5.0983222890989145E-2</v>
      </c>
      <c r="CT138" s="410">
        <f t="shared" si="858"/>
        <v>0.31809652525148802</v>
      </c>
      <c r="CV138" s="525"/>
      <c r="CW138" s="165" t="s">
        <v>56</v>
      </c>
      <c r="CX138" s="414">
        <v>0</v>
      </c>
      <c r="CY138" s="414">
        <v>0</v>
      </c>
      <c r="CZ138" s="414">
        <v>0</v>
      </c>
      <c r="DA138" s="414">
        <v>0</v>
      </c>
      <c r="DB138" s="414">
        <v>0</v>
      </c>
      <c r="DC138" s="414">
        <v>0</v>
      </c>
      <c r="DD138" s="414">
        <v>0</v>
      </c>
      <c r="DE138" s="414">
        <v>0</v>
      </c>
      <c r="DF138" s="414">
        <v>0</v>
      </c>
      <c r="DG138" s="414">
        <v>0</v>
      </c>
      <c r="DH138" s="414">
        <v>0</v>
      </c>
      <c r="DI138" s="414">
        <v>0</v>
      </c>
      <c r="DJ138" s="410">
        <f t="shared" si="859"/>
        <v>0</v>
      </c>
      <c r="DL138" s="525"/>
      <c r="DM138" s="165" t="s">
        <v>56</v>
      </c>
      <c r="DN138" s="414">
        <v>0</v>
      </c>
      <c r="DO138" s="414">
        <v>0</v>
      </c>
      <c r="DP138" s="414">
        <v>0</v>
      </c>
      <c r="DQ138" s="414">
        <v>0</v>
      </c>
      <c r="DR138" s="414">
        <v>0</v>
      </c>
      <c r="DS138" s="414">
        <v>0</v>
      </c>
      <c r="DT138" s="414">
        <v>0</v>
      </c>
      <c r="DU138" s="414">
        <v>0</v>
      </c>
      <c r="DV138" s="414">
        <v>0</v>
      </c>
      <c r="DW138" s="414">
        <v>0</v>
      </c>
      <c r="DX138" s="414">
        <v>0</v>
      </c>
      <c r="DY138" s="414">
        <v>0</v>
      </c>
      <c r="DZ138" s="410">
        <f t="shared" si="860"/>
        <v>0</v>
      </c>
    </row>
    <row r="139" spans="1:131" x14ac:dyDescent="0.35">
      <c r="A139" s="525"/>
      <c r="B139" s="165" t="s">
        <v>55</v>
      </c>
      <c r="C139" s="221">
        <f t="shared" si="861"/>
        <v>0</v>
      </c>
      <c r="D139" s="221">
        <f t="shared" si="809"/>
        <v>0</v>
      </c>
      <c r="E139" s="221">
        <f t="shared" si="810"/>
        <v>175417.46766772069</v>
      </c>
      <c r="F139" s="221">
        <f t="shared" si="811"/>
        <v>0</v>
      </c>
      <c r="G139" s="221">
        <f t="shared" si="812"/>
        <v>0</v>
      </c>
      <c r="H139" s="221">
        <f t="shared" si="813"/>
        <v>0</v>
      </c>
      <c r="I139" s="221">
        <f t="shared" si="814"/>
        <v>24153.378611551547</v>
      </c>
      <c r="J139" s="221">
        <f t="shared" si="815"/>
        <v>204988.97970925993</v>
      </c>
      <c r="K139" s="221">
        <f t="shared" si="816"/>
        <v>4522.2338856343731</v>
      </c>
      <c r="L139" s="221">
        <f t="shared" si="817"/>
        <v>1646.821268969424</v>
      </c>
      <c r="M139" s="221">
        <f t="shared" si="818"/>
        <v>5222.658655474389</v>
      </c>
      <c r="N139" s="221">
        <f t="shared" si="819"/>
        <v>183470.50717855076</v>
      </c>
      <c r="O139" s="65">
        <f t="shared" si="820"/>
        <v>599422.0469771612</v>
      </c>
      <c r="Q139" s="525"/>
      <c r="R139" s="165" t="s">
        <v>55</v>
      </c>
      <c r="S139" s="221">
        <f t="shared" si="862"/>
        <v>0</v>
      </c>
      <c r="T139" s="221">
        <f t="shared" si="821"/>
        <v>0</v>
      </c>
      <c r="U139" s="221">
        <f t="shared" si="822"/>
        <v>0</v>
      </c>
      <c r="V139" s="221">
        <f t="shared" si="823"/>
        <v>0</v>
      </c>
      <c r="W139" s="221">
        <f t="shared" si="824"/>
        <v>0</v>
      </c>
      <c r="X139" s="221">
        <f t="shared" si="825"/>
        <v>18591.668743679566</v>
      </c>
      <c r="Y139" s="221">
        <f t="shared" si="826"/>
        <v>0</v>
      </c>
      <c r="Z139" s="221">
        <f t="shared" si="827"/>
        <v>0</v>
      </c>
      <c r="AA139" s="221">
        <f t="shared" si="828"/>
        <v>0</v>
      </c>
      <c r="AB139" s="221">
        <f t="shared" si="829"/>
        <v>0</v>
      </c>
      <c r="AC139" s="221">
        <f t="shared" si="830"/>
        <v>0</v>
      </c>
      <c r="AD139" s="221">
        <f t="shared" si="831"/>
        <v>0</v>
      </c>
      <c r="AE139" s="65">
        <f t="shared" si="832"/>
        <v>18591.668743679566</v>
      </c>
      <c r="AG139" s="525"/>
      <c r="AH139" s="165" t="s">
        <v>55</v>
      </c>
      <c r="AI139" s="221">
        <f t="shared" si="863"/>
        <v>0</v>
      </c>
      <c r="AJ139" s="221">
        <f t="shared" si="833"/>
        <v>0</v>
      </c>
      <c r="AK139" s="221">
        <f t="shared" si="834"/>
        <v>0</v>
      </c>
      <c r="AL139" s="221">
        <f t="shared" si="835"/>
        <v>0</v>
      </c>
      <c r="AM139" s="221">
        <f t="shared" si="836"/>
        <v>0</v>
      </c>
      <c r="AN139" s="221">
        <f t="shared" si="837"/>
        <v>0</v>
      </c>
      <c r="AO139" s="221">
        <f t="shared" si="838"/>
        <v>0</v>
      </c>
      <c r="AP139" s="221">
        <f t="shared" si="839"/>
        <v>0</v>
      </c>
      <c r="AQ139" s="221">
        <f t="shared" si="840"/>
        <v>0</v>
      </c>
      <c r="AR139" s="221">
        <f t="shared" si="841"/>
        <v>0</v>
      </c>
      <c r="AS139" s="221">
        <f t="shared" si="842"/>
        <v>0</v>
      </c>
      <c r="AT139" s="221">
        <f t="shared" si="843"/>
        <v>0</v>
      </c>
      <c r="AU139" s="65">
        <f t="shared" si="844"/>
        <v>0</v>
      </c>
      <c r="AW139" s="525"/>
      <c r="AX139" s="165" t="s">
        <v>55</v>
      </c>
      <c r="AY139" s="221">
        <f t="shared" si="864"/>
        <v>0</v>
      </c>
      <c r="AZ139" s="221">
        <f t="shared" si="845"/>
        <v>0</v>
      </c>
      <c r="BA139" s="221">
        <f t="shared" si="846"/>
        <v>0</v>
      </c>
      <c r="BB139" s="221">
        <f t="shared" si="847"/>
        <v>0</v>
      </c>
      <c r="BC139" s="221">
        <f t="shared" si="848"/>
        <v>0</v>
      </c>
      <c r="BD139" s="221">
        <f t="shared" si="849"/>
        <v>0</v>
      </c>
      <c r="BE139" s="221">
        <f t="shared" si="850"/>
        <v>0</v>
      </c>
      <c r="BF139" s="221">
        <f t="shared" si="851"/>
        <v>0</v>
      </c>
      <c r="BG139" s="221">
        <f t="shared" si="852"/>
        <v>0</v>
      </c>
      <c r="BH139" s="221">
        <f t="shared" si="853"/>
        <v>0</v>
      </c>
      <c r="BI139" s="221">
        <f t="shared" si="854"/>
        <v>0</v>
      </c>
      <c r="BJ139" s="221">
        <f t="shared" si="855"/>
        <v>0</v>
      </c>
      <c r="BK139" s="65">
        <f t="shared" si="856"/>
        <v>0</v>
      </c>
      <c r="BP139" s="525"/>
      <c r="BQ139" s="165" t="s">
        <v>55</v>
      </c>
      <c r="BR139" s="414">
        <v>0</v>
      </c>
      <c r="BS139" s="414">
        <v>0</v>
      </c>
      <c r="BT139" s="414">
        <v>0.16626910911461487</v>
      </c>
      <c r="BU139" s="414">
        <v>0</v>
      </c>
      <c r="BV139" s="414">
        <v>0</v>
      </c>
      <c r="BW139" s="414">
        <v>0</v>
      </c>
      <c r="BX139" s="414">
        <v>2.289373343057137E-2</v>
      </c>
      <c r="BY139" s="414">
        <v>0.19429840988888208</v>
      </c>
      <c r="BZ139" s="414">
        <v>4.2863906848583022E-3</v>
      </c>
      <c r="CA139" s="414">
        <v>1.56093637026623E-3</v>
      </c>
      <c r="CB139" s="414">
        <v>4.9502869548905867E-3</v>
      </c>
      <c r="CC139" s="414">
        <v>0.17390216711581016</v>
      </c>
      <c r="CD139" s="410">
        <f t="shared" si="857"/>
        <v>0.56816103355989356</v>
      </c>
      <c r="CF139" s="525"/>
      <c r="CG139" s="165" t="s">
        <v>55</v>
      </c>
      <c r="CH139" s="414">
        <v>0</v>
      </c>
      <c r="CI139" s="414">
        <v>0</v>
      </c>
      <c r="CJ139" s="414">
        <v>0</v>
      </c>
      <c r="CK139" s="414">
        <v>0</v>
      </c>
      <c r="CL139" s="414">
        <v>0</v>
      </c>
      <c r="CM139" s="414">
        <v>1.7622077436558851E-2</v>
      </c>
      <c r="CN139" s="414">
        <v>0</v>
      </c>
      <c r="CO139" s="414">
        <v>0</v>
      </c>
      <c r="CP139" s="414">
        <v>0</v>
      </c>
      <c r="CQ139" s="414">
        <v>0</v>
      </c>
      <c r="CR139" s="414">
        <v>0</v>
      </c>
      <c r="CS139" s="414">
        <v>0</v>
      </c>
      <c r="CT139" s="410">
        <f t="shared" si="858"/>
        <v>1.7622077436558851E-2</v>
      </c>
      <c r="CV139" s="525"/>
      <c r="CW139" s="165" t="s">
        <v>55</v>
      </c>
      <c r="CX139" s="414">
        <v>0</v>
      </c>
      <c r="CY139" s="414">
        <v>0</v>
      </c>
      <c r="CZ139" s="414">
        <v>0</v>
      </c>
      <c r="DA139" s="414">
        <v>0</v>
      </c>
      <c r="DB139" s="414">
        <v>0</v>
      </c>
      <c r="DC139" s="414">
        <v>0</v>
      </c>
      <c r="DD139" s="414">
        <v>0</v>
      </c>
      <c r="DE139" s="414">
        <v>0</v>
      </c>
      <c r="DF139" s="414">
        <v>0</v>
      </c>
      <c r="DG139" s="414">
        <v>0</v>
      </c>
      <c r="DH139" s="414">
        <v>0</v>
      </c>
      <c r="DI139" s="414">
        <v>0</v>
      </c>
      <c r="DJ139" s="410">
        <f t="shared" si="859"/>
        <v>0</v>
      </c>
      <c r="DL139" s="525"/>
      <c r="DM139" s="165" t="s">
        <v>55</v>
      </c>
      <c r="DN139" s="414">
        <v>0</v>
      </c>
      <c r="DO139" s="414">
        <v>0</v>
      </c>
      <c r="DP139" s="414">
        <v>0</v>
      </c>
      <c r="DQ139" s="414">
        <v>0</v>
      </c>
      <c r="DR139" s="414">
        <v>0</v>
      </c>
      <c r="DS139" s="414">
        <v>0</v>
      </c>
      <c r="DT139" s="414">
        <v>0</v>
      </c>
      <c r="DU139" s="414">
        <v>0</v>
      </c>
      <c r="DV139" s="414">
        <v>0</v>
      </c>
      <c r="DW139" s="414">
        <v>0</v>
      </c>
      <c r="DX139" s="414">
        <v>0</v>
      </c>
      <c r="DY139" s="414">
        <v>0</v>
      </c>
      <c r="DZ139" s="410">
        <f t="shared" si="860"/>
        <v>0</v>
      </c>
    </row>
    <row r="140" spans="1:131" x14ac:dyDescent="0.35">
      <c r="A140" s="525"/>
      <c r="B140" s="165" t="s">
        <v>54</v>
      </c>
      <c r="C140" s="221">
        <f t="shared" si="861"/>
        <v>0</v>
      </c>
      <c r="D140" s="221">
        <f t="shared" si="809"/>
        <v>0</v>
      </c>
      <c r="E140" s="221">
        <f t="shared" si="810"/>
        <v>0</v>
      </c>
      <c r="F140" s="221">
        <f t="shared" si="811"/>
        <v>0</v>
      </c>
      <c r="G140" s="221">
        <f t="shared" si="812"/>
        <v>0</v>
      </c>
      <c r="H140" s="221">
        <f t="shared" si="813"/>
        <v>0</v>
      </c>
      <c r="I140" s="221">
        <f t="shared" si="814"/>
        <v>0</v>
      </c>
      <c r="J140" s="221">
        <f t="shared" si="815"/>
        <v>0</v>
      </c>
      <c r="K140" s="221">
        <f t="shared" si="816"/>
        <v>0</v>
      </c>
      <c r="L140" s="221">
        <f t="shared" si="817"/>
        <v>0</v>
      </c>
      <c r="M140" s="221">
        <f t="shared" si="818"/>
        <v>0</v>
      </c>
      <c r="N140" s="221">
        <f t="shared" si="819"/>
        <v>0</v>
      </c>
      <c r="O140" s="65">
        <f t="shared" si="820"/>
        <v>0</v>
      </c>
      <c r="Q140" s="525"/>
      <c r="R140" s="165" t="s">
        <v>54</v>
      </c>
      <c r="S140" s="221">
        <f t="shared" si="862"/>
        <v>0</v>
      </c>
      <c r="T140" s="221">
        <f t="shared" si="821"/>
        <v>0</v>
      </c>
      <c r="U140" s="221">
        <f t="shared" si="822"/>
        <v>0</v>
      </c>
      <c r="V140" s="221">
        <f t="shared" si="823"/>
        <v>0</v>
      </c>
      <c r="W140" s="221">
        <f t="shared" si="824"/>
        <v>0</v>
      </c>
      <c r="X140" s="221">
        <f t="shared" si="825"/>
        <v>0</v>
      </c>
      <c r="Y140" s="221">
        <f t="shared" si="826"/>
        <v>0</v>
      </c>
      <c r="Z140" s="221">
        <f t="shared" si="827"/>
        <v>0</v>
      </c>
      <c r="AA140" s="221">
        <f t="shared" si="828"/>
        <v>0</v>
      </c>
      <c r="AB140" s="221">
        <f t="shared" si="829"/>
        <v>0</v>
      </c>
      <c r="AC140" s="221">
        <f t="shared" si="830"/>
        <v>0</v>
      </c>
      <c r="AD140" s="221">
        <f t="shared" si="831"/>
        <v>0</v>
      </c>
      <c r="AE140" s="65">
        <f t="shared" si="832"/>
        <v>0</v>
      </c>
      <c r="AG140" s="525"/>
      <c r="AH140" s="165" t="s">
        <v>54</v>
      </c>
      <c r="AI140" s="221">
        <f t="shared" si="863"/>
        <v>0</v>
      </c>
      <c r="AJ140" s="221">
        <f t="shared" si="833"/>
        <v>0</v>
      </c>
      <c r="AK140" s="221">
        <f t="shared" si="834"/>
        <v>0</v>
      </c>
      <c r="AL140" s="221">
        <f t="shared" si="835"/>
        <v>0</v>
      </c>
      <c r="AM140" s="221">
        <f t="shared" si="836"/>
        <v>0</v>
      </c>
      <c r="AN140" s="221">
        <f t="shared" si="837"/>
        <v>0</v>
      </c>
      <c r="AO140" s="221">
        <f t="shared" si="838"/>
        <v>0</v>
      </c>
      <c r="AP140" s="221">
        <f t="shared" si="839"/>
        <v>0</v>
      </c>
      <c r="AQ140" s="221">
        <f t="shared" si="840"/>
        <v>0</v>
      </c>
      <c r="AR140" s="221">
        <f t="shared" si="841"/>
        <v>0</v>
      </c>
      <c r="AS140" s="221">
        <f t="shared" si="842"/>
        <v>0</v>
      </c>
      <c r="AT140" s="221">
        <f t="shared" si="843"/>
        <v>0</v>
      </c>
      <c r="AU140" s="65">
        <f t="shared" si="844"/>
        <v>0</v>
      </c>
      <c r="AW140" s="525"/>
      <c r="AX140" s="165" t="s">
        <v>54</v>
      </c>
      <c r="AY140" s="221">
        <f t="shared" si="864"/>
        <v>0</v>
      </c>
      <c r="AZ140" s="221">
        <f t="shared" si="845"/>
        <v>0</v>
      </c>
      <c r="BA140" s="221">
        <f t="shared" si="846"/>
        <v>0</v>
      </c>
      <c r="BB140" s="221">
        <f t="shared" si="847"/>
        <v>0</v>
      </c>
      <c r="BC140" s="221">
        <f t="shared" si="848"/>
        <v>0</v>
      </c>
      <c r="BD140" s="221">
        <f t="shared" si="849"/>
        <v>0</v>
      </c>
      <c r="BE140" s="221">
        <f t="shared" si="850"/>
        <v>0</v>
      </c>
      <c r="BF140" s="221">
        <f t="shared" si="851"/>
        <v>0</v>
      </c>
      <c r="BG140" s="221">
        <f t="shared" si="852"/>
        <v>0</v>
      </c>
      <c r="BH140" s="221">
        <f t="shared" si="853"/>
        <v>0</v>
      </c>
      <c r="BI140" s="221">
        <f t="shared" si="854"/>
        <v>0</v>
      </c>
      <c r="BJ140" s="221">
        <f t="shared" si="855"/>
        <v>0</v>
      </c>
      <c r="BK140" s="65">
        <f t="shared" si="856"/>
        <v>0</v>
      </c>
      <c r="BP140" s="525"/>
      <c r="BQ140" s="165" t="s">
        <v>54</v>
      </c>
      <c r="BR140" s="414">
        <v>0</v>
      </c>
      <c r="BS140" s="414">
        <v>0</v>
      </c>
      <c r="BT140" s="414">
        <v>0</v>
      </c>
      <c r="BU140" s="414">
        <v>0</v>
      </c>
      <c r="BV140" s="414">
        <v>0</v>
      </c>
      <c r="BW140" s="414">
        <v>0</v>
      </c>
      <c r="BX140" s="414">
        <v>0</v>
      </c>
      <c r="BY140" s="414">
        <v>0</v>
      </c>
      <c r="BZ140" s="414">
        <v>0</v>
      </c>
      <c r="CA140" s="414">
        <v>0</v>
      </c>
      <c r="CB140" s="414">
        <v>0</v>
      </c>
      <c r="CC140" s="414">
        <v>0</v>
      </c>
      <c r="CD140" s="410">
        <f t="shared" si="857"/>
        <v>0</v>
      </c>
      <c r="CF140" s="525"/>
      <c r="CG140" s="165" t="s">
        <v>54</v>
      </c>
      <c r="CH140" s="414">
        <v>0</v>
      </c>
      <c r="CI140" s="414">
        <v>0</v>
      </c>
      <c r="CJ140" s="414">
        <v>0</v>
      </c>
      <c r="CK140" s="414">
        <v>0</v>
      </c>
      <c r="CL140" s="414">
        <v>0</v>
      </c>
      <c r="CM140" s="414">
        <v>0</v>
      </c>
      <c r="CN140" s="414">
        <v>0</v>
      </c>
      <c r="CO140" s="414">
        <v>0</v>
      </c>
      <c r="CP140" s="414">
        <v>0</v>
      </c>
      <c r="CQ140" s="414">
        <v>0</v>
      </c>
      <c r="CR140" s="414">
        <v>0</v>
      </c>
      <c r="CS140" s="414">
        <v>0</v>
      </c>
      <c r="CT140" s="410">
        <f t="shared" si="858"/>
        <v>0</v>
      </c>
      <c r="CV140" s="525"/>
      <c r="CW140" s="165" t="s">
        <v>54</v>
      </c>
      <c r="CX140" s="414">
        <v>0</v>
      </c>
      <c r="CY140" s="414">
        <v>0</v>
      </c>
      <c r="CZ140" s="414">
        <v>0</v>
      </c>
      <c r="DA140" s="414">
        <v>0</v>
      </c>
      <c r="DB140" s="414">
        <v>0</v>
      </c>
      <c r="DC140" s="414">
        <v>0</v>
      </c>
      <c r="DD140" s="414">
        <v>0</v>
      </c>
      <c r="DE140" s="414">
        <v>0</v>
      </c>
      <c r="DF140" s="414">
        <v>0</v>
      </c>
      <c r="DG140" s="414">
        <v>0</v>
      </c>
      <c r="DH140" s="414">
        <v>0</v>
      </c>
      <c r="DI140" s="414">
        <v>0</v>
      </c>
      <c r="DJ140" s="410">
        <f t="shared" si="859"/>
        <v>0</v>
      </c>
      <c r="DL140" s="525"/>
      <c r="DM140" s="165" t="s">
        <v>54</v>
      </c>
      <c r="DN140" s="414">
        <v>0</v>
      </c>
      <c r="DO140" s="414">
        <v>0</v>
      </c>
      <c r="DP140" s="414">
        <v>0</v>
      </c>
      <c r="DQ140" s="414">
        <v>0</v>
      </c>
      <c r="DR140" s="414">
        <v>0</v>
      </c>
      <c r="DS140" s="414">
        <v>0</v>
      </c>
      <c r="DT140" s="414">
        <v>0</v>
      </c>
      <c r="DU140" s="414">
        <v>0</v>
      </c>
      <c r="DV140" s="414">
        <v>0</v>
      </c>
      <c r="DW140" s="414">
        <v>0</v>
      </c>
      <c r="DX140" s="414">
        <v>0</v>
      </c>
      <c r="DY140" s="414">
        <v>0</v>
      </c>
      <c r="DZ140" s="410">
        <f t="shared" si="860"/>
        <v>0</v>
      </c>
    </row>
    <row r="141" spans="1:131" x14ac:dyDescent="0.35">
      <c r="A141" s="525"/>
      <c r="B141" s="165" t="s">
        <v>53</v>
      </c>
      <c r="C141" s="221">
        <f t="shared" si="861"/>
        <v>0</v>
      </c>
      <c r="D141" s="221">
        <f t="shared" si="809"/>
        <v>0</v>
      </c>
      <c r="E141" s="221">
        <f t="shared" si="810"/>
        <v>0</v>
      </c>
      <c r="F141" s="221">
        <f t="shared" si="811"/>
        <v>0</v>
      </c>
      <c r="G141" s="221">
        <f t="shared" si="812"/>
        <v>0</v>
      </c>
      <c r="H141" s="221">
        <f t="shared" si="813"/>
        <v>0</v>
      </c>
      <c r="I141" s="221">
        <f t="shared" si="814"/>
        <v>0</v>
      </c>
      <c r="J141" s="221">
        <f t="shared" si="815"/>
        <v>0</v>
      </c>
      <c r="K141" s="221">
        <f t="shared" si="816"/>
        <v>875.81850543732673</v>
      </c>
      <c r="L141" s="221">
        <f t="shared" si="817"/>
        <v>0</v>
      </c>
      <c r="M141" s="221">
        <f t="shared" si="818"/>
        <v>0</v>
      </c>
      <c r="N141" s="221">
        <f t="shared" si="819"/>
        <v>0</v>
      </c>
      <c r="O141" s="65">
        <f t="shared" si="820"/>
        <v>875.81850543732673</v>
      </c>
      <c r="Q141" s="525"/>
      <c r="R141" s="165" t="s">
        <v>53</v>
      </c>
      <c r="S141" s="221">
        <f t="shared" si="862"/>
        <v>0</v>
      </c>
      <c r="T141" s="221">
        <f t="shared" si="821"/>
        <v>0</v>
      </c>
      <c r="U141" s="221">
        <f t="shared" si="822"/>
        <v>0</v>
      </c>
      <c r="V141" s="221">
        <f t="shared" si="823"/>
        <v>0</v>
      </c>
      <c r="W141" s="221">
        <f t="shared" si="824"/>
        <v>0</v>
      </c>
      <c r="X141" s="221">
        <f t="shared" si="825"/>
        <v>0</v>
      </c>
      <c r="Y141" s="221">
        <f t="shared" si="826"/>
        <v>0</v>
      </c>
      <c r="Z141" s="221">
        <f t="shared" si="827"/>
        <v>0</v>
      </c>
      <c r="AA141" s="221">
        <f t="shared" si="828"/>
        <v>0</v>
      </c>
      <c r="AB141" s="221">
        <f t="shared" si="829"/>
        <v>0</v>
      </c>
      <c r="AC141" s="221">
        <f t="shared" si="830"/>
        <v>0</v>
      </c>
      <c r="AD141" s="221">
        <f t="shared" si="831"/>
        <v>18192.173774502</v>
      </c>
      <c r="AE141" s="65">
        <f t="shared" si="832"/>
        <v>18192.173774502</v>
      </c>
      <c r="AG141" s="525"/>
      <c r="AH141" s="165" t="s">
        <v>53</v>
      </c>
      <c r="AI141" s="221">
        <f t="shared" si="863"/>
        <v>0</v>
      </c>
      <c r="AJ141" s="221">
        <f t="shared" si="833"/>
        <v>0</v>
      </c>
      <c r="AK141" s="221">
        <f t="shared" si="834"/>
        <v>0</v>
      </c>
      <c r="AL141" s="221">
        <f t="shared" si="835"/>
        <v>0</v>
      </c>
      <c r="AM141" s="221">
        <f t="shared" si="836"/>
        <v>0</v>
      </c>
      <c r="AN141" s="221">
        <f t="shared" si="837"/>
        <v>0</v>
      </c>
      <c r="AO141" s="221">
        <f t="shared" si="838"/>
        <v>0</v>
      </c>
      <c r="AP141" s="221">
        <f t="shared" si="839"/>
        <v>0</v>
      </c>
      <c r="AQ141" s="221">
        <f t="shared" si="840"/>
        <v>0</v>
      </c>
      <c r="AR141" s="221">
        <f t="shared" si="841"/>
        <v>0</v>
      </c>
      <c r="AS141" s="221">
        <f t="shared" si="842"/>
        <v>0</v>
      </c>
      <c r="AT141" s="221">
        <f t="shared" si="843"/>
        <v>0</v>
      </c>
      <c r="AU141" s="65">
        <f t="shared" si="844"/>
        <v>0</v>
      </c>
      <c r="AW141" s="525"/>
      <c r="AX141" s="165" t="s">
        <v>53</v>
      </c>
      <c r="AY141" s="221">
        <f t="shared" si="864"/>
        <v>0</v>
      </c>
      <c r="AZ141" s="221">
        <f t="shared" si="845"/>
        <v>0</v>
      </c>
      <c r="BA141" s="221">
        <f t="shared" si="846"/>
        <v>0</v>
      </c>
      <c r="BB141" s="221">
        <f t="shared" si="847"/>
        <v>0</v>
      </c>
      <c r="BC141" s="221">
        <f t="shared" si="848"/>
        <v>0</v>
      </c>
      <c r="BD141" s="221">
        <f t="shared" si="849"/>
        <v>0</v>
      </c>
      <c r="BE141" s="221">
        <f t="shared" si="850"/>
        <v>0</v>
      </c>
      <c r="BF141" s="221">
        <f t="shared" si="851"/>
        <v>0</v>
      </c>
      <c r="BG141" s="221">
        <f t="shared" si="852"/>
        <v>0</v>
      </c>
      <c r="BH141" s="221">
        <f t="shared" si="853"/>
        <v>0</v>
      </c>
      <c r="BI141" s="221">
        <f t="shared" si="854"/>
        <v>0</v>
      </c>
      <c r="BJ141" s="221">
        <f t="shared" si="855"/>
        <v>0</v>
      </c>
      <c r="BK141" s="65">
        <f t="shared" si="856"/>
        <v>0</v>
      </c>
      <c r="BP141" s="525"/>
      <c r="BQ141" s="165" t="s">
        <v>53</v>
      </c>
      <c r="BR141" s="414">
        <v>0</v>
      </c>
      <c r="BS141" s="414">
        <v>0</v>
      </c>
      <c r="BT141" s="414">
        <v>0</v>
      </c>
      <c r="BU141" s="414">
        <v>0</v>
      </c>
      <c r="BV141" s="414">
        <v>0</v>
      </c>
      <c r="BW141" s="414">
        <v>0</v>
      </c>
      <c r="BX141" s="414">
        <v>0</v>
      </c>
      <c r="BY141" s="414">
        <v>0</v>
      </c>
      <c r="BZ141" s="414">
        <v>8.301428847496368E-4</v>
      </c>
      <c r="CA141" s="414">
        <v>0</v>
      </c>
      <c r="CB141" s="414">
        <v>0</v>
      </c>
      <c r="CC141" s="414">
        <v>0</v>
      </c>
      <c r="CD141" s="410">
        <f t="shared" si="857"/>
        <v>8.301428847496368E-4</v>
      </c>
      <c r="CF141" s="525"/>
      <c r="CG141" s="165" t="s">
        <v>53</v>
      </c>
      <c r="CH141" s="414">
        <v>0</v>
      </c>
      <c r="CI141" s="414">
        <v>0</v>
      </c>
      <c r="CJ141" s="414">
        <v>0</v>
      </c>
      <c r="CK141" s="414">
        <v>0</v>
      </c>
      <c r="CL141" s="414">
        <v>0</v>
      </c>
      <c r="CM141" s="414">
        <v>0</v>
      </c>
      <c r="CN141" s="414">
        <v>0</v>
      </c>
      <c r="CO141" s="414">
        <v>0</v>
      </c>
      <c r="CP141" s="414">
        <v>0</v>
      </c>
      <c r="CQ141" s="414">
        <v>0</v>
      </c>
      <c r="CR141" s="414">
        <v>0</v>
      </c>
      <c r="CS141" s="414">
        <v>1.7243416898905066E-2</v>
      </c>
      <c r="CT141" s="410">
        <f t="shared" si="858"/>
        <v>1.7243416898905066E-2</v>
      </c>
      <c r="CV141" s="525"/>
      <c r="CW141" s="165" t="s">
        <v>53</v>
      </c>
      <c r="CX141" s="414">
        <v>0</v>
      </c>
      <c r="CY141" s="414">
        <v>0</v>
      </c>
      <c r="CZ141" s="414">
        <v>0</v>
      </c>
      <c r="DA141" s="414">
        <v>0</v>
      </c>
      <c r="DB141" s="414">
        <v>0</v>
      </c>
      <c r="DC141" s="414">
        <v>0</v>
      </c>
      <c r="DD141" s="414">
        <v>0</v>
      </c>
      <c r="DE141" s="414">
        <v>0</v>
      </c>
      <c r="DF141" s="414">
        <v>0</v>
      </c>
      <c r="DG141" s="414">
        <v>0</v>
      </c>
      <c r="DH141" s="414">
        <v>0</v>
      </c>
      <c r="DI141" s="414">
        <v>0</v>
      </c>
      <c r="DJ141" s="410">
        <f t="shared" si="859"/>
        <v>0</v>
      </c>
      <c r="DL141" s="525"/>
      <c r="DM141" s="165" t="s">
        <v>53</v>
      </c>
      <c r="DN141" s="414">
        <v>0</v>
      </c>
      <c r="DO141" s="414">
        <v>0</v>
      </c>
      <c r="DP141" s="414">
        <v>0</v>
      </c>
      <c r="DQ141" s="414">
        <v>0</v>
      </c>
      <c r="DR141" s="414">
        <v>0</v>
      </c>
      <c r="DS141" s="414">
        <v>0</v>
      </c>
      <c r="DT141" s="414">
        <v>0</v>
      </c>
      <c r="DU141" s="414">
        <v>0</v>
      </c>
      <c r="DV141" s="414">
        <v>0</v>
      </c>
      <c r="DW141" s="414">
        <v>0</v>
      </c>
      <c r="DX141" s="414">
        <v>0</v>
      </c>
      <c r="DY141" s="414">
        <v>0</v>
      </c>
      <c r="DZ141" s="410">
        <f t="shared" si="860"/>
        <v>0</v>
      </c>
    </row>
    <row r="142" spans="1:131" x14ac:dyDescent="0.35">
      <c r="A142" s="525"/>
      <c r="B142" s="165" t="s">
        <v>52</v>
      </c>
      <c r="C142" s="221">
        <f t="shared" si="861"/>
        <v>0</v>
      </c>
      <c r="D142" s="221">
        <f t="shared" si="809"/>
        <v>0</v>
      </c>
      <c r="E142" s="221">
        <f t="shared" si="810"/>
        <v>0</v>
      </c>
      <c r="F142" s="221">
        <f t="shared" si="811"/>
        <v>0</v>
      </c>
      <c r="G142" s="221">
        <f t="shared" si="812"/>
        <v>0</v>
      </c>
      <c r="H142" s="221">
        <f t="shared" si="813"/>
        <v>0</v>
      </c>
      <c r="I142" s="221">
        <f t="shared" si="814"/>
        <v>0</v>
      </c>
      <c r="J142" s="221">
        <f t="shared" si="815"/>
        <v>0</v>
      </c>
      <c r="K142" s="221">
        <f t="shared" si="816"/>
        <v>0</v>
      </c>
      <c r="L142" s="221">
        <f t="shared" si="817"/>
        <v>0</v>
      </c>
      <c r="M142" s="221">
        <f t="shared" si="818"/>
        <v>0</v>
      </c>
      <c r="N142" s="221">
        <f t="shared" si="819"/>
        <v>0</v>
      </c>
      <c r="O142" s="65">
        <f t="shared" si="820"/>
        <v>0</v>
      </c>
      <c r="Q142" s="525"/>
      <c r="R142" s="165" t="s">
        <v>52</v>
      </c>
      <c r="S142" s="221">
        <f t="shared" si="862"/>
        <v>0</v>
      </c>
      <c r="T142" s="221">
        <f t="shared" si="821"/>
        <v>0</v>
      </c>
      <c r="U142" s="221">
        <f t="shared" si="822"/>
        <v>0</v>
      </c>
      <c r="V142" s="221">
        <f t="shared" si="823"/>
        <v>0</v>
      </c>
      <c r="W142" s="221">
        <f t="shared" si="824"/>
        <v>0</v>
      </c>
      <c r="X142" s="221">
        <f t="shared" si="825"/>
        <v>0</v>
      </c>
      <c r="Y142" s="221">
        <f t="shared" si="826"/>
        <v>0</v>
      </c>
      <c r="Z142" s="221">
        <f t="shared" si="827"/>
        <v>0</v>
      </c>
      <c r="AA142" s="221">
        <f t="shared" si="828"/>
        <v>0</v>
      </c>
      <c r="AB142" s="221">
        <f t="shared" si="829"/>
        <v>0</v>
      </c>
      <c r="AC142" s="221">
        <f t="shared" si="830"/>
        <v>0</v>
      </c>
      <c r="AD142" s="221">
        <f t="shared" si="831"/>
        <v>0</v>
      </c>
      <c r="AE142" s="65">
        <f t="shared" si="832"/>
        <v>0</v>
      </c>
      <c r="AG142" s="525"/>
      <c r="AH142" s="165" t="s">
        <v>52</v>
      </c>
      <c r="AI142" s="221">
        <f t="shared" si="863"/>
        <v>0</v>
      </c>
      <c r="AJ142" s="221">
        <f t="shared" si="833"/>
        <v>0</v>
      </c>
      <c r="AK142" s="221">
        <f t="shared" si="834"/>
        <v>0</v>
      </c>
      <c r="AL142" s="221">
        <f t="shared" si="835"/>
        <v>0</v>
      </c>
      <c r="AM142" s="221">
        <f t="shared" si="836"/>
        <v>0</v>
      </c>
      <c r="AN142" s="221">
        <f t="shared" si="837"/>
        <v>0</v>
      </c>
      <c r="AO142" s="221">
        <f t="shared" si="838"/>
        <v>0</v>
      </c>
      <c r="AP142" s="221">
        <f t="shared" si="839"/>
        <v>0</v>
      </c>
      <c r="AQ142" s="221">
        <f t="shared" si="840"/>
        <v>0</v>
      </c>
      <c r="AR142" s="221">
        <f t="shared" si="841"/>
        <v>0</v>
      </c>
      <c r="AS142" s="221">
        <f t="shared" si="842"/>
        <v>0</v>
      </c>
      <c r="AT142" s="221">
        <f t="shared" si="843"/>
        <v>0</v>
      </c>
      <c r="AU142" s="65">
        <f t="shared" si="844"/>
        <v>0</v>
      </c>
      <c r="AW142" s="525"/>
      <c r="AX142" s="165" t="s">
        <v>52</v>
      </c>
      <c r="AY142" s="221">
        <f t="shared" si="864"/>
        <v>0</v>
      </c>
      <c r="AZ142" s="221">
        <f t="shared" si="845"/>
        <v>0</v>
      </c>
      <c r="BA142" s="221">
        <f t="shared" si="846"/>
        <v>0</v>
      </c>
      <c r="BB142" s="221">
        <f t="shared" si="847"/>
        <v>0</v>
      </c>
      <c r="BC142" s="221">
        <f t="shared" si="848"/>
        <v>0</v>
      </c>
      <c r="BD142" s="221">
        <f t="shared" si="849"/>
        <v>0</v>
      </c>
      <c r="BE142" s="221">
        <f t="shared" si="850"/>
        <v>0</v>
      </c>
      <c r="BF142" s="221">
        <f t="shared" si="851"/>
        <v>0</v>
      </c>
      <c r="BG142" s="221">
        <f t="shared" si="852"/>
        <v>0</v>
      </c>
      <c r="BH142" s="221">
        <f t="shared" si="853"/>
        <v>0</v>
      </c>
      <c r="BI142" s="221">
        <f t="shared" si="854"/>
        <v>0</v>
      </c>
      <c r="BJ142" s="221">
        <f t="shared" si="855"/>
        <v>0</v>
      </c>
      <c r="BK142" s="65">
        <f t="shared" si="856"/>
        <v>0</v>
      </c>
      <c r="BP142" s="525"/>
      <c r="BQ142" s="165" t="s">
        <v>52</v>
      </c>
      <c r="BR142" s="414">
        <v>0</v>
      </c>
      <c r="BS142" s="414">
        <v>0</v>
      </c>
      <c r="BT142" s="414">
        <v>0</v>
      </c>
      <c r="BU142" s="414">
        <v>0</v>
      </c>
      <c r="BV142" s="414">
        <v>0</v>
      </c>
      <c r="BW142" s="414">
        <v>0</v>
      </c>
      <c r="BX142" s="414">
        <v>0</v>
      </c>
      <c r="BY142" s="414">
        <v>0</v>
      </c>
      <c r="BZ142" s="414">
        <v>0</v>
      </c>
      <c r="CA142" s="414">
        <v>0</v>
      </c>
      <c r="CB142" s="414">
        <v>0</v>
      </c>
      <c r="CC142" s="414">
        <v>0</v>
      </c>
      <c r="CD142" s="410">
        <f t="shared" si="857"/>
        <v>0</v>
      </c>
      <c r="CF142" s="525"/>
      <c r="CG142" s="165" t="s">
        <v>52</v>
      </c>
      <c r="CH142" s="414">
        <v>0</v>
      </c>
      <c r="CI142" s="414">
        <v>0</v>
      </c>
      <c r="CJ142" s="414">
        <v>0</v>
      </c>
      <c r="CK142" s="414">
        <v>0</v>
      </c>
      <c r="CL142" s="414">
        <v>0</v>
      </c>
      <c r="CM142" s="414">
        <v>0</v>
      </c>
      <c r="CN142" s="414">
        <v>0</v>
      </c>
      <c r="CO142" s="414">
        <v>0</v>
      </c>
      <c r="CP142" s="414">
        <v>0</v>
      </c>
      <c r="CQ142" s="414">
        <v>0</v>
      </c>
      <c r="CR142" s="414">
        <v>0</v>
      </c>
      <c r="CS142" s="414">
        <v>0</v>
      </c>
      <c r="CT142" s="410">
        <f t="shared" si="858"/>
        <v>0</v>
      </c>
      <c r="CV142" s="525"/>
      <c r="CW142" s="165" t="s">
        <v>52</v>
      </c>
      <c r="CX142" s="414">
        <v>0</v>
      </c>
      <c r="CY142" s="414">
        <v>0</v>
      </c>
      <c r="CZ142" s="414">
        <v>0</v>
      </c>
      <c r="DA142" s="414">
        <v>0</v>
      </c>
      <c r="DB142" s="414">
        <v>0</v>
      </c>
      <c r="DC142" s="414">
        <v>0</v>
      </c>
      <c r="DD142" s="414">
        <v>0</v>
      </c>
      <c r="DE142" s="414">
        <v>0</v>
      </c>
      <c r="DF142" s="414">
        <v>0</v>
      </c>
      <c r="DG142" s="414">
        <v>0</v>
      </c>
      <c r="DH142" s="414">
        <v>0</v>
      </c>
      <c r="DI142" s="414">
        <v>0</v>
      </c>
      <c r="DJ142" s="410">
        <f t="shared" si="859"/>
        <v>0</v>
      </c>
      <c r="DL142" s="525"/>
      <c r="DM142" s="165" t="s">
        <v>52</v>
      </c>
      <c r="DN142" s="414">
        <v>0</v>
      </c>
      <c r="DO142" s="414">
        <v>0</v>
      </c>
      <c r="DP142" s="414">
        <v>0</v>
      </c>
      <c r="DQ142" s="414">
        <v>0</v>
      </c>
      <c r="DR142" s="414">
        <v>0</v>
      </c>
      <c r="DS142" s="414">
        <v>0</v>
      </c>
      <c r="DT142" s="414">
        <v>0</v>
      </c>
      <c r="DU142" s="414">
        <v>0</v>
      </c>
      <c r="DV142" s="414">
        <v>0</v>
      </c>
      <c r="DW142" s="414">
        <v>0</v>
      </c>
      <c r="DX142" s="414">
        <v>0</v>
      </c>
      <c r="DY142" s="414">
        <v>0</v>
      </c>
      <c r="DZ142" s="410">
        <f t="shared" si="860"/>
        <v>0</v>
      </c>
    </row>
    <row r="143" spans="1:131" x14ac:dyDescent="0.35">
      <c r="A143" s="525"/>
      <c r="B143" s="165" t="s">
        <v>51</v>
      </c>
      <c r="C143" s="221">
        <f t="shared" si="861"/>
        <v>0</v>
      </c>
      <c r="D143" s="221">
        <f t="shared" si="809"/>
        <v>0</v>
      </c>
      <c r="E143" s="221">
        <f t="shared" si="810"/>
        <v>0</v>
      </c>
      <c r="F143" s="221">
        <f t="shared" si="811"/>
        <v>0</v>
      </c>
      <c r="G143" s="221">
        <f t="shared" si="812"/>
        <v>0</v>
      </c>
      <c r="H143" s="221">
        <f t="shared" si="813"/>
        <v>0</v>
      </c>
      <c r="I143" s="221">
        <f t="shared" si="814"/>
        <v>0</v>
      </c>
      <c r="J143" s="221">
        <f t="shared" si="815"/>
        <v>0</v>
      </c>
      <c r="K143" s="221">
        <f t="shared" si="816"/>
        <v>0</v>
      </c>
      <c r="L143" s="221">
        <f t="shared" si="817"/>
        <v>0</v>
      </c>
      <c r="M143" s="221">
        <f t="shared" si="818"/>
        <v>0</v>
      </c>
      <c r="N143" s="221">
        <f t="shared" si="819"/>
        <v>0</v>
      </c>
      <c r="O143" s="65">
        <f t="shared" si="820"/>
        <v>0</v>
      </c>
      <c r="Q143" s="525"/>
      <c r="R143" s="165" t="s">
        <v>51</v>
      </c>
      <c r="S143" s="221">
        <f t="shared" si="862"/>
        <v>0</v>
      </c>
      <c r="T143" s="221">
        <f t="shared" si="821"/>
        <v>0</v>
      </c>
      <c r="U143" s="221">
        <f t="shared" si="822"/>
        <v>0</v>
      </c>
      <c r="V143" s="221">
        <f t="shared" si="823"/>
        <v>0</v>
      </c>
      <c r="W143" s="221">
        <f t="shared" si="824"/>
        <v>0</v>
      </c>
      <c r="X143" s="221">
        <f t="shared" si="825"/>
        <v>0</v>
      </c>
      <c r="Y143" s="221">
        <f t="shared" si="826"/>
        <v>0</v>
      </c>
      <c r="Z143" s="221">
        <f t="shared" si="827"/>
        <v>0</v>
      </c>
      <c r="AA143" s="221">
        <f t="shared" si="828"/>
        <v>0</v>
      </c>
      <c r="AB143" s="221">
        <f t="shared" si="829"/>
        <v>0</v>
      </c>
      <c r="AC143" s="221">
        <f t="shared" si="830"/>
        <v>0</v>
      </c>
      <c r="AD143" s="221">
        <f t="shared" si="831"/>
        <v>0</v>
      </c>
      <c r="AE143" s="65">
        <f t="shared" si="832"/>
        <v>0</v>
      </c>
      <c r="AG143" s="525"/>
      <c r="AH143" s="165" t="s">
        <v>51</v>
      </c>
      <c r="AI143" s="221">
        <f t="shared" si="863"/>
        <v>0</v>
      </c>
      <c r="AJ143" s="221">
        <f t="shared" si="833"/>
        <v>0</v>
      </c>
      <c r="AK143" s="221">
        <f t="shared" si="834"/>
        <v>0</v>
      </c>
      <c r="AL143" s="221">
        <f t="shared" si="835"/>
        <v>0</v>
      </c>
      <c r="AM143" s="221">
        <f t="shared" si="836"/>
        <v>0</v>
      </c>
      <c r="AN143" s="221">
        <f t="shared" si="837"/>
        <v>0</v>
      </c>
      <c r="AO143" s="221">
        <f t="shared" si="838"/>
        <v>0</v>
      </c>
      <c r="AP143" s="221">
        <f t="shared" si="839"/>
        <v>0</v>
      </c>
      <c r="AQ143" s="221">
        <f t="shared" si="840"/>
        <v>0</v>
      </c>
      <c r="AR143" s="221">
        <f t="shared" si="841"/>
        <v>0</v>
      </c>
      <c r="AS143" s="221">
        <f t="shared" si="842"/>
        <v>0</v>
      </c>
      <c r="AT143" s="221">
        <f t="shared" si="843"/>
        <v>0</v>
      </c>
      <c r="AU143" s="65">
        <f t="shared" si="844"/>
        <v>0</v>
      </c>
      <c r="AW143" s="525"/>
      <c r="AX143" s="165" t="s">
        <v>51</v>
      </c>
      <c r="AY143" s="221">
        <f t="shared" si="864"/>
        <v>0</v>
      </c>
      <c r="AZ143" s="221">
        <f t="shared" si="845"/>
        <v>0</v>
      </c>
      <c r="BA143" s="221">
        <f t="shared" si="846"/>
        <v>0</v>
      </c>
      <c r="BB143" s="221">
        <f t="shared" si="847"/>
        <v>0</v>
      </c>
      <c r="BC143" s="221">
        <f t="shared" si="848"/>
        <v>0</v>
      </c>
      <c r="BD143" s="221">
        <f t="shared" si="849"/>
        <v>0</v>
      </c>
      <c r="BE143" s="221">
        <f t="shared" si="850"/>
        <v>0</v>
      </c>
      <c r="BF143" s="221">
        <f t="shared" si="851"/>
        <v>0</v>
      </c>
      <c r="BG143" s="221">
        <f t="shared" si="852"/>
        <v>0</v>
      </c>
      <c r="BH143" s="221">
        <f t="shared" si="853"/>
        <v>0</v>
      </c>
      <c r="BI143" s="221">
        <f t="shared" si="854"/>
        <v>0</v>
      </c>
      <c r="BJ143" s="221">
        <f t="shared" si="855"/>
        <v>0</v>
      </c>
      <c r="BK143" s="65">
        <f t="shared" si="856"/>
        <v>0</v>
      </c>
      <c r="BP143" s="525"/>
      <c r="BQ143" s="165" t="s">
        <v>51</v>
      </c>
      <c r="BR143" s="414">
        <v>0</v>
      </c>
      <c r="BS143" s="414">
        <v>0</v>
      </c>
      <c r="BT143" s="414">
        <v>0</v>
      </c>
      <c r="BU143" s="414">
        <v>0</v>
      </c>
      <c r="BV143" s="414">
        <v>0</v>
      </c>
      <c r="BW143" s="414">
        <v>0</v>
      </c>
      <c r="BX143" s="414">
        <v>0</v>
      </c>
      <c r="BY143" s="414">
        <v>0</v>
      </c>
      <c r="BZ143" s="414">
        <v>0</v>
      </c>
      <c r="CA143" s="414">
        <v>0</v>
      </c>
      <c r="CB143" s="414">
        <v>0</v>
      </c>
      <c r="CC143" s="414">
        <v>0</v>
      </c>
      <c r="CD143" s="410">
        <f t="shared" si="857"/>
        <v>0</v>
      </c>
      <c r="CF143" s="525"/>
      <c r="CG143" s="165" t="s">
        <v>51</v>
      </c>
      <c r="CH143" s="414">
        <v>0</v>
      </c>
      <c r="CI143" s="414">
        <v>0</v>
      </c>
      <c r="CJ143" s="414">
        <v>0</v>
      </c>
      <c r="CK143" s="414">
        <v>0</v>
      </c>
      <c r="CL143" s="414">
        <v>0</v>
      </c>
      <c r="CM143" s="414">
        <v>0</v>
      </c>
      <c r="CN143" s="414">
        <v>0</v>
      </c>
      <c r="CO143" s="414">
        <v>0</v>
      </c>
      <c r="CP143" s="414">
        <v>0</v>
      </c>
      <c r="CQ143" s="414">
        <v>0</v>
      </c>
      <c r="CR143" s="414">
        <v>0</v>
      </c>
      <c r="CS143" s="414">
        <v>0</v>
      </c>
      <c r="CT143" s="410">
        <f t="shared" si="858"/>
        <v>0</v>
      </c>
      <c r="CV143" s="525"/>
      <c r="CW143" s="165" t="s">
        <v>51</v>
      </c>
      <c r="CX143" s="414">
        <v>0</v>
      </c>
      <c r="CY143" s="414">
        <v>0</v>
      </c>
      <c r="CZ143" s="414">
        <v>0</v>
      </c>
      <c r="DA143" s="414">
        <v>0</v>
      </c>
      <c r="DB143" s="414">
        <v>0</v>
      </c>
      <c r="DC143" s="414">
        <v>0</v>
      </c>
      <c r="DD143" s="414">
        <v>0</v>
      </c>
      <c r="DE143" s="414">
        <v>0</v>
      </c>
      <c r="DF143" s="414">
        <v>0</v>
      </c>
      <c r="DG143" s="414">
        <v>0</v>
      </c>
      <c r="DH143" s="414">
        <v>0</v>
      </c>
      <c r="DI143" s="414">
        <v>0</v>
      </c>
      <c r="DJ143" s="410">
        <f t="shared" si="859"/>
        <v>0</v>
      </c>
      <c r="DL143" s="525"/>
      <c r="DM143" s="165" t="s">
        <v>51</v>
      </c>
      <c r="DN143" s="414">
        <v>0</v>
      </c>
      <c r="DO143" s="414">
        <v>0</v>
      </c>
      <c r="DP143" s="414">
        <v>0</v>
      </c>
      <c r="DQ143" s="414">
        <v>0</v>
      </c>
      <c r="DR143" s="414">
        <v>0</v>
      </c>
      <c r="DS143" s="414">
        <v>0</v>
      </c>
      <c r="DT143" s="414">
        <v>0</v>
      </c>
      <c r="DU143" s="414">
        <v>0</v>
      </c>
      <c r="DV143" s="414">
        <v>0</v>
      </c>
      <c r="DW143" s="414">
        <v>0</v>
      </c>
      <c r="DX143" s="414">
        <v>0</v>
      </c>
      <c r="DY143" s="414">
        <v>0</v>
      </c>
      <c r="DZ143" s="410">
        <f t="shared" si="860"/>
        <v>0</v>
      </c>
    </row>
    <row r="144" spans="1:131" ht="15" thickBot="1" x14ac:dyDescent="0.4">
      <c r="A144" s="526"/>
      <c r="B144" s="165" t="s">
        <v>50</v>
      </c>
      <c r="C144" s="221">
        <f t="shared" si="861"/>
        <v>0</v>
      </c>
      <c r="D144" s="221">
        <f t="shared" si="809"/>
        <v>0</v>
      </c>
      <c r="E144" s="221">
        <f t="shared" si="810"/>
        <v>0</v>
      </c>
      <c r="F144" s="221">
        <f t="shared" si="811"/>
        <v>0</v>
      </c>
      <c r="G144" s="221">
        <f t="shared" si="812"/>
        <v>0</v>
      </c>
      <c r="H144" s="221">
        <f t="shared" si="813"/>
        <v>0</v>
      </c>
      <c r="I144" s="221">
        <f t="shared" si="814"/>
        <v>0</v>
      </c>
      <c r="J144" s="221">
        <f t="shared" si="815"/>
        <v>0</v>
      </c>
      <c r="K144" s="221">
        <f t="shared" si="816"/>
        <v>0</v>
      </c>
      <c r="L144" s="221">
        <f t="shared" si="817"/>
        <v>0</v>
      </c>
      <c r="M144" s="221">
        <f t="shared" si="818"/>
        <v>0</v>
      </c>
      <c r="N144" s="221">
        <f t="shared" si="819"/>
        <v>0</v>
      </c>
      <c r="O144" s="65">
        <f t="shared" si="820"/>
        <v>0</v>
      </c>
      <c r="Q144" s="526"/>
      <c r="R144" s="165" t="s">
        <v>50</v>
      </c>
      <c r="S144" s="221">
        <f t="shared" si="862"/>
        <v>0</v>
      </c>
      <c r="T144" s="221">
        <f t="shared" si="821"/>
        <v>0</v>
      </c>
      <c r="U144" s="221">
        <f t="shared" si="822"/>
        <v>0</v>
      </c>
      <c r="V144" s="221">
        <f t="shared" si="823"/>
        <v>0</v>
      </c>
      <c r="W144" s="221">
        <f t="shared" si="824"/>
        <v>0</v>
      </c>
      <c r="X144" s="221">
        <f t="shared" si="825"/>
        <v>0</v>
      </c>
      <c r="Y144" s="221">
        <f t="shared" si="826"/>
        <v>0</v>
      </c>
      <c r="Z144" s="221">
        <f t="shared" si="827"/>
        <v>0</v>
      </c>
      <c r="AA144" s="221">
        <f t="shared" si="828"/>
        <v>0</v>
      </c>
      <c r="AB144" s="221">
        <f t="shared" si="829"/>
        <v>0</v>
      </c>
      <c r="AC144" s="221">
        <f t="shared" si="830"/>
        <v>0</v>
      </c>
      <c r="AD144" s="221">
        <f t="shared" si="831"/>
        <v>0</v>
      </c>
      <c r="AE144" s="65">
        <f t="shared" si="832"/>
        <v>0</v>
      </c>
      <c r="AG144" s="526"/>
      <c r="AH144" s="165" t="s">
        <v>50</v>
      </c>
      <c r="AI144" s="221">
        <f t="shared" si="863"/>
        <v>0</v>
      </c>
      <c r="AJ144" s="221">
        <f t="shared" si="833"/>
        <v>0</v>
      </c>
      <c r="AK144" s="221">
        <f t="shared" si="834"/>
        <v>0</v>
      </c>
      <c r="AL144" s="221">
        <f t="shared" si="835"/>
        <v>0</v>
      </c>
      <c r="AM144" s="221">
        <f t="shared" si="836"/>
        <v>0</v>
      </c>
      <c r="AN144" s="221">
        <f t="shared" si="837"/>
        <v>0</v>
      </c>
      <c r="AO144" s="221">
        <f t="shared" si="838"/>
        <v>0</v>
      </c>
      <c r="AP144" s="221">
        <f t="shared" si="839"/>
        <v>0</v>
      </c>
      <c r="AQ144" s="221">
        <f t="shared" si="840"/>
        <v>0</v>
      </c>
      <c r="AR144" s="221">
        <f t="shared" si="841"/>
        <v>0</v>
      </c>
      <c r="AS144" s="221">
        <f t="shared" si="842"/>
        <v>0</v>
      </c>
      <c r="AT144" s="221">
        <f t="shared" si="843"/>
        <v>0</v>
      </c>
      <c r="AU144" s="65">
        <f t="shared" si="844"/>
        <v>0</v>
      </c>
      <c r="AW144" s="526"/>
      <c r="AX144" s="165" t="s">
        <v>50</v>
      </c>
      <c r="AY144" s="221">
        <f t="shared" si="864"/>
        <v>0</v>
      </c>
      <c r="AZ144" s="221">
        <f t="shared" si="845"/>
        <v>0</v>
      </c>
      <c r="BA144" s="221">
        <f t="shared" si="846"/>
        <v>0</v>
      </c>
      <c r="BB144" s="221">
        <f t="shared" si="847"/>
        <v>0</v>
      </c>
      <c r="BC144" s="221">
        <f t="shared" si="848"/>
        <v>0</v>
      </c>
      <c r="BD144" s="221">
        <f t="shared" si="849"/>
        <v>0</v>
      </c>
      <c r="BE144" s="221">
        <f t="shared" si="850"/>
        <v>0</v>
      </c>
      <c r="BF144" s="221">
        <f t="shared" si="851"/>
        <v>0</v>
      </c>
      <c r="BG144" s="221">
        <f t="shared" si="852"/>
        <v>0</v>
      </c>
      <c r="BH144" s="221">
        <f t="shared" si="853"/>
        <v>0</v>
      </c>
      <c r="BI144" s="221">
        <f t="shared" si="854"/>
        <v>0</v>
      </c>
      <c r="BJ144" s="221">
        <f t="shared" si="855"/>
        <v>0</v>
      </c>
      <c r="BK144" s="65">
        <f t="shared" si="856"/>
        <v>0</v>
      </c>
      <c r="BP144" s="526"/>
      <c r="BQ144" s="165" t="s">
        <v>50</v>
      </c>
      <c r="BR144" s="414">
        <v>0</v>
      </c>
      <c r="BS144" s="414">
        <v>0</v>
      </c>
      <c r="BT144" s="414">
        <v>0</v>
      </c>
      <c r="BU144" s="414">
        <v>0</v>
      </c>
      <c r="BV144" s="414">
        <v>0</v>
      </c>
      <c r="BW144" s="414">
        <v>0</v>
      </c>
      <c r="BX144" s="414">
        <v>0</v>
      </c>
      <c r="BY144" s="414">
        <v>0</v>
      </c>
      <c r="BZ144" s="414">
        <v>0</v>
      </c>
      <c r="CA144" s="414">
        <v>0</v>
      </c>
      <c r="CB144" s="414">
        <v>0</v>
      </c>
      <c r="CC144" s="414">
        <v>0</v>
      </c>
      <c r="CD144" s="410">
        <f t="shared" si="857"/>
        <v>0</v>
      </c>
      <c r="CF144" s="526"/>
      <c r="CG144" s="165" t="s">
        <v>50</v>
      </c>
      <c r="CH144" s="414">
        <v>0</v>
      </c>
      <c r="CI144" s="414">
        <v>0</v>
      </c>
      <c r="CJ144" s="414">
        <v>0</v>
      </c>
      <c r="CK144" s="414">
        <v>0</v>
      </c>
      <c r="CL144" s="414">
        <v>0</v>
      </c>
      <c r="CM144" s="414">
        <v>0</v>
      </c>
      <c r="CN144" s="414">
        <v>0</v>
      </c>
      <c r="CO144" s="414">
        <v>0</v>
      </c>
      <c r="CP144" s="414">
        <v>0</v>
      </c>
      <c r="CQ144" s="414">
        <v>0</v>
      </c>
      <c r="CR144" s="414">
        <v>0</v>
      </c>
      <c r="CS144" s="414">
        <v>0</v>
      </c>
      <c r="CT144" s="410">
        <f t="shared" si="858"/>
        <v>0</v>
      </c>
      <c r="CV144" s="526"/>
      <c r="CW144" s="165" t="s">
        <v>50</v>
      </c>
      <c r="CX144" s="414">
        <v>0</v>
      </c>
      <c r="CY144" s="414">
        <v>0</v>
      </c>
      <c r="CZ144" s="414">
        <v>0</v>
      </c>
      <c r="DA144" s="414">
        <v>0</v>
      </c>
      <c r="DB144" s="414">
        <v>0</v>
      </c>
      <c r="DC144" s="414">
        <v>0</v>
      </c>
      <c r="DD144" s="414">
        <v>0</v>
      </c>
      <c r="DE144" s="414">
        <v>0</v>
      </c>
      <c r="DF144" s="414">
        <v>0</v>
      </c>
      <c r="DG144" s="414">
        <v>0</v>
      </c>
      <c r="DH144" s="414">
        <v>0</v>
      </c>
      <c r="DI144" s="414">
        <v>0</v>
      </c>
      <c r="DJ144" s="410">
        <f t="shared" si="859"/>
        <v>0</v>
      </c>
      <c r="DL144" s="526"/>
      <c r="DM144" s="165" t="s">
        <v>50</v>
      </c>
      <c r="DN144" s="414">
        <v>0</v>
      </c>
      <c r="DO144" s="414">
        <v>0</v>
      </c>
      <c r="DP144" s="414">
        <v>0</v>
      </c>
      <c r="DQ144" s="414">
        <v>0</v>
      </c>
      <c r="DR144" s="414">
        <v>0</v>
      </c>
      <c r="DS144" s="414">
        <v>0</v>
      </c>
      <c r="DT144" s="414">
        <v>0</v>
      </c>
      <c r="DU144" s="414">
        <v>0</v>
      </c>
      <c r="DV144" s="414">
        <v>0</v>
      </c>
      <c r="DW144" s="414">
        <v>0</v>
      </c>
      <c r="DX144" s="414">
        <v>0</v>
      </c>
      <c r="DY144" s="414">
        <v>0</v>
      </c>
      <c r="DZ144" s="410">
        <f t="shared" si="860"/>
        <v>0</v>
      </c>
    </row>
    <row r="145" spans="1:131" ht="15" thickBot="1" x14ac:dyDescent="0.4">
      <c r="B145" s="166" t="s">
        <v>43</v>
      </c>
      <c r="C145" s="158">
        <f>SUM(C132:C144)</f>
        <v>0</v>
      </c>
      <c r="D145" s="158">
        <f t="shared" ref="D145" si="865">SUM(D132:D144)</f>
        <v>0</v>
      </c>
      <c r="E145" s="158">
        <f t="shared" ref="E145" si="866">SUM(E132:E144)</f>
        <v>175417.46766772069</v>
      </c>
      <c r="F145" s="158">
        <f t="shared" ref="F145" si="867">SUM(F132:F144)</f>
        <v>0</v>
      </c>
      <c r="G145" s="158">
        <f t="shared" ref="G145" si="868">SUM(G132:G144)</f>
        <v>0</v>
      </c>
      <c r="H145" s="158">
        <f t="shared" ref="H145" si="869">SUM(H132:H144)</f>
        <v>0</v>
      </c>
      <c r="I145" s="158">
        <f t="shared" ref="I145" si="870">SUM(I132:I144)</f>
        <v>24153.378611551547</v>
      </c>
      <c r="J145" s="158">
        <f t="shared" ref="J145" si="871">SUM(J132:J144)</f>
        <v>231821.81404319423</v>
      </c>
      <c r="K145" s="158">
        <f t="shared" ref="K145" si="872">SUM(K132:K144)</f>
        <v>19060.399793114109</v>
      </c>
      <c r="L145" s="158">
        <f t="shared" ref="L145" si="873">SUM(L132:L144)</f>
        <v>25230.23736863532</v>
      </c>
      <c r="M145" s="462">
        <f t="shared" ref="M145" si="874">SUM(M132:M144)</f>
        <v>18959.663571199209</v>
      </c>
      <c r="N145" s="462">
        <f t="shared" ref="N145" si="875">SUM(N132:N144)</f>
        <v>187995.95253046663</v>
      </c>
      <c r="O145" s="68">
        <f t="shared" si="820"/>
        <v>682638.9135858817</v>
      </c>
      <c r="Q145" s="69"/>
      <c r="R145" s="166" t="s">
        <v>43</v>
      </c>
      <c r="S145" s="158">
        <f>SUM(S132:S144)</f>
        <v>0</v>
      </c>
      <c r="T145" s="158">
        <f t="shared" ref="T145" si="876">SUM(T132:T144)</f>
        <v>0</v>
      </c>
      <c r="U145" s="158">
        <f t="shared" ref="U145" si="877">SUM(U132:U144)</f>
        <v>0</v>
      </c>
      <c r="V145" s="158">
        <f t="shared" ref="V145" si="878">SUM(V132:V144)</f>
        <v>0</v>
      </c>
      <c r="W145" s="158">
        <f t="shared" ref="W145" si="879">SUM(W132:W144)</f>
        <v>0</v>
      </c>
      <c r="X145" s="158">
        <f t="shared" ref="X145" si="880">SUM(X132:X144)</f>
        <v>257768.02226495955</v>
      </c>
      <c r="Y145" s="158">
        <f t="shared" ref="Y145" si="881">SUM(Y132:Y144)</f>
        <v>0</v>
      </c>
      <c r="Z145" s="158">
        <f t="shared" ref="Z145" si="882">SUM(Z132:Z144)</f>
        <v>0</v>
      </c>
      <c r="AA145" s="158">
        <f t="shared" ref="AA145" si="883">SUM(AA132:AA144)</f>
        <v>0</v>
      </c>
      <c r="AB145" s="158">
        <f t="shared" ref="AB145" si="884">SUM(AB132:AB144)</f>
        <v>0</v>
      </c>
      <c r="AC145" s="462">
        <f t="shared" ref="AC145" si="885">SUM(AC132:AC144)</f>
        <v>42633.895718350359</v>
      </c>
      <c r="AD145" s="462">
        <f t="shared" ref="AD145" si="886">SUM(AD132:AD144)</f>
        <v>71980.564779299748</v>
      </c>
      <c r="AE145" s="68">
        <f t="shared" si="832"/>
        <v>372382.48276260961</v>
      </c>
      <c r="AG145" s="69"/>
      <c r="AH145" s="166" t="s">
        <v>43</v>
      </c>
      <c r="AI145" s="158">
        <f>SUM(AI132:AI144)</f>
        <v>0</v>
      </c>
      <c r="AJ145" s="158">
        <f t="shared" ref="AJ145" si="887">SUM(AJ132:AJ144)</f>
        <v>0</v>
      </c>
      <c r="AK145" s="158">
        <f t="shared" ref="AK145" si="888">SUM(AK132:AK144)</f>
        <v>0</v>
      </c>
      <c r="AL145" s="158">
        <f t="shared" ref="AL145" si="889">SUM(AL132:AL144)</f>
        <v>0</v>
      </c>
      <c r="AM145" s="158">
        <f t="shared" ref="AM145" si="890">SUM(AM132:AM144)</f>
        <v>0</v>
      </c>
      <c r="AN145" s="158">
        <f t="shared" ref="AN145" si="891">SUM(AN132:AN144)</f>
        <v>0</v>
      </c>
      <c r="AO145" s="158">
        <f t="shared" ref="AO145" si="892">SUM(AO132:AO144)</f>
        <v>0</v>
      </c>
      <c r="AP145" s="158">
        <f t="shared" ref="AP145" si="893">SUM(AP132:AP144)</f>
        <v>0</v>
      </c>
      <c r="AQ145" s="158">
        <f t="shared" ref="AQ145" si="894">SUM(AQ132:AQ144)</f>
        <v>0</v>
      </c>
      <c r="AR145" s="158">
        <f t="shared" ref="AR145" si="895">SUM(AR132:AR144)</f>
        <v>0</v>
      </c>
      <c r="AS145" s="462">
        <f t="shared" ref="AS145" si="896">SUM(AS132:AS144)</f>
        <v>0</v>
      </c>
      <c r="AT145" s="462">
        <f t="shared" ref="AT145" si="897">SUM(AT132:AT144)</f>
        <v>0</v>
      </c>
      <c r="AU145" s="68">
        <f t="shared" si="844"/>
        <v>0</v>
      </c>
      <c r="AW145" s="69"/>
      <c r="AX145" s="166" t="s">
        <v>43</v>
      </c>
      <c r="AY145" s="158">
        <f>SUM(AY132:AY144)</f>
        <v>0</v>
      </c>
      <c r="AZ145" s="158">
        <f t="shared" ref="AZ145" si="898">SUM(AZ132:AZ144)</f>
        <v>0</v>
      </c>
      <c r="BA145" s="158">
        <f t="shared" ref="BA145" si="899">SUM(BA132:BA144)</f>
        <v>0</v>
      </c>
      <c r="BB145" s="158">
        <f t="shared" ref="BB145" si="900">SUM(BB132:BB144)</f>
        <v>0</v>
      </c>
      <c r="BC145" s="158">
        <f t="shared" ref="BC145" si="901">SUM(BC132:BC144)</f>
        <v>0</v>
      </c>
      <c r="BD145" s="158">
        <f t="shared" ref="BD145" si="902">SUM(BD132:BD144)</f>
        <v>0</v>
      </c>
      <c r="BE145" s="158">
        <f t="shared" ref="BE145" si="903">SUM(BE132:BE144)</f>
        <v>0</v>
      </c>
      <c r="BF145" s="158">
        <f t="shared" ref="BF145" si="904">SUM(BF132:BF144)</f>
        <v>0</v>
      </c>
      <c r="BG145" s="158">
        <f t="shared" ref="BG145" si="905">SUM(BG132:BG144)</f>
        <v>0</v>
      </c>
      <c r="BH145" s="158">
        <f t="shared" ref="BH145" si="906">SUM(BH132:BH144)</f>
        <v>0</v>
      </c>
      <c r="BI145" s="462">
        <f t="shared" ref="BI145" si="907">SUM(BI132:BI144)</f>
        <v>0</v>
      </c>
      <c r="BJ145" s="462">
        <f t="shared" ref="BJ145" si="908">SUM(BJ132:BJ144)</f>
        <v>0</v>
      </c>
      <c r="BK145" s="68">
        <f t="shared" si="856"/>
        <v>0</v>
      </c>
      <c r="BL145" s="406">
        <f>'FORECAST OVERVIEW'!O27</f>
        <v>1055021.3963484915</v>
      </c>
      <c r="BQ145" s="166" t="s">
        <v>43</v>
      </c>
      <c r="BR145" s="411">
        <f>SUM(BR132:BR144)</f>
        <v>0</v>
      </c>
      <c r="BS145" s="411">
        <f t="shared" ref="BS145:CC145" si="909">SUM(BS132:BS144)</f>
        <v>0</v>
      </c>
      <c r="BT145" s="411">
        <f t="shared" si="909"/>
        <v>0.16626910911461487</v>
      </c>
      <c r="BU145" s="411">
        <f t="shared" si="909"/>
        <v>0</v>
      </c>
      <c r="BV145" s="411">
        <f t="shared" si="909"/>
        <v>0</v>
      </c>
      <c r="BW145" s="411">
        <f t="shared" si="909"/>
        <v>0</v>
      </c>
      <c r="BX145" s="411">
        <f t="shared" si="909"/>
        <v>2.289373343057137E-2</v>
      </c>
      <c r="BY145" s="411">
        <f t="shared" si="909"/>
        <v>0.21973186026894523</v>
      </c>
      <c r="BZ145" s="411">
        <f t="shared" si="909"/>
        <v>1.806636325963017E-2</v>
      </c>
      <c r="CA145" s="411">
        <f t="shared" si="909"/>
        <v>2.3914431930915404E-2</v>
      </c>
      <c r="CB145" s="411">
        <f t="shared" si="909"/>
        <v>1.7970880625568383E-2</v>
      </c>
      <c r="CC145" s="412">
        <f t="shared" si="909"/>
        <v>0.17819160178280249</v>
      </c>
      <c r="CD145" s="413">
        <f t="shared" si="857"/>
        <v>0.64703798041304794</v>
      </c>
      <c r="CF145" s="69"/>
      <c r="CG145" s="166" t="s">
        <v>43</v>
      </c>
      <c r="CH145" s="411">
        <f>SUM(CH132:CH144)</f>
        <v>0</v>
      </c>
      <c r="CI145" s="411">
        <f t="shared" ref="CI145:CS145" si="910">SUM(CI132:CI144)</f>
        <v>0</v>
      </c>
      <c r="CJ145" s="411">
        <f t="shared" si="910"/>
        <v>0</v>
      </c>
      <c r="CK145" s="411">
        <f t="shared" si="910"/>
        <v>0</v>
      </c>
      <c r="CL145" s="411">
        <f t="shared" si="910"/>
        <v>0</v>
      </c>
      <c r="CM145" s="411">
        <f t="shared" si="910"/>
        <v>0.24432492379501883</v>
      </c>
      <c r="CN145" s="411">
        <f t="shared" si="910"/>
        <v>0</v>
      </c>
      <c r="CO145" s="411">
        <f t="shared" si="910"/>
        <v>0</v>
      </c>
      <c r="CP145" s="411">
        <f t="shared" si="910"/>
        <v>0</v>
      </c>
      <c r="CQ145" s="411">
        <f t="shared" si="910"/>
        <v>0</v>
      </c>
      <c r="CR145" s="411">
        <f t="shared" si="910"/>
        <v>4.0410456002038901E-2</v>
      </c>
      <c r="CS145" s="412">
        <f t="shared" si="910"/>
        <v>6.8226639789894211E-2</v>
      </c>
      <c r="CT145" s="413">
        <f t="shared" si="858"/>
        <v>0.35296201958695195</v>
      </c>
      <c r="CV145" s="69"/>
      <c r="CW145" s="166" t="s">
        <v>43</v>
      </c>
      <c r="CX145" s="411">
        <f>SUM(CX132:CX144)</f>
        <v>0</v>
      </c>
      <c r="CY145" s="411">
        <f t="shared" ref="CY145:DI145" si="911">SUM(CY132:CY144)</f>
        <v>0</v>
      </c>
      <c r="CZ145" s="411">
        <f t="shared" si="911"/>
        <v>0</v>
      </c>
      <c r="DA145" s="411">
        <f t="shared" si="911"/>
        <v>0</v>
      </c>
      <c r="DB145" s="411">
        <f t="shared" si="911"/>
        <v>0</v>
      </c>
      <c r="DC145" s="411">
        <f t="shared" si="911"/>
        <v>0</v>
      </c>
      <c r="DD145" s="411">
        <f t="shared" si="911"/>
        <v>0</v>
      </c>
      <c r="DE145" s="411">
        <f t="shared" si="911"/>
        <v>0</v>
      </c>
      <c r="DF145" s="411">
        <f t="shared" si="911"/>
        <v>0</v>
      </c>
      <c r="DG145" s="411">
        <f t="shared" si="911"/>
        <v>0</v>
      </c>
      <c r="DH145" s="411">
        <f t="shared" si="911"/>
        <v>0</v>
      </c>
      <c r="DI145" s="412">
        <f t="shared" si="911"/>
        <v>0</v>
      </c>
      <c r="DJ145" s="413">
        <f t="shared" si="859"/>
        <v>0</v>
      </c>
      <c r="DL145" s="69"/>
      <c r="DM145" s="166" t="s">
        <v>43</v>
      </c>
      <c r="DN145" s="411">
        <f>SUM(DN132:DN144)</f>
        <v>0</v>
      </c>
      <c r="DO145" s="411">
        <f t="shared" ref="DO145:DY145" si="912">SUM(DO132:DO144)</f>
        <v>0</v>
      </c>
      <c r="DP145" s="411">
        <f t="shared" si="912"/>
        <v>0</v>
      </c>
      <c r="DQ145" s="411">
        <f t="shared" si="912"/>
        <v>0</v>
      </c>
      <c r="DR145" s="411">
        <f t="shared" si="912"/>
        <v>0</v>
      </c>
      <c r="DS145" s="411">
        <f t="shared" si="912"/>
        <v>0</v>
      </c>
      <c r="DT145" s="411">
        <f t="shared" si="912"/>
        <v>0</v>
      </c>
      <c r="DU145" s="411">
        <f t="shared" si="912"/>
        <v>0</v>
      </c>
      <c r="DV145" s="411">
        <f t="shared" si="912"/>
        <v>0</v>
      </c>
      <c r="DW145" s="411">
        <f t="shared" si="912"/>
        <v>0</v>
      </c>
      <c r="DX145" s="411">
        <f t="shared" si="912"/>
        <v>0</v>
      </c>
      <c r="DY145" s="412">
        <f t="shared" si="912"/>
        <v>0</v>
      </c>
      <c r="DZ145" s="413">
        <f t="shared" si="860"/>
        <v>0</v>
      </c>
      <c r="EA145" s="433">
        <f>CD145+CT145+DJ145+DZ145</f>
        <v>0.99999999999999989</v>
      </c>
    </row>
    <row r="146" spans="1:131" ht="21.5" thickBot="1" x14ac:dyDescent="0.4">
      <c r="A146" s="70"/>
      <c r="Q146" s="70"/>
      <c r="AG146" s="70"/>
      <c r="AW146" s="70"/>
      <c r="BL146" s="400">
        <f>O145+AE145+AU145+BK145-BL145</f>
        <v>0</v>
      </c>
      <c r="BP146" s="70"/>
      <c r="CF146" s="70"/>
      <c r="CV146" s="70"/>
      <c r="DL146" s="70"/>
    </row>
    <row r="147" spans="1:131" ht="21.5" thickBot="1" x14ac:dyDescent="0.4">
      <c r="A147" s="70"/>
      <c r="B147" s="153" t="s">
        <v>36</v>
      </c>
      <c r="C147" s="154">
        <v>44197</v>
      </c>
      <c r="D147" s="154">
        <v>44228</v>
      </c>
      <c r="E147" s="154">
        <v>44256</v>
      </c>
      <c r="F147" s="154">
        <v>44287</v>
      </c>
      <c r="G147" s="154">
        <v>44317</v>
      </c>
      <c r="H147" s="154">
        <v>44348</v>
      </c>
      <c r="I147" s="154">
        <v>44378</v>
      </c>
      <c r="J147" s="154">
        <v>44409</v>
      </c>
      <c r="K147" s="154">
        <v>44440</v>
      </c>
      <c r="L147" s="154">
        <v>44470</v>
      </c>
      <c r="M147" s="154">
        <v>44501</v>
      </c>
      <c r="N147" s="154" t="s">
        <v>226</v>
      </c>
      <c r="O147" s="155" t="s">
        <v>34</v>
      </c>
      <c r="Q147" s="70"/>
      <c r="R147" s="153" t="s">
        <v>36</v>
      </c>
      <c r="S147" s="154">
        <f t="shared" ref="S147:AD147" si="913">S$3</f>
        <v>45658</v>
      </c>
      <c r="T147" s="154">
        <f t="shared" si="913"/>
        <v>45689</v>
      </c>
      <c r="U147" s="154">
        <f t="shared" si="913"/>
        <v>45717</v>
      </c>
      <c r="V147" s="154">
        <f t="shared" si="913"/>
        <v>45748</v>
      </c>
      <c r="W147" s="154">
        <f t="shared" si="913"/>
        <v>45778</v>
      </c>
      <c r="X147" s="154">
        <f t="shared" si="913"/>
        <v>45809</v>
      </c>
      <c r="Y147" s="154">
        <f t="shared" si="913"/>
        <v>45839</v>
      </c>
      <c r="Z147" s="154">
        <f t="shared" si="913"/>
        <v>45870</v>
      </c>
      <c r="AA147" s="154">
        <f t="shared" si="913"/>
        <v>45901</v>
      </c>
      <c r="AB147" s="154">
        <f t="shared" si="913"/>
        <v>45931</v>
      </c>
      <c r="AC147" s="154">
        <f t="shared" si="913"/>
        <v>45962</v>
      </c>
      <c r="AD147" s="154" t="str">
        <f t="shared" si="913"/>
        <v>Dec-25 +</v>
      </c>
      <c r="AE147" s="155" t="s">
        <v>34</v>
      </c>
      <c r="AG147" s="70"/>
      <c r="AH147" s="153" t="s">
        <v>36</v>
      </c>
      <c r="AI147" s="154">
        <f t="shared" ref="AI147:AT147" si="914">AI$3</f>
        <v>45658</v>
      </c>
      <c r="AJ147" s="154">
        <f t="shared" si="914"/>
        <v>45689</v>
      </c>
      <c r="AK147" s="154">
        <f t="shared" si="914"/>
        <v>45717</v>
      </c>
      <c r="AL147" s="154">
        <f t="shared" si="914"/>
        <v>45748</v>
      </c>
      <c r="AM147" s="154">
        <f t="shared" si="914"/>
        <v>45778</v>
      </c>
      <c r="AN147" s="154">
        <f t="shared" si="914"/>
        <v>45809</v>
      </c>
      <c r="AO147" s="154">
        <f t="shared" si="914"/>
        <v>45839</v>
      </c>
      <c r="AP147" s="154">
        <f t="shared" si="914"/>
        <v>45870</v>
      </c>
      <c r="AQ147" s="154">
        <f t="shared" si="914"/>
        <v>45901</v>
      </c>
      <c r="AR147" s="154">
        <f t="shared" si="914"/>
        <v>45931</v>
      </c>
      <c r="AS147" s="154">
        <f t="shared" si="914"/>
        <v>45962</v>
      </c>
      <c r="AT147" s="154" t="str">
        <f t="shared" si="914"/>
        <v>Dec-25 +</v>
      </c>
      <c r="AU147" s="155" t="s">
        <v>34</v>
      </c>
      <c r="AW147" s="70"/>
      <c r="AX147" s="153" t="s">
        <v>36</v>
      </c>
      <c r="AY147" s="154">
        <f t="shared" ref="AY147:BJ147" si="915">AY$3</f>
        <v>45658</v>
      </c>
      <c r="AZ147" s="154">
        <f t="shared" si="915"/>
        <v>45689</v>
      </c>
      <c r="BA147" s="154">
        <f t="shared" si="915"/>
        <v>45717</v>
      </c>
      <c r="BB147" s="154">
        <f t="shared" si="915"/>
        <v>45748</v>
      </c>
      <c r="BC147" s="154">
        <f t="shared" si="915"/>
        <v>45778</v>
      </c>
      <c r="BD147" s="154">
        <f t="shared" si="915"/>
        <v>45809</v>
      </c>
      <c r="BE147" s="154">
        <f t="shared" si="915"/>
        <v>45839</v>
      </c>
      <c r="BF147" s="154">
        <f t="shared" si="915"/>
        <v>45870</v>
      </c>
      <c r="BG147" s="154">
        <f t="shared" si="915"/>
        <v>45901</v>
      </c>
      <c r="BH147" s="154">
        <f t="shared" si="915"/>
        <v>45931</v>
      </c>
      <c r="BI147" s="154">
        <f t="shared" si="915"/>
        <v>45962</v>
      </c>
      <c r="BJ147" s="154" t="str">
        <f t="shared" si="915"/>
        <v>Dec-25 +</v>
      </c>
      <c r="BK147" s="155" t="s">
        <v>34</v>
      </c>
      <c r="BP147" s="70"/>
      <c r="BQ147" s="153" t="s">
        <v>36</v>
      </c>
      <c r="BR147" s="405" t="s">
        <v>188</v>
      </c>
      <c r="BS147" s="405" t="s">
        <v>189</v>
      </c>
      <c r="BT147" s="405" t="s">
        <v>190</v>
      </c>
      <c r="BU147" s="405" t="s">
        <v>191</v>
      </c>
      <c r="BV147" s="405" t="s">
        <v>44</v>
      </c>
      <c r="BW147" s="405" t="s">
        <v>192</v>
      </c>
      <c r="BX147" s="405" t="s">
        <v>193</v>
      </c>
      <c r="BY147" s="405" t="s">
        <v>194</v>
      </c>
      <c r="BZ147" s="405" t="s">
        <v>195</v>
      </c>
      <c r="CA147" s="405" t="s">
        <v>196</v>
      </c>
      <c r="CB147" s="460" t="s">
        <v>197</v>
      </c>
      <c r="CC147" s="460" t="s">
        <v>198</v>
      </c>
      <c r="CD147" s="432" t="s">
        <v>34</v>
      </c>
      <c r="CF147" s="70"/>
      <c r="CG147" s="153" t="s">
        <v>36</v>
      </c>
      <c r="CH147" s="405" t="s">
        <v>188</v>
      </c>
      <c r="CI147" s="405" t="s">
        <v>189</v>
      </c>
      <c r="CJ147" s="405" t="s">
        <v>190</v>
      </c>
      <c r="CK147" s="405" t="s">
        <v>191</v>
      </c>
      <c r="CL147" s="405" t="s">
        <v>44</v>
      </c>
      <c r="CM147" s="405" t="s">
        <v>192</v>
      </c>
      <c r="CN147" s="405" t="s">
        <v>193</v>
      </c>
      <c r="CO147" s="405" t="s">
        <v>194</v>
      </c>
      <c r="CP147" s="405" t="s">
        <v>195</v>
      </c>
      <c r="CQ147" s="405" t="s">
        <v>196</v>
      </c>
      <c r="CR147" s="460" t="s">
        <v>197</v>
      </c>
      <c r="CS147" s="460" t="s">
        <v>198</v>
      </c>
      <c r="CT147" s="432" t="s">
        <v>34</v>
      </c>
      <c r="CV147" s="70"/>
      <c r="CW147" s="153" t="s">
        <v>36</v>
      </c>
      <c r="CX147" s="405" t="s">
        <v>188</v>
      </c>
      <c r="CY147" s="405" t="s">
        <v>189</v>
      </c>
      <c r="CZ147" s="405" t="s">
        <v>190</v>
      </c>
      <c r="DA147" s="405" t="s">
        <v>191</v>
      </c>
      <c r="DB147" s="405" t="s">
        <v>44</v>
      </c>
      <c r="DC147" s="405" t="s">
        <v>192</v>
      </c>
      <c r="DD147" s="405" t="s">
        <v>193</v>
      </c>
      <c r="DE147" s="405" t="s">
        <v>194</v>
      </c>
      <c r="DF147" s="405" t="s">
        <v>195</v>
      </c>
      <c r="DG147" s="405" t="s">
        <v>196</v>
      </c>
      <c r="DH147" s="460" t="s">
        <v>197</v>
      </c>
      <c r="DI147" s="460" t="s">
        <v>198</v>
      </c>
      <c r="DJ147" s="432" t="s">
        <v>34</v>
      </c>
      <c r="DL147" s="70"/>
      <c r="DM147" s="153" t="s">
        <v>36</v>
      </c>
      <c r="DN147" s="405" t="s">
        <v>188</v>
      </c>
      <c r="DO147" s="405" t="s">
        <v>189</v>
      </c>
      <c r="DP147" s="405" t="s">
        <v>190</v>
      </c>
      <c r="DQ147" s="405" t="s">
        <v>191</v>
      </c>
      <c r="DR147" s="405" t="s">
        <v>44</v>
      </c>
      <c r="DS147" s="405" t="s">
        <v>192</v>
      </c>
      <c r="DT147" s="405" t="s">
        <v>193</v>
      </c>
      <c r="DU147" s="405" t="s">
        <v>194</v>
      </c>
      <c r="DV147" s="405" t="s">
        <v>195</v>
      </c>
      <c r="DW147" s="405" t="s">
        <v>196</v>
      </c>
      <c r="DX147" s="460" t="s">
        <v>197</v>
      </c>
      <c r="DY147" s="460" t="s">
        <v>198</v>
      </c>
      <c r="DZ147" s="432" t="s">
        <v>34</v>
      </c>
    </row>
    <row r="148" spans="1:131" ht="15" customHeight="1" x14ac:dyDescent="0.35">
      <c r="A148" s="524" t="s">
        <v>63</v>
      </c>
      <c r="B148" s="165" t="s">
        <v>62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85"/>
      <c r="N148" s="85"/>
      <c r="O148" s="65">
        <f t="shared" ref="O148:O161" si="916">SUM(C148:N148)</f>
        <v>0</v>
      </c>
      <c r="Q148" s="524" t="s">
        <v>63</v>
      </c>
      <c r="R148" s="165" t="s">
        <v>62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85"/>
      <c r="AD148" s="85"/>
      <c r="AE148" s="65">
        <f t="shared" ref="AE148:AE161" si="917">SUM(S148:AD148)</f>
        <v>0</v>
      </c>
      <c r="AG148" s="524" t="s">
        <v>63</v>
      </c>
      <c r="AH148" s="165" t="s">
        <v>62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85"/>
      <c r="AT148" s="85"/>
      <c r="AU148" s="65">
        <f t="shared" ref="AU148:AU161" si="918">SUM(AI148:AT148)</f>
        <v>0</v>
      </c>
      <c r="AW148" s="524" t="s">
        <v>63</v>
      </c>
      <c r="AX148" s="165" t="s">
        <v>62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85"/>
      <c r="BJ148" s="85"/>
      <c r="BK148" s="65">
        <f t="shared" ref="BK148:BK161" si="919">SUM(AY148:BJ148)</f>
        <v>0</v>
      </c>
      <c r="BP148" s="524" t="s">
        <v>63</v>
      </c>
      <c r="BQ148" s="165" t="s">
        <v>62</v>
      </c>
      <c r="BR148" s="143"/>
      <c r="BS148" s="143"/>
      <c r="BT148" s="143"/>
      <c r="BU148" s="143"/>
      <c r="BV148" s="143"/>
      <c r="BW148" s="143"/>
      <c r="BX148" s="143"/>
      <c r="BY148" s="143"/>
      <c r="BZ148" s="143"/>
      <c r="CA148" s="143"/>
      <c r="CB148" s="464"/>
      <c r="CC148" s="464"/>
      <c r="CD148" s="430">
        <f t="shared" ref="CD148:CD161" si="920">SUM(BR148:CC148)</f>
        <v>0</v>
      </c>
      <c r="CF148" s="524" t="s">
        <v>63</v>
      </c>
      <c r="CG148" s="165" t="s">
        <v>62</v>
      </c>
      <c r="CH148" s="143"/>
      <c r="CI148" s="143"/>
      <c r="CJ148" s="143"/>
      <c r="CK148" s="143"/>
      <c r="CL148" s="143"/>
      <c r="CM148" s="143"/>
      <c r="CN148" s="143"/>
      <c r="CO148" s="143"/>
      <c r="CP148" s="143"/>
      <c r="CQ148" s="143"/>
      <c r="CR148" s="461"/>
      <c r="CS148" s="461"/>
      <c r="CT148" s="410">
        <f t="shared" ref="CT148:CT161" si="921">SUM(CH148:CS148)</f>
        <v>0</v>
      </c>
      <c r="CV148" s="524" t="s">
        <v>63</v>
      </c>
      <c r="CW148" s="165" t="s">
        <v>62</v>
      </c>
      <c r="CX148" s="143"/>
      <c r="CY148" s="143"/>
      <c r="CZ148" s="143"/>
      <c r="DA148" s="143"/>
      <c r="DB148" s="143"/>
      <c r="DC148" s="143"/>
      <c r="DD148" s="143"/>
      <c r="DE148" s="143"/>
      <c r="DF148" s="143"/>
      <c r="DG148" s="143"/>
      <c r="DH148" s="461"/>
      <c r="DI148" s="461"/>
      <c r="DJ148" s="410">
        <f t="shared" ref="DJ148:DJ161" si="922">SUM(CX148:DI148)</f>
        <v>0</v>
      </c>
      <c r="DL148" s="524" t="s">
        <v>63</v>
      </c>
      <c r="DM148" s="165" t="s">
        <v>62</v>
      </c>
      <c r="DN148" s="143"/>
      <c r="DO148" s="143"/>
      <c r="DP148" s="143"/>
      <c r="DQ148" s="143"/>
      <c r="DR148" s="143"/>
      <c r="DS148" s="143"/>
      <c r="DT148" s="143"/>
      <c r="DU148" s="143"/>
      <c r="DV148" s="143"/>
      <c r="DW148" s="143"/>
      <c r="DX148" s="461"/>
      <c r="DY148" s="461"/>
      <c r="DZ148" s="410">
        <f t="shared" ref="DZ148:DZ161" si="923">SUM(DN148:DY148)</f>
        <v>0</v>
      </c>
    </row>
    <row r="149" spans="1:131" x14ac:dyDescent="0.35">
      <c r="A149" s="525"/>
      <c r="B149" s="165" t="s">
        <v>61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85"/>
      <c r="N149" s="85"/>
      <c r="O149" s="65">
        <f t="shared" si="916"/>
        <v>0</v>
      </c>
      <c r="Q149" s="525"/>
      <c r="R149" s="165" t="s">
        <v>61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85"/>
      <c r="AD149" s="85"/>
      <c r="AE149" s="65">
        <f t="shared" si="917"/>
        <v>0</v>
      </c>
      <c r="AG149" s="525"/>
      <c r="AH149" s="165" t="s">
        <v>61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85"/>
      <c r="AT149" s="85"/>
      <c r="AU149" s="65">
        <f t="shared" si="918"/>
        <v>0</v>
      </c>
      <c r="AW149" s="525"/>
      <c r="AX149" s="165" t="s">
        <v>61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85"/>
      <c r="BJ149" s="85"/>
      <c r="BK149" s="65">
        <f t="shared" si="919"/>
        <v>0</v>
      </c>
      <c r="BP149" s="525"/>
      <c r="BQ149" s="165" t="s">
        <v>61</v>
      </c>
      <c r="BR149" s="143"/>
      <c r="BS149" s="143"/>
      <c r="BT149" s="143"/>
      <c r="BU149" s="143"/>
      <c r="BV149" s="143"/>
      <c r="BW149" s="143"/>
      <c r="BX149" s="143"/>
      <c r="BY149" s="143"/>
      <c r="BZ149" s="143"/>
      <c r="CA149" s="143"/>
      <c r="CB149" s="143"/>
      <c r="CC149" s="143"/>
      <c r="CD149" s="410">
        <f t="shared" si="920"/>
        <v>0</v>
      </c>
      <c r="CF149" s="525"/>
      <c r="CG149" s="165" t="s">
        <v>61</v>
      </c>
      <c r="CH149" s="143"/>
      <c r="CI149" s="143"/>
      <c r="CJ149" s="143"/>
      <c r="CK149" s="143"/>
      <c r="CL149" s="143"/>
      <c r="CM149" s="143"/>
      <c r="CN149" s="143"/>
      <c r="CO149" s="143"/>
      <c r="CP149" s="143"/>
      <c r="CQ149" s="143"/>
      <c r="CR149" s="130"/>
      <c r="CS149" s="130"/>
      <c r="CT149" s="410">
        <f t="shared" si="921"/>
        <v>0</v>
      </c>
      <c r="CV149" s="525"/>
      <c r="CW149" s="165" t="s">
        <v>61</v>
      </c>
      <c r="CX149" s="143"/>
      <c r="CY149" s="143"/>
      <c r="CZ149" s="143"/>
      <c r="DA149" s="143"/>
      <c r="DB149" s="143"/>
      <c r="DC149" s="143"/>
      <c r="DD149" s="143"/>
      <c r="DE149" s="143"/>
      <c r="DF149" s="143"/>
      <c r="DG149" s="143"/>
      <c r="DH149" s="130"/>
      <c r="DI149" s="130"/>
      <c r="DJ149" s="410">
        <f t="shared" si="922"/>
        <v>0</v>
      </c>
      <c r="DL149" s="525"/>
      <c r="DM149" s="165" t="s">
        <v>61</v>
      </c>
      <c r="DN149" s="143"/>
      <c r="DO149" s="143"/>
      <c r="DP149" s="143"/>
      <c r="DQ149" s="143"/>
      <c r="DR149" s="143"/>
      <c r="DS149" s="143"/>
      <c r="DT149" s="143"/>
      <c r="DU149" s="143"/>
      <c r="DV149" s="143"/>
      <c r="DW149" s="143"/>
      <c r="DX149" s="130"/>
      <c r="DY149" s="130"/>
      <c r="DZ149" s="410">
        <f t="shared" si="923"/>
        <v>0</v>
      </c>
    </row>
    <row r="150" spans="1:131" x14ac:dyDescent="0.35">
      <c r="A150" s="525"/>
      <c r="B150" s="165" t="s">
        <v>60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85"/>
      <c r="N150" s="85"/>
      <c r="O150" s="65">
        <f t="shared" si="916"/>
        <v>0</v>
      </c>
      <c r="Q150" s="525"/>
      <c r="R150" s="165" t="s">
        <v>60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85"/>
      <c r="AD150" s="85"/>
      <c r="AE150" s="65">
        <f t="shared" si="917"/>
        <v>0</v>
      </c>
      <c r="AG150" s="525"/>
      <c r="AH150" s="165" t="s">
        <v>60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85"/>
      <c r="AT150" s="85"/>
      <c r="AU150" s="65">
        <f t="shared" si="918"/>
        <v>0</v>
      </c>
      <c r="AW150" s="525"/>
      <c r="AX150" s="165" t="s">
        <v>60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85"/>
      <c r="BJ150" s="85"/>
      <c r="BK150" s="65">
        <f t="shared" si="919"/>
        <v>0</v>
      </c>
      <c r="BP150" s="525"/>
      <c r="BQ150" s="165" t="s">
        <v>60</v>
      </c>
      <c r="BR150" s="143"/>
      <c r="BS150" s="143"/>
      <c r="BT150" s="143"/>
      <c r="BU150" s="143"/>
      <c r="BV150" s="143"/>
      <c r="BW150" s="143"/>
      <c r="BX150" s="143"/>
      <c r="BY150" s="143"/>
      <c r="BZ150" s="143"/>
      <c r="CA150" s="143"/>
      <c r="CB150" s="143"/>
      <c r="CC150" s="143"/>
      <c r="CD150" s="410">
        <f t="shared" si="920"/>
        <v>0</v>
      </c>
      <c r="CF150" s="525"/>
      <c r="CG150" s="165" t="s">
        <v>60</v>
      </c>
      <c r="CH150" s="143"/>
      <c r="CI150" s="143"/>
      <c r="CJ150" s="143"/>
      <c r="CK150" s="143"/>
      <c r="CL150" s="143"/>
      <c r="CM150" s="143"/>
      <c r="CN150" s="143"/>
      <c r="CO150" s="143"/>
      <c r="CP150" s="143"/>
      <c r="CQ150" s="143"/>
      <c r="CR150" s="130"/>
      <c r="CS150" s="130"/>
      <c r="CT150" s="410">
        <f t="shared" si="921"/>
        <v>0</v>
      </c>
      <c r="CV150" s="525"/>
      <c r="CW150" s="165" t="s">
        <v>60</v>
      </c>
      <c r="CX150" s="143"/>
      <c r="CY150" s="143"/>
      <c r="CZ150" s="143"/>
      <c r="DA150" s="143"/>
      <c r="DB150" s="143"/>
      <c r="DC150" s="143"/>
      <c r="DD150" s="143"/>
      <c r="DE150" s="143"/>
      <c r="DF150" s="143"/>
      <c r="DG150" s="143"/>
      <c r="DH150" s="130"/>
      <c r="DI150" s="130"/>
      <c r="DJ150" s="410">
        <f t="shared" si="922"/>
        <v>0</v>
      </c>
      <c r="DL150" s="525"/>
      <c r="DM150" s="165" t="s">
        <v>60</v>
      </c>
      <c r="DN150" s="143"/>
      <c r="DO150" s="143"/>
      <c r="DP150" s="143"/>
      <c r="DQ150" s="143"/>
      <c r="DR150" s="143"/>
      <c r="DS150" s="143"/>
      <c r="DT150" s="143"/>
      <c r="DU150" s="143"/>
      <c r="DV150" s="143"/>
      <c r="DW150" s="143"/>
      <c r="DX150" s="130"/>
      <c r="DY150" s="130"/>
      <c r="DZ150" s="410">
        <f t="shared" si="923"/>
        <v>0</v>
      </c>
    </row>
    <row r="151" spans="1:131" x14ac:dyDescent="0.35">
      <c r="A151" s="525"/>
      <c r="B151" s="165" t="s">
        <v>59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85"/>
      <c r="N151" s="85"/>
      <c r="O151" s="65">
        <f t="shared" si="916"/>
        <v>0</v>
      </c>
      <c r="Q151" s="525"/>
      <c r="R151" s="165" t="s">
        <v>59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85"/>
      <c r="AD151" s="85"/>
      <c r="AE151" s="65">
        <f t="shared" si="917"/>
        <v>0</v>
      </c>
      <c r="AG151" s="525"/>
      <c r="AH151" s="165" t="s">
        <v>59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85"/>
      <c r="AT151" s="85"/>
      <c r="AU151" s="65">
        <f t="shared" si="918"/>
        <v>0</v>
      </c>
      <c r="AW151" s="525"/>
      <c r="AX151" s="165" t="s">
        <v>59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3">
        <v>0</v>
      </c>
      <c r="BI151" s="85"/>
      <c r="BJ151" s="85"/>
      <c r="BK151" s="65">
        <f t="shared" si="919"/>
        <v>0</v>
      </c>
      <c r="BP151" s="525"/>
      <c r="BQ151" s="165" t="s">
        <v>59</v>
      </c>
      <c r="BR151" s="143"/>
      <c r="BS151" s="143"/>
      <c r="BT151" s="143"/>
      <c r="BU151" s="143"/>
      <c r="BV151" s="143"/>
      <c r="BW151" s="143"/>
      <c r="BX151" s="143"/>
      <c r="BY151" s="143"/>
      <c r="BZ151" s="143"/>
      <c r="CA151" s="143"/>
      <c r="CB151" s="143"/>
      <c r="CC151" s="143"/>
      <c r="CD151" s="410">
        <f t="shared" si="920"/>
        <v>0</v>
      </c>
      <c r="CF151" s="525"/>
      <c r="CG151" s="165" t="s">
        <v>59</v>
      </c>
      <c r="CH151" s="143"/>
      <c r="CI151" s="143"/>
      <c r="CJ151" s="143"/>
      <c r="CK151" s="143"/>
      <c r="CL151" s="143"/>
      <c r="CM151" s="143"/>
      <c r="CN151" s="143"/>
      <c r="CO151" s="143"/>
      <c r="CP151" s="143"/>
      <c r="CQ151" s="143"/>
      <c r="CR151" s="130"/>
      <c r="CS151" s="130"/>
      <c r="CT151" s="410">
        <f t="shared" si="921"/>
        <v>0</v>
      </c>
      <c r="CV151" s="525"/>
      <c r="CW151" s="165" t="s">
        <v>59</v>
      </c>
      <c r="CX151" s="143"/>
      <c r="CY151" s="143"/>
      <c r="CZ151" s="143"/>
      <c r="DA151" s="143"/>
      <c r="DB151" s="143"/>
      <c r="DC151" s="143"/>
      <c r="DD151" s="143"/>
      <c r="DE151" s="143"/>
      <c r="DF151" s="143"/>
      <c r="DG151" s="143"/>
      <c r="DH151" s="130"/>
      <c r="DI151" s="130"/>
      <c r="DJ151" s="410">
        <f t="shared" si="922"/>
        <v>0</v>
      </c>
      <c r="DL151" s="525"/>
      <c r="DM151" s="165" t="s">
        <v>59</v>
      </c>
      <c r="DN151" s="143"/>
      <c r="DO151" s="143"/>
      <c r="DP151" s="143"/>
      <c r="DQ151" s="143"/>
      <c r="DR151" s="143"/>
      <c r="DS151" s="143"/>
      <c r="DT151" s="143"/>
      <c r="DU151" s="143"/>
      <c r="DV151" s="143"/>
      <c r="DW151" s="143"/>
      <c r="DX151" s="130"/>
      <c r="DY151" s="130"/>
      <c r="DZ151" s="410">
        <f t="shared" si="923"/>
        <v>0</v>
      </c>
    </row>
    <row r="152" spans="1:131" ht="15" customHeight="1" x14ac:dyDescent="0.35">
      <c r="A152" s="525"/>
      <c r="B152" s="165" t="s">
        <v>58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85"/>
      <c r="N152" s="85"/>
      <c r="O152" s="65">
        <f t="shared" si="916"/>
        <v>0</v>
      </c>
      <c r="Q152" s="525"/>
      <c r="R152" s="165" t="s">
        <v>58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85"/>
      <c r="AD152" s="85"/>
      <c r="AE152" s="65">
        <f t="shared" si="917"/>
        <v>0</v>
      </c>
      <c r="AG152" s="525"/>
      <c r="AH152" s="165" t="s">
        <v>58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85"/>
      <c r="AT152" s="85"/>
      <c r="AU152" s="65">
        <f t="shared" si="918"/>
        <v>0</v>
      </c>
      <c r="AW152" s="525"/>
      <c r="AX152" s="165" t="s">
        <v>58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0</v>
      </c>
      <c r="BI152" s="85"/>
      <c r="BJ152" s="85"/>
      <c r="BK152" s="65">
        <f t="shared" si="919"/>
        <v>0</v>
      </c>
      <c r="BP152" s="525"/>
      <c r="BQ152" s="165" t="s">
        <v>58</v>
      </c>
      <c r="BR152" s="143"/>
      <c r="BS152" s="143"/>
      <c r="BT152" s="143"/>
      <c r="BU152" s="143"/>
      <c r="BV152" s="143"/>
      <c r="BW152" s="143"/>
      <c r="BX152" s="143"/>
      <c r="BY152" s="143"/>
      <c r="BZ152" s="143"/>
      <c r="CA152" s="143"/>
      <c r="CB152" s="143"/>
      <c r="CC152" s="143"/>
      <c r="CD152" s="410">
        <f t="shared" si="920"/>
        <v>0</v>
      </c>
      <c r="CF152" s="525"/>
      <c r="CG152" s="165" t="s">
        <v>58</v>
      </c>
      <c r="CH152" s="143"/>
      <c r="CI152" s="143"/>
      <c r="CJ152" s="143"/>
      <c r="CK152" s="143"/>
      <c r="CL152" s="143"/>
      <c r="CM152" s="143"/>
      <c r="CN152" s="143"/>
      <c r="CO152" s="143"/>
      <c r="CP152" s="143"/>
      <c r="CQ152" s="143"/>
      <c r="CR152" s="130"/>
      <c r="CS152" s="130"/>
      <c r="CT152" s="410">
        <f t="shared" si="921"/>
        <v>0</v>
      </c>
      <c r="CV152" s="525"/>
      <c r="CW152" s="165" t="s">
        <v>58</v>
      </c>
      <c r="CX152" s="143"/>
      <c r="CY152" s="143"/>
      <c r="CZ152" s="143"/>
      <c r="DA152" s="143"/>
      <c r="DB152" s="143"/>
      <c r="DC152" s="143"/>
      <c r="DD152" s="143"/>
      <c r="DE152" s="143"/>
      <c r="DF152" s="143"/>
      <c r="DG152" s="143"/>
      <c r="DH152" s="130"/>
      <c r="DI152" s="130"/>
      <c r="DJ152" s="410">
        <f t="shared" si="922"/>
        <v>0</v>
      </c>
      <c r="DL152" s="525"/>
      <c r="DM152" s="165" t="s">
        <v>58</v>
      </c>
      <c r="DN152" s="143"/>
      <c r="DO152" s="143"/>
      <c r="DP152" s="143"/>
      <c r="DQ152" s="143"/>
      <c r="DR152" s="143"/>
      <c r="DS152" s="143"/>
      <c r="DT152" s="143"/>
      <c r="DU152" s="143"/>
      <c r="DV152" s="143"/>
      <c r="DW152" s="143"/>
      <c r="DX152" s="130"/>
      <c r="DY152" s="130"/>
      <c r="DZ152" s="410">
        <f t="shared" si="923"/>
        <v>0</v>
      </c>
    </row>
    <row r="153" spans="1:131" x14ac:dyDescent="0.35">
      <c r="A153" s="525"/>
      <c r="B153" s="165" t="s">
        <v>57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85"/>
      <c r="N153" s="85"/>
      <c r="O153" s="65">
        <f t="shared" si="916"/>
        <v>0</v>
      </c>
      <c r="Q153" s="525"/>
      <c r="R153" s="165" t="s">
        <v>57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85"/>
      <c r="AD153" s="85"/>
      <c r="AE153" s="65">
        <f t="shared" si="917"/>
        <v>0</v>
      </c>
      <c r="AG153" s="525"/>
      <c r="AH153" s="165" t="s">
        <v>57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85"/>
      <c r="AT153" s="85"/>
      <c r="AU153" s="65">
        <f t="shared" si="918"/>
        <v>0</v>
      </c>
      <c r="AW153" s="525"/>
      <c r="AX153" s="165" t="s">
        <v>57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85"/>
      <c r="BJ153" s="85"/>
      <c r="BK153" s="65">
        <f t="shared" si="919"/>
        <v>0</v>
      </c>
      <c r="BP153" s="525"/>
      <c r="BQ153" s="165" t="s">
        <v>57</v>
      </c>
      <c r="BR153" s="143"/>
      <c r="BS153" s="143"/>
      <c r="BT153" s="143"/>
      <c r="BU153" s="143"/>
      <c r="BV153" s="143"/>
      <c r="BW153" s="143"/>
      <c r="BX153" s="143"/>
      <c r="BY153" s="143"/>
      <c r="BZ153" s="143"/>
      <c r="CA153" s="143"/>
      <c r="CB153" s="143"/>
      <c r="CC153" s="143"/>
      <c r="CD153" s="410">
        <f t="shared" si="920"/>
        <v>0</v>
      </c>
      <c r="CF153" s="525"/>
      <c r="CG153" s="165" t="s">
        <v>57</v>
      </c>
      <c r="CH153" s="143"/>
      <c r="CI153" s="143"/>
      <c r="CJ153" s="143"/>
      <c r="CK153" s="143"/>
      <c r="CL153" s="143"/>
      <c r="CM153" s="143"/>
      <c r="CN153" s="143"/>
      <c r="CO153" s="143"/>
      <c r="CP153" s="143"/>
      <c r="CQ153" s="143"/>
      <c r="CR153" s="130"/>
      <c r="CS153" s="130"/>
      <c r="CT153" s="410">
        <f t="shared" si="921"/>
        <v>0</v>
      </c>
      <c r="CV153" s="525"/>
      <c r="CW153" s="165" t="s">
        <v>57</v>
      </c>
      <c r="CX153" s="143"/>
      <c r="CY153" s="143"/>
      <c r="CZ153" s="143"/>
      <c r="DA153" s="143"/>
      <c r="DB153" s="143"/>
      <c r="DC153" s="143"/>
      <c r="DD153" s="143"/>
      <c r="DE153" s="143"/>
      <c r="DF153" s="143"/>
      <c r="DG153" s="143"/>
      <c r="DH153" s="130"/>
      <c r="DI153" s="130"/>
      <c r="DJ153" s="410">
        <f t="shared" si="922"/>
        <v>0</v>
      </c>
      <c r="DL153" s="525"/>
      <c r="DM153" s="165" t="s">
        <v>57</v>
      </c>
      <c r="DN153" s="143"/>
      <c r="DO153" s="143"/>
      <c r="DP153" s="143"/>
      <c r="DQ153" s="143"/>
      <c r="DR153" s="143"/>
      <c r="DS153" s="143"/>
      <c r="DT153" s="143"/>
      <c r="DU153" s="143"/>
      <c r="DV153" s="143"/>
      <c r="DW153" s="143"/>
      <c r="DX153" s="130"/>
      <c r="DY153" s="130"/>
      <c r="DZ153" s="410">
        <f t="shared" si="923"/>
        <v>0</v>
      </c>
    </row>
    <row r="154" spans="1:131" x14ac:dyDescent="0.35">
      <c r="A154" s="525"/>
      <c r="B154" s="165" t="s">
        <v>56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85"/>
      <c r="N154" s="85"/>
      <c r="O154" s="65">
        <f t="shared" si="916"/>
        <v>0</v>
      </c>
      <c r="Q154" s="525"/>
      <c r="R154" s="165" t="s">
        <v>56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85"/>
      <c r="AD154" s="85"/>
      <c r="AE154" s="65">
        <f t="shared" si="917"/>
        <v>0</v>
      </c>
      <c r="AG154" s="525"/>
      <c r="AH154" s="165" t="s">
        <v>56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85"/>
      <c r="AT154" s="85"/>
      <c r="AU154" s="65">
        <f t="shared" si="918"/>
        <v>0</v>
      </c>
      <c r="AW154" s="525"/>
      <c r="AX154" s="165" t="s">
        <v>56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85"/>
      <c r="BJ154" s="85"/>
      <c r="BK154" s="65">
        <f t="shared" si="919"/>
        <v>0</v>
      </c>
      <c r="BP154" s="525"/>
      <c r="BQ154" s="165" t="s">
        <v>56</v>
      </c>
      <c r="BR154" s="143"/>
      <c r="BS154" s="143"/>
      <c r="BT154" s="143"/>
      <c r="BU154" s="143"/>
      <c r="BV154" s="143"/>
      <c r="BW154" s="143"/>
      <c r="BX154" s="143"/>
      <c r="BY154" s="143"/>
      <c r="BZ154" s="143"/>
      <c r="CA154" s="143"/>
      <c r="CB154" s="143"/>
      <c r="CC154" s="143"/>
      <c r="CD154" s="410">
        <f t="shared" si="920"/>
        <v>0</v>
      </c>
      <c r="CF154" s="525"/>
      <c r="CG154" s="165" t="s">
        <v>56</v>
      </c>
      <c r="CH154" s="143"/>
      <c r="CI154" s="143"/>
      <c r="CJ154" s="143"/>
      <c r="CK154" s="143"/>
      <c r="CL154" s="143"/>
      <c r="CM154" s="143"/>
      <c r="CN154" s="143"/>
      <c r="CO154" s="143"/>
      <c r="CP154" s="143"/>
      <c r="CQ154" s="143"/>
      <c r="CR154" s="130"/>
      <c r="CS154" s="130"/>
      <c r="CT154" s="410">
        <f t="shared" si="921"/>
        <v>0</v>
      </c>
      <c r="CV154" s="525"/>
      <c r="CW154" s="165" t="s">
        <v>56</v>
      </c>
      <c r="CX154" s="143"/>
      <c r="CY154" s="143"/>
      <c r="CZ154" s="143"/>
      <c r="DA154" s="143"/>
      <c r="DB154" s="143"/>
      <c r="DC154" s="143"/>
      <c r="DD154" s="143"/>
      <c r="DE154" s="143"/>
      <c r="DF154" s="143"/>
      <c r="DG154" s="143"/>
      <c r="DH154" s="130"/>
      <c r="DI154" s="130"/>
      <c r="DJ154" s="410">
        <f t="shared" si="922"/>
        <v>0</v>
      </c>
      <c r="DL154" s="525"/>
      <c r="DM154" s="165" t="s">
        <v>56</v>
      </c>
      <c r="DN154" s="143"/>
      <c r="DO154" s="143"/>
      <c r="DP154" s="143"/>
      <c r="DQ154" s="143"/>
      <c r="DR154" s="143"/>
      <c r="DS154" s="143"/>
      <c r="DT154" s="143"/>
      <c r="DU154" s="143"/>
      <c r="DV154" s="143"/>
      <c r="DW154" s="143"/>
      <c r="DX154" s="130"/>
      <c r="DY154" s="130"/>
      <c r="DZ154" s="410">
        <f t="shared" si="923"/>
        <v>0</v>
      </c>
    </row>
    <row r="155" spans="1:131" x14ac:dyDescent="0.35">
      <c r="A155" s="525"/>
      <c r="B155" s="165" t="s">
        <v>55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85"/>
      <c r="N155" s="85"/>
      <c r="O155" s="65">
        <f t="shared" si="916"/>
        <v>0</v>
      </c>
      <c r="Q155" s="525"/>
      <c r="R155" s="165" t="s">
        <v>55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85"/>
      <c r="AD155" s="85"/>
      <c r="AE155" s="65">
        <f t="shared" si="917"/>
        <v>0</v>
      </c>
      <c r="AG155" s="525"/>
      <c r="AH155" s="165" t="s">
        <v>55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85"/>
      <c r="AT155" s="85"/>
      <c r="AU155" s="65">
        <f t="shared" si="918"/>
        <v>0</v>
      </c>
      <c r="AW155" s="525"/>
      <c r="AX155" s="165" t="s">
        <v>55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85"/>
      <c r="BJ155" s="85"/>
      <c r="BK155" s="65">
        <f t="shared" si="919"/>
        <v>0</v>
      </c>
      <c r="BP155" s="525"/>
      <c r="BQ155" s="165" t="s">
        <v>55</v>
      </c>
      <c r="BR155" s="143"/>
      <c r="BS155" s="143"/>
      <c r="BT155" s="143"/>
      <c r="BU155" s="143"/>
      <c r="BV155" s="143"/>
      <c r="BW155" s="143"/>
      <c r="BX155" s="143"/>
      <c r="BY155" s="143"/>
      <c r="BZ155" s="143"/>
      <c r="CA155" s="143"/>
      <c r="CB155" s="143"/>
      <c r="CC155" s="143"/>
      <c r="CD155" s="410">
        <f t="shared" si="920"/>
        <v>0</v>
      </c>
      <c r="CF155" s="525"/>
      <c r="CG155" s="165" t="s">
        <v>55</v>
      </c>
      <c r="CH155" s="143"/>
      <c r="CI155" s="143"/>
      <c r="CJ155" s="143"/>
      <c r="CK155" s="143"/>
      <c r="CL155" s="143"/>
      <c r="CM155" s="143"/>
      <c r="CN155" s="143"/>
      <c r="CO155" s="143"/>
      <c r="CP155" s="143"/>
      <c r="CQ155" s="143"/>
      <c r="CR155" s="130"/>
      <c r="CS155" s="130"/>
      <c r="CT155" s="410">
        <f t="shared" si="921"/>
        <v>0</v>
      </c>
      <c r="CV155" s="525"/>
      <c r="CW155" s="165" t="s">
        <v>55</v>
      </c>
      <c r="CX155" s="143"/>
      <c r="CY155" s="143"/>
      <c r="CZ155" s="143"/>
      <c r="DA155" s="143"/>
      <c r="DB155" s="143"/>
      <c r="DC155" s="143"/>
      <c r="DD155" s="143"/>
      <c r="DE155" s="143"/>
      <c r="DF155" s="143"/>
      <c r="DG155" s="143"/>
      <c r="DH155" s="130"/>
      <c r="DI155" s="130"/>
      <c r="DJ155" s="410">
        <f t="shared" si="922"/>
        <v>0</v>
      </c>
      <c r="DL155" s="525"/>
      <c r="DM155" s="165" t="s">
        <v>55</v>
      </c>
      <c r="DN155" s="143"/>
      <c r="DO155" s="143"/>
      <c r="DP155" s="143"/>
      <c r="DQ155" s="143"/>
      <c r="DR155" s="143"/>
      <c r="DS155" s="143"/>
      <c r="DT155" s="143"/>
      <c r="DU155" s="143"/>
      <c r="DV155" s="143"/>
      <c r="DW155" s="143"/>
      <c r="DX155" s="130"/>
      <c r="DY155" s="130"/>
      <c r="DZ155" s="410">
        <f t="shared" si="923"/>
        <v>0</v>
      </c>
    </row>
    <row r="156" spans="1:131" x14ac:dyDescent="0.35">
      <c r="A156" s="525"/>
      <c r="B156" s="165" t="s">
        <v>54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85"/>
      <c r="N156" s="85"/>
      <c r="O156" s="65">
        <f t="shared" si="916"/>
        <v>0</v>
      </c>
      <c r="Q156" s="525"/>
      <c r="R156" s="165" t="s">
        <v>54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85"/>
      <c r="AD156" s="85"/>
      <c r="AE156" s="65">
        <f t="shared" si="917"/>
        <v>0</v>
      </c>
      <c r="AG156" s="525"/>
      <c r="AH156" s="165" t="s">
        <v>54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85"/>
      <c r="AT156" s="85"/>
      <c r="AU156" s="65">
        <f t="shared" si="918"/>
        <v>0</v>
      </c>
      <c r="AW156" s="525"/>
      <c r="AX156" s="165" t="s">
        <v>54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85"/>
      <c r="BJ156" s="85"/>
      <c r="BK156" s="65">
        <f t="shared" si="919"/>
        <v>0</v>
      </c>
      <c r="BP156" s="525"/>
      <c r="BQ156" s="165" t="s">
        <v>54</v>
      </c>
      <c r="BR156" s="143"/>
      <c r="BS156" s="143"/>
      <c r="BT156" s="143"/>
      <c r="BU156" s="143"/>
      <c r="BV156" s="143"/>
      <c r="BW156" s="143"/>
      <c r="BX156" s="143"/>
      <c r="BY156" s="143"/>
      <c r="BZ156" s="143"/>
      <c r="CA156" s="143"/>
      <c r="CB156" s="143"/>
      <c r="CC156" s="143"/>
      <c r="CD156" s="410">
        <f t="shared" si="920"/>
        <v>0</v>
      </c>
      <c r="CF156" s="525"/>
      <c r="CG156" s="165" t="s">
        <v>54</v>
      </c>
      <c r="CH156" s="143"/>
      <c r="CI156" s="143"/>
      <c r="CJ156" s="143"/>
      <c r="CK156" s="143"/>
      <c r="CL156" s="143"/>
      <c r="CM156" s="143"/>
      <c r="CN156" s="143"/>
      <c r="CO156" s="143"/>
      <c r="CP156" s="143"/>
      <c r="CQ156" s="143"/>
      <c r="CR156" s="130"/>
      <c r="CS156" s="130"/>
      <c r="CT156" s="410">
        <f t="shared" si="921"/>
        <v>0</v>
      </c>
      <c r="CV156" s="525"/>
      <c r="CW156" s="165" t="s">
        <v>54</v>
      </c>
      <c r="CX156" s="143"/>
      <c r="CY156" s="143"/>
      <c r="CZ156" s="143"/>
      <c r="DA156" s="143"/>
      <c r="DB156" s="143"/>
      <c r="DC156" s="143"/>
      <c r="DD156" s="143"/>
      <c r="DE156" s="143"/>
      <c r="DF156" s="143"/>
      <c r="DG156" s="143"/>
      <c r="DH156" s="130"/>
      <c r="DI156" s="130"/>
      <c r="DJ156" s="410">
        <f t="shared" si="922"/>
        <v>0</v>
      </c>
      <c r="DL156" s="525"/>
      <c r="DM156" s="165" t="s">
        <v>54</v>
      </c>
      <c r="DN156" s="143"/>
      <c r="DO156" s="143"/>
      <c r="DP156" s="143"/>
      <c r="DQ156" s="143"/>
      <c r="DR156" s="143"/>
      <c r="DS156" s="143"/>
      <c r="DT156" s="143"/>
      <c r="DU156" s="143"/>
      <c r="DV156" s="143"/>
      <c r="DW156" s="143"/>
      <c r="DX156" s="130"/>
      <c r="DY156" s="130"/>
      <c r="DZ156" s="410">
        <f t="shared" si="923"/>
        <v>0</v>
      </c>
    </row>
    <row r="157" spans="1:131" x14ac:dyDescent="0.35">
      <c r="A157" s="525"/>
      <c r="B157" s="165" t="s">
        <v>53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85"/>
      <c r="N157" s="85"/>
      <c r="O157" s="65">
        <f t="shared" si="916"/>
        <v>0</v>
      </c>
      <c r="Q157" s="525"/>
      <c r="R157" s="165" t="s">
        <v>53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85"/>
      <c r="AD157" s="85"/>
      <c r="AE157" s="65">
        <f t="shared" si="917"/>
        <v>0</v>
      </c>
      <c r="AG157" s="525"/>
      <c r="AH157" s="165" t="s">
        <v>53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85"/>
      <c r="AT157" s="85"/>
      <c r="AU157" s="65">
        <f t="shared" si="918"/>
        <v>0</v>
      </c>
      <c r="AW157" s="525"/>
      <c r="AX157" s="165" t="s">
        <v>53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85"/>
      <c r="BJ157" s="85"/>
      <c r="BK157" s="65">
        <f t="shared" si="919"/>
        <v>0</v>
      </c>
      <c r="BP157" s="525"/>
      <c r="BQ157" s="165" t="s">
        <v>53</v>
      </c>
      <c r="BR157" s="143"/>
      <c r="BS157" s="143"/>
      <c r="BT157" s="143"/>
      <c r="BU157" s="143"/>
      <c r="BV157" s="143"/>
      <c r="BW157" s="143"/>
      <c r="BX157" s="143"/>
      <c r="BY157" s="143"/>
      <c r="BZ157" s="143"/>
      <c r="CA157" s="143"/>
      <c r="CB157" s="143"/>
      <c r="CC157" s="143"/>
      <c r="CD157" s="410">
        <f t="shared" si="920"/>
        <v>0</v>
      </c>
      <c r="CF157" s="525"/>
      <c r="CG157" s="165" t="s">
        <v>53</v>
      </c>
      <c r="CH157" s="143"/>
      <c r="CI157" s="143"/>
      <c r="CJ157" s="143"/>
      <c r="CK157" s="143"/>
      <c r="CL157" s="143"/>
      <c r="CM157" s="143"/>
      <c r="CN157" s="143"/>
      <c r="CO157" s="143"/>
      <c r="CP157" s="143"/>
      <c r="CQ157" s="143"/>
      <c r="CR157" s="130"/>
      <c r="CS157" s="130"/>
      <c r="CT157" s="410">
        <f t="shared" si="921"/>
        <v>0</v>
      </c>
      <c r="CV157" s="525"/>
      <c r="CW157" s="165" t="s">
        <v>53</v>
      </c>
      <c r="CX157" s="143"/>
      <c r="CY157" s="143"/>
      <c r="CZ157" s="143"/>
      <c r="DA157" s="143"/>
      <c r="DB157" s="143"/>
      <c r="DC157" s="143"/>
      <c r="DD157" s="143"/>
      <c r="DE157" s="143"/>
      <c r="DF157" s="143"/>
      <c r="DG157" s="143"/>
      <c r="DH157" s="130"/>
      <c r="DI157" s="130"/>
      <c r="DJ157" s="410">
        <f t="shared" si="922"/>
        <v>0</v>
      </c>
      <c r="DL157" s="525"/>
      <c r="DM157" s="165" t="s">
        <v>53</v>
      </c>
      <c r="DN157" s="143"/>
      <c r="DO157" s="143"/>
      <c r="DP157" s="143"/>
      <c r="DQ157" s="143"/>
      <c r="DR157" s="143"/>
      <c r="DS157" s="143"/>
      <c r="DT157" s="143"/>
      <c r="DU157" s="143"/>
      <c r="DV157" s="143"/>
      <c r="DW157" s="143"/>
      <c r="DX157" s="130"/>
      <c r="DY157" s="130"/>
      <c r="DZ157" s="410">
        <f t="shared" si="923"/>
        <v>0</v>
      </c>
    </row>
    <row r="158" spans="1:131" x14ac:dyDescent="0.35">
      <c r="A158" s="525"/>
      <c r="B158" s="165" t="s">
        <v>52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85"/>
      <c r="N158" s="85"/>
      <c r="O158" s="65">
        <f t="shared" si="916"/>
        <v>0</v>
      </c>
      <c r="Q158" s="525"/>
      <c r="R158" s="165" t="s">
        <v>52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85"/>
      <c r="AD158" s="85"/>
      <c r="AE158" s="65">
        <f t="shared" si="917"/>
        <v>0</v>
      </c>
      <c r="AG158" s="525"/>
      <c r="AH158" s="165" t="s">
        <v>52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85"/>
      <c r="AT158" s="85"/>
      <c r="AU158" s="65">
        <f t="shared" si="918"/>
        <v>0</v>
      </c>
      <c r="AW158" s="525"/>
      <c r="AX158" s="165" t="s">
        <v>52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85"/>
      <c r="BJ158" s="85"/>
      <c r="BK158" s="65">
        <f t="shared" si="919"/>
        <v>0</v>
      </c>
      <c r="BP158" s="525"/>
      <c r="BQ158" s="165" t="s">
        <v>52</v>
      </c>
      <c r="BR158" s="143"/>
      <c r="BS158" s="143"/>
      <c r="BT158" s="143"/>
      <c r="BU158" s="143"/>
      <c r="BV158" s="143"/>
      <c r="BW158" s="143"/>
      <c r="BX158" s="143"/>
      <c r="BY158" s="143"/>
      <c r="BZ158" s="143"/>
      <c r="CA158" s="143"/>
      <c r="CB158" s="143"/>
      <c r="CC158" s="143"/>
      <c r="CD158" s="410">
        <f t="shared" si="920"/>
        <v>0</v>
      </c>
      <c r="CF158" s="525"/>
      <c r="CG158" s="165" t="s">
        <v>52</v>
      </c>
      <c r="CH158" s="143"/>
      <c r="CI158" s="143"/>
      <c r="CJ158" s="143"/>
      <c r="CK158" s="143"/>
      <c r="CL158" s="143"/>
      <c r="CM158" s="143"/>
      <c r="CN158" s="143"/>
      <c r="CO158" s="143"/>
      <c r="CP158" s="143"/>
      <c r="CQ158" s="143"/>
      <c r="CR158" s="130"/>
      <c r="CS158" s="130"/>
      <c r="CT158" s="410">
        <f t="shared" si="921"/>
        <v>0</v>
      </c>
      <c r="CV158" s="525"/>
      <c r="CW158" s="165" t="s">
        <v>52</v>
      </c>
      <c r="CX158" s="143"/>
      <c r="CY158" s="143"/>
      <c r="CZ158" s="143"/>
      <c r="DA158" s="143"/>
      <c r="DB158" s="143"/>
      <c r="DC158" s="143"/>
      <c r="DD158" s="143"/>
      <c r="DE158" s="143"/>
      <c r="DF158" s="143"/>
      <c r="DG158" s="143"/>
      <c r="DH158" s="130"/>
      <c r="DI158" s="130"/>
      <c r="DJ158" s="410">
        <f t="shared" si="922"/>
        <v>0</v>
      </c>
      <c r="DL158" s="525"/>
      <c r="DM158" s="165" t="s">
        <v>52</v>
      </c>
      <c r="DN158" s="143"/>
      <c r="DO158" s="143"/>
      <c r="DP158" s="143"/>
      <c r="DQ158" s="143"/>
      <c r="DR158" s="143"/>
      <c r="DS158" s="143"/>
      <c r="DT158" s="143"/>
      <c r="DU158" s="143"/>
      <c r="DV158" s="143"/>
      <c r="DW158" s="143"/>
      <c r="DX158" s="130"/>
      <c r="DY158" s="130"/>
      <c r="DZ158" s="410">
        <f t="shared" si="923"/>
        <v>0</v>
      </c>
    </row>
    <row r="159" spans="1:131" x14ac:dyDescent="0.35">
      <c r="A159" s="525"/>
      <c r="B159" s="165" t="s">
        <v>51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85"/>
      <c r="N159" s="85"/>
      <c r="O159" s="65">
        <f t="shared" si="916"/>
        <v>0</v>
      </c>
      <c r="Q159" s="525"/>
      <c r="R159" s="165" t="s">
        <v>51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85"/>
      <c r="AD159" s="85"/>
      <c r="AE159" s="65">
        <f t="shared" si="917"/>
        <v>0</v>
      </c>
      <c r="AG159" s="525"/>
      <c r="AH159" s="165" t="s">
        <v>51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85"/>
      <c r="AT159" s="85"/>
      <c r="AU159" s="65">
        <f t="shared" si="918"/>
        <v>0</v>
      </c>
      <c r="AW159" s="525"/>
      <c r="AX159" s="165" t="s">
        <v>51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85"/>
      <c r="BJ159" s="85"/>
      <c r="BK159" s="65">
        <f t="shared" si="919"/>
        <v>0</v>
      </c>
      <c r="BP159" s="525"/>
      <c r="BQ159" s="165" t="s">
        <v>51</v>
      </c>
      <c r="BR159" s="143"/>
      <c r="BS159" s="143"/>
      <c r="BT159" s="143"/>
      <c r="BU159" s="143"/>
      <c r="BV159" s="143"/>
      <c r="BW159" s="143"/>
      <c r="BX159" s="143"/>
      <c r="BY159" s="143"/>
      <c r="BZ159" s="143"/>
      <c r="CA159" s="143"/>
      <c r="CB159" s="143"/>
      <c r="CC159" s="143"/>
      <c r="CD159" s="410">
        <f t="shared" si="920"/>
        <v>0</v>
      </c>
      <c r="CF159" s="525"/>
      <c r="CG159" s="165" t="s">
        <v>51</v>
      </c>
      <c r="CH159" s="143"/>
      <c r="CI159" s="143"/>
      <c r="CJ159" s="143"/>
      <c r="CK159" s="143"/>
      <c r="CL159" s="143"/>
      <c r="CM159" s="143"/>
      <c r="CN159" s="143"/>
      <c r="CO159" s="143"/>
      <c r="CP159" s="143"/>
      <c r="CQ159" s="143"/>
      <c r="CR159" s="130"/>
      <c r="CS159" s="130"/>
      <c r="CT159" s="410">
        <f t="shared" si="921"/>
        <v>0</v>
      </c>
      <c r="CV159" s="525"/>
      <c r="CW159" s="165" t="s">
        <v>51</v>
      </c>
      <c r="CX159" s="143"/>
      <c r="CY159" s="143"/>
      <c r="CZ159" s="143"/>
      <c r="DA159" s="143"/>
      <c r="DB159" s="143"/>
      <c r="DC159" s="143"/>
      <c r="DD159" s="143"/>
      <c r="DE159" s="143"/>
      <c r="DF159" s="143"/>
      <c r="DG159" s="143"/>
      <c r="DH159" s="130"/>
      <c r="DI159" s="130"/>
      <c r="DJ159" s="410">
        <f t="shared" si="922"/>
        <v>0</v>
      </c>
      <c r="DL159" s="525"/>
      <c r="DM159" s="165" t="s">
        <v>51</v>
      </c>
      <c r="DN159" s="143"/>
      <c r="DO159" s="143"/>
      <c r="DP159" s="143"/>
      <c r="DQ159" s="143"/>
      <c r="DR159" s="143"/>
      <c r="DS159" s="143"/>
      <c r="DT159" s="143"/>
      <c r="DU159" s="143"/>
      <c r="DV159" s="143"/>
      <c r="DW159" s="143"/>
      <c r="DX159" s="130"/>
      <c r="DY159" s="130"/>
      <c r="DZ159" s="410">
        <f t="shared" si="923"/>
        <v>0</v>
      </c>
    </row>
    <row r="160" spans="1:131" ht="15" thickBot="1" x14ac:dyDescent="0.4">
      <c r="A160" s="526"/>
      <c r="B160" s="165" t="s">
        <v>50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85"/>
      <c r="N160" s="85"/>
      <c r="O160" s="65">
        <f t="shared" si="916"/>
        <v>0</v>
      </c>
      <c r="Q160" s="526"/>
      <c r="R160" s="165" t="s">
        <v>50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85"/>
      <c r="AD160" s="85"/>
      <c r="AE160" s="65">
        <f t="shared" si="917"/>
        <v>0</v>
      </c>
      <c r="AG160" s="526"/>
      <c r="AH160" s="165" t="s">
        <v>50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85"/>
      <c r="AT160" s="85"/>
      <c r="AU160" s="65">
        <f t="shared" si="918"/>
        <v>0</v>
      </c>
      <c r="AW160" s="526"/>
      <c r="AX160" s="165" t="s">
        <v>50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85"/>
      <c r="BJ160" s="85"/>
      <c r="BK160" s="65">
        <f t="shared" si="919"/>
        <v>0</v>
      </c>
      <c r="BP160" s="526"/>
      <c r="BQ160" s="165" t="s">
        <v>50</v>
      </c>
      <c r="BR160" s="143"/>
      <c r="BS160" s="143"/>
      <c r="BT160" s="143"/>
      <c r="BU160" s="143"/>
      <c r="BV160" s="143"/>
      <c r="BW160" s="143"/>
      <c r="BX160" s="143"/>
      <c r="BY160" s="143"/>
      <c r="BZ160" s="143"/>
      <c r="CA160" s="143"/>
      <c r="CB160" s="143"/>
      <c r="CC160" s="143"/>
      <c r="CD160" s="410">
        <f t="shared" si="920"/>
        <v>0</v>
      </c>
      <c r="CF160" s="526"/>
      <c r="CG160" s="165" t="s">
        <v>50</v>
      </c>
      <c r="CH160" s="143"/>
      <c r="CI160" s="143"/>
      <c r="CJ160" s="143"/>
      <c r="CK160" s="143"/>
      <c r="CL160" s="143"/>
      <c r="CM160" s="143"/>
      <c r="CN160" s="143"/>
      <c r="CO160" s="143"/>
      <c r="CP160" s="143"/>
      <c r="CQ160" s="143"/>
      <c r="CR160" s="130"/>
      <c r="CS160" s="130"/>
      <c r="CT160" s="410">
        <f t="shared" si="921"/>
        <v>0</v>
      </c>
      <c r="CV160" s="526"/>
      <c r="CW160" s="165" t="s">
        <v>50</v>
      </c>
      <c r="CX160" s="143"/>
      <c r="CY160" s="143"/>
      <c r="CZ160" s="143"/>
      <c r="DA160" s="143"/>
      <c r="DB160" s="143"/>
      <c r="DC160" s="143"/>
      <c r="DD160" s="143"/>
      <c r="DE160" s="143"/>
      <c r="DF160" s="143"/>
      <c r="DG160" s="143"/>
      <c r="DH160" s="130"/>
      <c r="DI160" s="130"/>
      <c r="DJ160" s="410">
        <f t="shared" si="922"/>
        <v>0</v>
      </c>
      <c r="DL160" s="526"/>
      <c r="DM160" s="165" t="s">
        <v>50</v>
      </c>
      <c r="DN160" s="143"/>
      <c r="DO160" s="143"/>
      <c r="DP160" s="143"/>
      <c r="DQ160" s="143"/>
      <c r="DR160" s="143"/>
      <c r="DS160" s="143"/>
      <c r="DT160" s="143"/>
      <c r="DU160" s="143"/>
      <c r="DV160" s="143"/>
      <c r="DW160" s="143"/>
      <c r="DX160" s="130"/>
      <c r="DY160" s="130"/>
      <c r="DZ160" s="410">
        <f t="shared" si="923"/>
        <v>0</v>
      </c>
    </row>
    <row r="161" spans="1:131" ht="15" thickBot="1" x14ac:dyDescent="0.4">
      <c r="B161" s="166" t="s">
        <v>43</v>
      </c>
      <c r="C161" s="158">
        <f>SUM(C148:C160)</f>
        <v>0</v>
      </c>
      <c r="D161" s="158">
        <f t="shared" ref="D161" si="924">SUM(D148:D160)</f>
        <v>0</v>
      </c>
      <c r="E161" s="158">
        <f t="shared" ref="E161" si="925">SUM(E148:E160)</f>
        <v>0</v>
      </c>
      <c r="F161" s="158">
        <f t="shared" ref="F161" si="926">SUM(F148:F160)</f>
        <v>0</v>
      </c>
      <c r="G161" s="158">
        <f t="shared" ref="G161" si="927">SUM(G148:G160)</f>
        <v>0</v>
      </c>
      <c r="H161" s="158">
        <f t="shared" ref="H161" si="928">SUM(H148:H160)</f>
        <v>0</v>
      </c>
      <c r="I161" s="158">
        <f t="shared" ref="I161" si="929">SUM(I148:I160)</f>
        <v>0</v>
      </c>
      <c r="J161" s="158">
        <f t="shared" ref="J161" si="930">SUM(J148:J160)</f>
        <v>0</v>
      </c>
      <c r="K161" s="158">
        <f t="shared" ref="K161" si="931">SUM(K148:K160)</f>
        <v>0</v>
      </c>
      <c r="L161" s="158">
        <f t="shared" ref="L161" si="932">SUM(L148:L160)</f>
        <v>0</v>
      </c>
      <c r="M161" s="462">
        <f t="shared" ref="M161" si="933">SUM(M148:M160)</f>
        <v>0</v>
      </c>
      <c r="N161" s="462">
        <f t="shared" ref="N161" si="934">SUM(N148:N160)</f>
        <v>0</v>
      </c>
      <c r="O161" s="68">
        <f t="shared" si="916"/>
        <v>0</v>
      </c>
      <c r="Q161" s="69"/>
      <c r="R161" s="166" t="s">
        <v>43</v>
      </c>
      <c r="S161" s="158">
        <f>SUM(S148:S160)</f>
        <v>0</v>
      </c>
      <c r="T161" s="158">
        <f t="shared" ref="T161" si="935">SUM(T148:T160)</f>
        <v>0</v>
      </c>
      <c r="U161" s="158">
        <f t="shared" ref="U161" si="936">SUM(U148:U160)</f>
        <v>0</v>
      </c>
      <c r="V161" s="158">
        <f t="shared" ref="V161" si="937">SUM(V148:V160)</f>
        <v>0</v>
      </c>
      <c r="W161" s="158">
        <f t="shared" ref="W161" si="938">SUM(W148:W160)</f>
        <v>0</v>
      </c>
      <c r="X161" s="158">
        <f t="shared" ref="X161" si="939">SUM(X148:X160)</f>
        <v>0</v>
      </c>
      <c r="Y161" s="158">
        <f t="shared" ref="Y161" si="940">SUM(Y148:Y160)</f>
        <v>0</v>
      </c>
      <c r="Z161" s="158">
        <f t="shared" ref="Z161" si="941">SUM(Z148:Z160)</f>
        <v>0</v>
      </c>
      <c r="AA161" s="158">
        <f t="shared" ref="AA161" si="942">SUM(AA148:AA160)</f>
        <v>0</v>
      </c>
      <c r="AB161" s="158">
        <f t="shared" ref="AB161" si="943">SUM(AB148:AB160)</f>
        <v>0</v>
      </c>
      <c r="AC161" s="462">
        <f t="shared" ref="AC161" si="944">SUM(AC148:AC160)</f>
        <v>0</v>
      </c>
      <c r="AD161" s="462">
        <f t="shared" ref="AD161" si="945">SUM(AD148:AD160)</f>
        <v>0</v>
      </c>
      <c r="AE161" s="68">
        <f t="shared" si="917"/>
        <v>0</v>
      </c>
      <c r="AG161" s="69"/>
      <c r="AH161" s="166" t="s">
        <v>43</v>
      </c>
      <c r="AI161" s="158">
        <f>SUM(AI148:AI160)</f>
        <v>0</v>
      </c>
      <c r="AJ161" s="158">
        <f t="shared" ref="AJ161" si="946">SUM(AJ148:AJ160)</f>
        <v>0</v>
      </c>
      <c r="AK161" s="158">
        <f t="shared" ref="AK161" si="947">SUM(AK148:AK160)</f>
        <v>0</v>
      </c>
      <c r="AL161" s="158">
        <f t="shared" ref="AL161" si="948">SUM(AL148:AL160)</f>
        <v>0</v>
      </c>
      <c r="AM161" s="158">
        <f t="shared" ref="AM161" si="949">SUM(AM148:AM160)</f>
        <v>0</v>
      </c>
      <c r="AN161" s="158">
        <f t="shared" ref="AN161" si="950">SUM(AN148:AN160)</f>
        <v>0</v>
      </c>
      <c r="AO161" s="158">
        <f t="shared" ref="AO161" si="951">SUM(AO148:AO160)</f>
        <v>0</v>
      </c>
      <c r="AP161" s="158">
        <f t="shared" ref="AP161" si="952">SUM(AP148:AP160)</f>
        <v>0</v>
      </c>
      <c r="AQ161" s="158">
        <f t="shared" ref="AQ161" si="953">SUM(AQ148:AQ160)</f>
        <v>0</v>
      </c>
      <c r="AR161" s="158">
        <f t="shared" ref="AR161" si="954">SUM(AR148:AR160)</f>
        <v>0</v>
      </c>
      <c r="AS161" s="462">
        <f t="shared" ref="AS161" si="955">SUM(AS148:AS160)</f>
        <v>0</v>
      </c>
      <c r="AT161" s="462">
        <f t="shared" ref="AT161" si="956">SUM(AT148:AT160)</f>
        <v>0</v>
      </c>
      <c r="AU161" s="68">
        <f t="shared" si="918"/>
        <v>0</v>
      </c>
      <c r="AW161" s="69"/>
      <c r="AX161" s="166" t="s">
        <v>43</v>
      </c>
      <c r="AY161" s="158">
        <f>SUM(AY148:AY160)</f>
        <v>0</v>
      </c>
      <c r="AZ161" s="158">
        <f t="shared" ref="AZ161" si="957">SUM(AZ148:AZ160)</f>
        <v>0</v>
      </c>
      <c r="BA161" s="158">
        <f t="shared" ref="BA161" si="958">SUM(BA148:BA160)</f>
        <v>0</v>
      </c>
      <c r="BB161" s="158">
        <f t="shared" ref="BB161" si="959">SUM(BB148:BB160)</f>
        <v>0</v>
      </c>
      <c r="BC161" s="158">
        <f t="shared" ref="BC161" si="960">SUM(BC148:BC160)</f>
        <v>0</v>
      </c>
      <c r="BD161" s="158">
        <f t="shared" ref="BD161" si="961">SUM(BD148:BD160)</f>
        <v>0</v>
      </c>
      <c r="BE161" s="158">
        <f t="shared" ref="BE161" si="962">SUM(BE148:BE160)</f>
        <v>0</v>
      </c>
      <c r="BF161" s="158">
        <f t="shared" ref="BF161" si="963">SUM(BF148:BF160)</f>
        <v>0</v>
      </c>
      <c r="BG161" s="158">
        <f t="shared" ref="BG161" si="964">SUM(BG148:BG160)</f>
        <v>0</v>
      </c>
      <c r="BH161" s="158">
        <f t="shared" ref="BH161" si="965">SUM(BH148:BH160)</f>
        <v>0</v>
      </c>
      <c r="BI161" s="462">
        <f t="shared" ref="BI161" si="966">SUM(BI148:BI160)</f>
        <v>0</v>
      </c>
      <c r="BJ161" s="462">
        <f t="shared" ref="BJ161" si="967">SUM(BJ148:BJ160)</f>
        <v>0</v>
      </c>
      <c r="BK161" s="68">
        <f t="shared" si="919"/>
        <v>0</v>
      </c>
      <c r="BQ161" s="166" t="s">
        <v>43</v>
      </c>
      <c r="BR161" s="411">
        <f>SUM(BR148:BR160)</f>
        <v>0</v>
      </c>
      <c r="BS161" s="411">
        <f t="shared" ref="BS161:CC161" si="968">SUM(BS148:BS160)</f>
        <v>0</v>
      </c>
      <c r="BT161" s="411">
        <f t="shared" si="968"/>
        <v>0</v>
      </c>
      <c r="BU161" s="411">
        <f t="shared" si="968"/>
        <v>0</v>
      </c>
      <c r="BV161" s="411">
        <f t="shared" si="968"/>
        <v>0</v>
      </c>
      <c r="BW161" s="411">
        <f t="shared" si="968"/>
        <v>0</v>
      </c>
      <c r="BX161" s="411">
        <f t="shared" si="968"/>
        <v>0</v>
      </c>
      <c r="BY161" s="411">
        <f t="shared" si="968"/>
        <v>0</v>
      </c>
      <c r="BZ161" s="411">
        <f t="shared" si="968"/>
        <v>0</v>
      </c>
      <c r="CA161" s="411">
        <f t="shared" si="968"/>
        <v>0</v>
      </c>
      <c r="CB161" s="411">
        <f t="shared" si="968"/>
        <v>0</v>
      </c>
      <c r="CC161" s="412">
        <f t="shared" si="968"/>
        <v>0</v>
      </c>
      <c r="CD161" s="413">
        <f t="shared" si="920"/>
        <v>0</v>
      </c>
      <c r="CF161" s="69"/>
      <c r="CG161" s="166" t="s">
        <v>43</v>
      </c>
      <c r="CH161" s="411">
        <f>SUM(CH148:CH160)</f>
        <v>0</v>
      </c>
      <c r="CI161" s="411">
        <f t="shared" ref="CI161:CS161" si="969">SUM(CI148:CI160)</f>
        <v>0</v>
      </c>
      <c r="CJ161" s="411">
        <f t="shared" si="969"/>
        <v>0</v>
      </c>
      <c r="CK161" s="411">
        <f t="shared" si="969"/>
        <v>0</v>
      </c>
      <c r="CL161" s="411">
        <f t="shared" si="969"/>
        <v>0</v>
      </c>
      <c r="CM161" s="411">
        <f t="shared" si="969"/>
        <v>0</v>
      </c>
      <c r="CN161" s="411">
        <f t="shared" si="969"/>
        <v>0</v>
      </c>
      <c r="CO161" s="411">
        <f t="shared" si="969"/>
        <v>0</v>
      </c>
      <c r="CP161" s="411">
        <f t="shared" si="969"/>
        <v>0</v>
      </c>
      <c r="CQ161" s="411">
        <f t="shared" si="969"/>
        <v>0</v>
      </c>
      <c r="CR161" s="411">
        <f t="shared" si="969"/>
        <v>0</v>
      </c>
      <c r="CS161" s="412">
        <f t="shared" si="969"/>
        <v>0</v>
      </c>
      <c r="CT161" s="413">
        <f t="shared" si="921"/>
        <v>0</v>
      </c>
      <c r="CV161" s="69"/>
      <c r="CW161" s="166" t="s">
        <v>43</v>
      </c>
      <c r="CX161" s="411">
        <f>SUM(CX148:CX160)</f>
        <v>0</v>
      </c>
      <c r="CY161" s="411">
        <f t="shared" ref="CY161:DI161" si="970">SUM(CY148:CY160)</f>
        <v>0</v>
      </c>
      <c r="CZ161" s="411">
        <f t="shared" si="970"/>
        <v>0</v>
      </c>
      <c r="DA161" s="411">
        <f t="shared" si="970"/>
        <v>0</v>
      </c>
      <c r="DB161" s="411">
        <f t="shared" si="970"/>
        <v>0</v>
      </c>
      <c r="DC161" s="411">
        <f t="shared" si="970"/>
        <v>0</v>
      </c>
      <c r="DD161" s="411">
        <f t="shared" si="970"/>
        <v>0</v>
      </c>
      <c r="DE161" s="411">
        <f t="shared" si="970"/>
        <v>0</v>
      </c>
      <c r="DF161" s="411">
        <f t="shared" si="970"/>
        <v>0</v>
      </c>
      <c r="DG161" s="411">
        <f t="shared" si="970"/>
        <v>0</v>
      </c>
      <c r="DH161" s="411">
        <f t="shared" si="970"/>
        <v>0</v>
      </c>
      <c r="DI161" s="412">
        <f t="shared" si="970"/>
        <v>0</v>
      </c>
      <c r="DJ161" s="413">
        <f t="shared" si="922"/>
        <v>0</v>
      </c>
      <c r="DL161" s="69"/>
      <c r="DM161" s="166" t="s">
        <v>43</v>
      </c>
      <c r="DN161" s="411">
        <f>SUM(DN148:DN160)</f>
        <v>0</v>
      </c>
      <c r="DO161" s="411">
        <f t="shared" ref="DO161:DY161" si="971">SUM(DO148:DO160)</f>
        <v>0</v>
      </c>
      <c r="DP161" s="411">
        <f t="shared" si="971"/>
        <v>0</v>
      </c>
      <c r="DQ161" s="411">
        <f t="shared" si="971"/>
        <v>0</v>
      </c>
      <c r="DR161" s="411">
        <f t="shared" si="971"/>
        <v>0</v>
      </c>
      <c r="DS161" s="411">
        <f t="shared" si="971"/>
        <v>0</v>
      </c>
      <c r="DT161" s="411">
        <f t="shared" si="971"/>
        <v>0</v>
      </c>
      <c r="DU161" s="411">
        <f t="shared" si="971"/>
        <v>0</v>
      </c>
      <c r="DV161" s="411">
        <f t="shared" si="971"/>
        <v>0</v>
      </c>
      <c r="DW161" s="411">
        <f t="shared" si="971"/>
        <v>0</v>
      </c>
      <c r="DX161" s="411">
        <f t="shared" si="971"/>
        <v>0</v>
      </c>
      <c r="DY161" s="412">
        <f t="shared" si="971"/>
        <v>0</v>
      </c>
      <c r="DZ161" s="413">
        <f t="shared" si="923"/>
        <v>0</v>
      </c>
      <c r="EA161" s="433">
        <f>CD161+CT161+DJ161+DZ161</f>
        <v>0</v>
      </c>
    </row>
    <row r="162" spans="1:131" ht="15" thickBot="1" x14ac:dyDescent="0.4">
      <c r="A162"/>
      <c r="BP162"/>
    </row>
    <row r="163" spans="1:131" ht="15" thickBot="1" x14ac:dyDescent="0.4">
      <c r="B163" s="153" t="s">
        <v>36</v>
      </c>
      <c r="C163" s="154">
        <f t="shared" ref="C163:N163" si="972">C$3</f>
        <v>45658</v>
      </c>
      <c r="D163" s="154">
        <f t="shared" si="972"/>
        <v>45689</v>
      </c>
      <c r="E163" s="154">
        <f t="shared" si="972"/>
        <v>45717</v>
      </c>
      <c r="F163" s="154">
        <f t="shared" si="972"/>
        <v>45748</v>
      </c>
      <c r="G163" s="154">
        <f t="shared" si="972"/>
        <v>45778</v>
      </c>
      <c r="H163" s="154">
        <f t="shared" si="972"/>
        <v>45809</v>
      </c>
      <c r="I163" s="154">
        <f t="shared" si="972"/>
        <v>45839</v>
      </c>
      <c r="J163" s="154">
        <f t="shared" si="972"/>
        <v>45870</v>
      </c>
      <c r="K163" s="154">
        <f t="shared" si="972"/>
        <v>45901</v>
      </c>
      <c r="L163" s="154">
        <f t="shared" si="972"/>
        <v>45931</v>
      </c>
      <c r="M163" s="154">
        <f t="shared" si="972"/>
        <v>45962</v>
      </c>
      <c r="N163" s="154" t="str">
        <f t="shared" si="972"/>
        <v>Dec-25 +</v>
      </c>
      <c r="O163" s="155" t="s">
        <v>34</v>
      </c>
      <c r="Q163" s="69"/>
      <c r="R163" s="153" t="s">
        <v>36</v>
      </c>
      <c r="S163" s="154">
        <f t="shared" ref="S163:AD163" si="973">S$3</f>
        <v>45658</v>
      </c>
      <c r="T163" s="154">
        <f t="shared" si="973"/>
        <v>45689</v>
      </c>
      <c r="U163" s="154">
        <f t="shared" si="973"/>
        <v>45717</v>
      </c>
      <c r="V163" s="154">
        <f t="shared" si="973"/>
        <v>45748</v>
      </c>
      <c r="W163" s="154">
        <f t="shared" si="973"/>
        <v>45778</v>
      </c>
      <c r="X163" s="154">
        <f t="shared" si="973"/>
        <v>45809</v>
      </c>
      <c r="Y163" s="154">
        <f t="shared" si="973"/>
        <v>45839</v>
      </c>
      <c r="Z163" s="154">
        <f t="shared" si="973"/>
        <v>45870</v>
      </c>
      <c r="AA163" s="154">
        <f t="shared" si="973"/>
        <v>45901</v>
      </c>
      <c r="AB163" s="154">
        <f t="shared" si="973"/>
        <v>45931</v>
      </c>
      <c r="AC163" s="154">
        <f t="shared" si="973"/>
        <v>45962</v>
      </c>
      <c r="AD163" s="154" t="str">
        <f t="shared" si="973"/>
        <v>Dec-25 +</v>
      </c>
      <c r="AE163" s="155" t="s">
        <v>34</v>
      </c>
      <c r="AG163" s="69"/>
      <c r="AH163" s="153" t="s">
        <v>36</v>
      </c>
      <c r="AI163" s="154">
        <f t="shared" ref="AI163:AT163" si="974">AI$3</f>
        <v>45658</v>
      </c>
      <c r="AJ163" s="154">
        <f t="shared" si="974"/>
        <v>45689</v>
      </c>
      <c r="AK163" s="154">
        <f t="shared" si="974"/>
        <v>45717</v>
      </c>
      <c r="AL163" s="154">
        <f t="shared" si="974"/>
        <v>45748</v>
      </c>
      <c r="AM163" s="154">
        <f t="shared" si="974"/>
        <v>45778</v>
      </c>
      <c r="AN163" s="154">
        <f t="shared" si="974"/>
        <v>45809</v>
      </c>
      <c r="AO163" s="154">
        <f t="shared" si="974"/>
        <v>45839</v>
      </c>
      <c r="AP163" s="154">
        <f t="shared" si="974"/>
        <v>45870</v>
      </c>
      <c r="AQ163" s="154">
        <f t="shared" si="974"/>
        <v>45901</v>
      </c>
      <c r="AR163" s="154">
        <f t="shared" si="974"/>
        <v>45931</v>
      </c>
      <c r="AS163" s="154">
        <f t="shared" si="974"/>
        <v>45962</v>
      </c>
      <c r="AT163" s="154" t="str">
        <f t="shared" si="974"/>
        <v>Dec-25 +</v>
      </c>
      <c r="AU163" s="155" t="s">
        <v>34</v>
      </c>
      <c r="AW163" s="69"/>
      <c r="AX163" s="153" t="s">
        <v>36</v>
      </c>
      <c r="AY163" s="154">
        <f t="shared" ref="AY163:BJ163" si="975">AY$3</f>
        <v>45658</v>
      </c>
      <c r="AZ163" s="154">
        <f t="shared" si="975"/>
        <v>45689</v>
      </c>
      <c r="BA163" s="154">
        <f t="shared" si="975"/>
        <v>45717</v>
      </c>
      <c r="BB163" s="154">
        <f t="shared" si="975"/>
        <v>45748</v>
      </c>
      <c r="BC163" s="154">
        <f t="shared" si="975"/>
        <v>45778</v>
      </c>
      <c r="BD163" s="154">
        <f t="shared" si="975"/>
        <v>45809</v>
      </c>
      <c r="BE163" s="154">
        <f t="shared" si="975"/>
        <v>45839</v>
      </c>
      <c r="BF163" s="154">
        <f t="shared" si="975"/>
        <v>45870</v>
      </c>
      <c r="BG163" s="154">
        <f t="shared" si="975"/>
        <v>45901</v>
      </c>
      <c r="BH163" s="154">
        <f t="shared" si="975"/>
        <v>45931</v>
      </c>
      <c r="BI163" s="154">
        <f t="shared" si="975"/>
        <v>45962</v>
      </c>
      <c r="BJ163" s="154" t="str">
        <f t="shared" si="975"/>
        <v>Dec-25 +</v>
      </c>
      <c r="BK163" s="155" t="s">
        <v>34</v>
      </c>
      <c r="BP163"/>
    </row>
    <row r="164" spans="1:131" ht="15" customHeight="1" x14ac:dyDescent="0.35">
      <c r="A164" s="542" t="s">
        <v>174</v>
      </c>
      <c r="B164" s="165" t="s">
        <v>62</v>
      </c>
      <c r="C164" s="3">
        <f t="shared" ref="C164" si="976">C20+C36+C52+C68+C84+C132+C148</f>
        <v>0</v>
      </c>
      <c r="D164" s="3">
        <f t="shared" ref="D164:N164" si="977">D20+D36+D52+D68+D84+D132+D148</f>
        <v>0</v>
      </c>
      <c r="E164" s="3">
        <f t="shared" si="977"/>
        <v>0</v>
      </c>
      <c r="F164" s="3">
        <f t="shared" si="977"/>
        <v>0</v>
      </c>
      <c r="G164" s="3">
        <f t="shared" si="977"/>
        <v>0</v>
      </c>
      <c r="H164" s="3">
        <f t="shared" si="977"/>
        <v>0</v>
      </c>
      <c r="I164" s="3">
        <f t="shared" si="977"/>
        <v>0</v>
      </c>
      <c r="J164" s="3">
        <f t="shared" si="977"/>
        <v>0</v>
      </c>
      <c r="K164" s="3">
        <f t="shared" si="977"/>
        <v>0</v>
      </c>
      <c r="L164" s="3">
        <f t="shared" si="977"/>
        <v>0</v>
      </c>
      <c r="M164" s="85">
        <f t="shared" si="977"/>
        <v>0</v>
      </c>
      <c r="N164" s="85">
        <f t="shared" si="977"/>
        <v>0</v>
      </c>
      <c r="O164" s="65">
        <f t="shared" ref="O164:O177" si="978">SUM(C164:N164)</f>
        <v>0</v>
      </c>
      <c r="Q164" s="542" t="s">
        <v>174</v>
      </c>
      <c r="R164" s="165" t="s">
        <v>62</v>
      </c>
      <c r="S164" s="3">
        <f t="shared" ref="S164:AD164" si="979">S20+S36+S52+S68+S84+S132+S148</f>
        <v>0</v>
      </c>
      <c r="T164" s="3">
        <f t="shared" si="979"/>
        <v>328540.27304307325</v>
      </c>
      <c r="U164" s="3">
        <f t="shared" si="979"/>
        <v>162086.50164003784</v>
      </c>
      <c r="V164" s="3">
        <f t="shared" si="979"/>
        <v>738895.24858189025</v>
      </c>
      <c r="W164" s="3">
        <f t="shared" si="979"/>
        <v>357549.42822442524</v>
      </c>
      <c r="X164" s="3">
        <f t="shared" si="979"/>
        <v>40327.271701207748</v>
      </c>
      <c r="Y164" s="3">
        <f t="shared" si="979"/>
        <v>114416.64115646295</v>
      </c>
      <c r="Z164" s="3">
        <f t="shared" si="979"/>
        <v>97115.472811372325</v>
      </c>
      <c r="AA164" s="3">
        <f t="shared" si="979"/>
        <v>0</v>
      </c>
      <c r="AB164" s="3">
        <f t="shared" si="979"/>
        <v>150099.5707863376</v>
      </c>
      <c r="AC164" s="85">
        <f t="shared" si="979"/>
        <v>280165.9614518226</v>
      </c>
      <c r="AD164" s="85">
        <f t="shared" si="979"/>
        <v>1101676.184789045</v>
      </c>
      <c r="AE164" s="65">
        <f t="shared" ref="AE164:AE177" si="980">SUM(S164:AD164)</f>
        <v>3370872.5541856745</v>
      </c>
      <c r="AG164" s="542" t="s">
        <v>174</v>
      </c>
      <c r="AH164" s="165" t="s">
        <v>62</v>
      </c>
      <c r="AI164" s="3">
        <f t="shared" ref="AI164:AT164" si="981">AI20+AI36+AI52+AI68+AI84+AI132+AI148</f>
        <v>0</v>
      </c>
      <c r="AJ164" s="3">
        <f t="shared" si="981"/>
        <v>0</v>
      </c>
      <c r="AK164" s="3">
        <f t="shared" si="981"/>
        <v>0</v>
      </c>
      <c r="AL164" s="3">
        <f t="shared" si="981"/>
        <v>12611.022721332978</v>
      </c>
      <c r="AM164" s="3">
        <f t="shared" si="981"/>
        <v>0</v>
      </c>
      <c r="AN164" s="3">
        <f t="shared" si="981"/>
        <v>183956.6315233866</v>
      </c>
      <c r="AO164" s="3">
        <f t="shared" si="981"/>
        <v>139985.32805053631</v>
      </c>
      <c r="AP164" s="3">
        <f t="shared" si="981"/>
        <v>0</v>
      </c>
      <c r="AQ164" s="3">
        <f t="shared" si="981"/>
        <v>0</v>
      </c>
      <c r="AR164" s="3">
        <f t="shared" si="981"/>
        <v>257147.72143533916</v>
      </c>
      <c r="AS164" s="85">
        <f t="shared" si="981"/>
        <v>0</v>
      </c>
      <c r="AT164" s="85">
        <f t="shared" si="981"/>
        <v>983955.66312731639</v>
      </c>
      <c r="AU164" s="65">
        <f t="shared" ref="AU164:AU177" si="982">SUM(AI164:AT164)</f>
        <v>1577656.3668579115</v>
      </c>
      <c r="AW164" s="542" t="s">
        <v>174</v>
      </c>
      <c r="AX164" s="165" t="s">
        <v>62</v>
      </c>
      <c r="AY164" s="3">
        <f t="shared" ref="AY164:BJ164" si="983">AY20+AY36+AY52+AY68+AY84+AY132+AY148</f>
        <v>0</v>
      </c>
      <c r="AZ164" s="3">
        <f t="shared" si="983"/>
        <v>0</v>
      </c>
      <c r="BA164" s="3">
        <f t="shared" si="983"/>
        <v>421970.24074701866</v>
      </c>
      <c r="BB164" s="3">
        <f t="shared" si="983"/>
        <v>0</v>
      </c>
      <c r="BC164" s="3">
        <f t="shared" si="983"/>
        <v>0</v>
      </c>
      <c r="BD164" s="3">
        <f t="shared" si="983"/>
        <v>0</v>
      </c>
      <c r="BE164" s="3">
        <f t="shared" si="983"/>
        <v>0</v>
      </c>
      <c r="BF164" s="3">
        <f t="shared" si="983"/>
        <v>0</v>
      </c>
      <c r="BG164" s="3">
        <f t="shared" si="983"/>
        <v>0</v>
      </c>
      <c r="BH164" s="3">
        <f t="shared" si="983"/>
        <v>282345.00360811548</v>
      </c>
      <c r="BI164" s="85">
        <f t="shared" si="983"/>
        <v>0</v>
      </c>
      <c r="BJ164" s="85">
        <f t="shared" si="983"/>
        <v>0</v>
      </c>
      <c r="BK164" s="65">
        <f t="shared" ref="BK164:BK177" si="984">SUM(AY164:BJ164)</f>
        <v>704315.2443551342</v>
      </c>
      <c r="BP164"/>
    </row>
    <row r="165" spans="1:131" x14ac:dyDescent="0.35">
      <c r="A165" s="543"/>
      <c r="B165" s="165" t="s">
        <v>61</v>
      </c>
      <c r="C165" s="3">
        <f t="shared" ref="C165:N165" si="985">C21+C37+C53+C69+C85+C133+C149</f>
        <v>0</v>
      </c>
      <c r="D165" s="3">
        <f t="shared" si="985"/>
        <v>0</v>
      </c>
      <c r="E165" s="3">
        <f t="shared" si="985"/>
        <v>0</v>
      </c>
      <c r="F165" s="3">
        <f t="shared" si="985"/>
        <v>0</v>
      </c>
      <c r="G165" s="3">
        <f t="shared" si="985"/>
        <v>0</v>
      </c>
      <c r="H165" s="3">
        <f t="shared" si="985"/>
        <v>0</v>
      </c>
      <c r="I165" s="3">
        <f t="shared" si="985"/>
        <v>0</v>
      </c>
      <c r="J165" s="3">
        <f t="shared" si="985"/>
        <v>0</v>
      </c>
      <c r="K165" s="3">
        <f t="shared" si="985"/>
        <v>0</v>
      </c>
      <c r="L165" s="3">
        <f t="shared" si="985"/>
        <v>5650.2239026266398</v>
      </c>
      <c r="M165" s="85">
        <f t="shared" si="985"/>
        <v>0</v>
      </c>
      <c r="N165" s="85">
        <f t="shared" si="985"/>
        <v>4745.7646472009983</v>
      </c>
      <c r="O165" s="65">
        <f t="shared" si="978"/>
        <v>10395.988549827638</v>
      </c>
      <c r="Q165" s="543"/>
      <c r="R165" s="165" t="s">
        <v>61</v>
      </c>
      <c r="S165" s="3">
        <f t="shared" ref="S165:AD165" si="986">S21+S37+S53+S69+S85+S133+S149</f>
        <v>0</v>
      </c>
      <c r="T165" s="3">
        <f t="shared" si="986"/>
        <v>0</v>
      </c>
      <c r="U165" s="3">
        <f t="shared" si="986"/>
        <v>0</v>
      </c>
      <c r="V165" s="3">
        <f t="shared" si="986"/>
        <v>0</v>
      </c>
      <c r="W165" s="3">
        <f t="shared" si="986"/>
        <v>73077.230278234871</v>
      </c>
      <c r="X165" s="3">
        <f t="shared" si="986"/>
        <v>0</v>
      </c>
      <c r="Y165" s="3">
        <f t="shared" si="986"/>
        <v>0</v>
      </c>
      <c r="Z165" s="3">
        <f t="shared" si="986"/>
        <v>0</v>
      </c>
      <c r="AA165" s="3">
        <f t="shared" si="986"/>
        <v>0</v>
      </c>
      <c r="AB165" s="3">
        <f t="shared" si="986"/>
        <v>0</v>
      </c>
      <c r="AC165" s="85">
        <f t="shared" si="986"/>
        <v>0</v>
      </c>
      <c r="AD165" s="85">
        <f t="shared" si="986"/>
        <v>75674.806859740027</v>
      </c>
      <c r="AE165" s="65">
        <f t="shared" si="980"/>
        <v>148752.0371379749</v>
      </c>
      <c r="AG165" s="543"/>
      <c r="AH165" s="165" t="s">
        <v>61</v>
      </c>
      <c r="AI165" s="3">
        <f t="shared" ref="AI165:AT165" si="987">AI21+AI37+AI53+AI69+AI85+AI133+AI149</f>
        <v>0</v>
      </c>
      <c r="AJ165" s="3">
        <f t="shared" si="987"/>
        <v>0</v>
      </c>
      <c r="AK165" s="3">
        <f t="shared" si="987"/>
        <v>0</v>
      </c>
      <c r="AL165" s="3">
        <f t="shared" si="987"/>
        <v>0</v>
      </c>
      <c r="AM165" s="3">
        <f t="shared" si="987"/>
        <v>0</v>
      </c>
      <c r="AN165" s="3">
        <f t="shared" si="987"/>
        <v>0</v>
      </c>
      <c r="AO165" s="3">
        <f t="shared" si="987"/>
        <v>0</v>
      </c>
      <c r="AP165" s="3">
        <f t="shared" si="987"/>
        <v>0</v>
      </c>
      <c r="AQ165" s="3">
        <f t="shared" si="987"/>
        <v>0</v>
      </c>
      <c r="AR165" s="3">
        <f t="shared" si="987"/>
        <v>0</v>
      </c>
      <c r="AS165" s="85">
        <f t="shared" si="987"/>
        <v>0</v>
      </c>
      <c r="AT165" s="85">
        <f t="shared" si="987"/>
        <v>12688.940934041442</v>
      </c>
      <c r="AU165" s="65">
        <f t="shared" si="982"/>
        <v>12688.940934041442</v>
      </c>
      <c r="AW165" s="543"/>
      <c r="AX165" s="165" t="s">
        <v>61</v>
      </c>
      <c r="AY165" s="3">
        <f t="shared" ref="AY165:BJ165" si="988">AY21+AY37+AY53+AY69+AY85+AY133+AY149</f>
        <v>0</v>
      </c>
      <c r="AZ165" s="3">
        <f t="shared" si="988"/>
        <v>0</v>
      </c>
      <c r="BA165" s="3">
        <f t="shared" si="988"/>
        <v>0</v>
      </c>
      <c r="BB165" s="3">
        <f t="shared" si="988"/>
        <v>0</v>
      </c>
      <c r="BC165" s="3">
        <f t="shared" si="988"/>
        <v>0</v>
      </c>
      <c r="BD165" s="3">
        <f t="shared" si="988"/>
        <v>0</v>
      </c>
      <c r="BE165" s="3">
        <f t="shared" si="988"/>
        <v>0</v>
      </c>
      <c r="BF165" s="3">
        <f t="shared" si="988"/>
        <v>0</v>
      </c>
      <c r="BG165" s="3">
        <f t="shared" si="988"/>
        <v>0</v>
      </c>
      <c r="BH165" s="3">
        <f t="shared" si="988"/>
        <v>0</v>
      </c>
      <c r="BI165" s="85">
        <f t="shared" si="988"/>
        <v>0</v>
      </c>
      <c r="BJ165" s="85">
        <f t="shared" si="988"/>
        <v>0</v>
      </c>
      <c r="BK165" s="65">
        <f t="shared" si="984"/>
        <v>0</v>
      </c>
      <c r="BP165"/>
    </row>
    <row r="166" spans="1:131" x14ac:dyDescent="0.35">
      <c r="A166" s="543"/>
      <c r="B166" s="165" t="s">
        <v>60</v>
      </c>
      <c r="C166" s="3">
        <f t="shared" ref="C166:N166" si="989">C22+C38+C54+C70+C86+C134+C150</f>
        <v>0</v>
      </c>
      <c r="D166" s="3">
        <f t="shared" si="989"/>
        <v>0</v>
      </c>
      <c r="E166" s="3">
        <f t="shared" si="989"/>
        <v>0</v>
      </c>
      <c r="F166" s="3">
        <f t="shared" si="989"/>
        <v>0</v>
      </c>
      <c r="G166" s="3">
        <f t="shared" si="989"/>
        <v>0</v>
      </c>
      <c r="H166" s="3">
        <f t="shared" si="989"/>
        <v>0</v>
      </c>
      <c r="I166" s="3">
        <f t="shared" si="989"/>
        <v>0</v>
      </c>
      <c r="J166" s="3">
        <f t="shared" si="989"/>
        <v>0</v>
      </c>
      <c r="K166" s="3">
        <f t="shared" si="989"/>
        <v>0</v>
      </c>
      <c r="L166" s="3">
        <f t="shared" si="989"/>
        <v>0</v>
      </c>
      <c r="M166" s="85">
        <f t="shared" si="989"/>
        <v>0</v>
      </c>
      <c r="N166" s="85">
        <f t="shared" si="989"/>
        <v>0</v>
      </c>
      <c r="O166" s="65">
        <f t="shared" si="978"/>
        <v>0</v>
      </c>
      <c r="Q166" s="543"/>
      <c r="R166" s="165" t="s">
        <v>60</v>
      </c>
      <c r="S166" s="3">
        <f t="shared" ref="S166:AD166" si="990">S22+S38+S54+S70+S86+S134+S150</f>
        <v>0</v>
      </c>
      <c r="T166" s="3">
        <f t="shared" si="990"/>
        <v>0</v>
      </c>
      <c r="U166" s="3">
        <f t="shared" si="990"/>
        <v>0</v>
      </c>
      <c r="V166" s="3">
        <f t="shared" si="990"/>
        <v>2158.451649148426</v>
      </c>
      <c r="W166" s="3">
        <f t="shared" si="990"/>
        <v>0</v>
      </c>
      <c r="X166" s="3">
        <f t="shared" si="990"/>
        <v>3299.05538712315</v>
      </c>
      <c r="Y166" s="3">
        <f t="shared" si="990"/>
        <v>0</v>
      </c>
      <c r="Z166" s="3">
        <f t="shared" si="990"/>
        <v>0</v>
      </c>
      <c r="AA166" s="3">
        <f t="shared" si="990"/>
        <v>3820.8193230531851</v>
      </c>
      <c r="AB166" s="3">
        <f t="shared" si="990"/>
        <v>0</v>
      </c>
      <c r="AC166" s="85">
        <f t="shared" si="990"/>
        <v>0</v>
      </c>
      <c r="AD166" s="85">
        <f t="shared" si="990"/>
        <v>11444.532942003741</v>
      </c>
      <c r="AE166" s="65">
        <f t="shared" si="980"/>
        <v>20722.859301328503</v>
      </c>
      <c r="AG166" s="543"/>
      <c r="AH166" s="165" t="s">
        <v>60</v>
      </c>
      <c r="AI166" s="3">
        <f t="shared" ref="AI166:AT166" si="991">AI22+AI38+AI54+AI70+AI86+AI134+AI150</f>
        <v>0</v>
      </c>
      <c r="AJ166" s="3">
        <f t="shared" si="991"/>
        <v>0</v>
      </c>
      <c r="AK166" s="3">
        <f t="shared" si="991"/>
        <v>0</v>
      </c>
      <c r="AL166" s="3">
        <f t="shared" si="991"/>
        <v>0</v>
      </c>
      <c r="AM166" s="3">
        <f t="shared" si="991"/>
        <v>0</v>
      </c>
      <c r="AN166" s="3">
        <f t="shared" si="991"/>
        <v>22889.065884007483</v>
      </c>
      <c r="AO166" s="3">
        <f t="shared" si="991"/>
        <v>0</v>
      </c>
      <c r="AP166" s="3">
        <f t="shared" si="991"/>
        <v>0</v>
      </c>
      <c r="AQ166" s="3">
        <f t="shared" si="991"/>
        <v>0</v>
      </c>
      <c r="AR166" s="3">
        <f t="shared" si="991"/>
        <v>0</v>
      </c>
      <c r="AS166" s="85">
        <f t="shared" si="991"/>
        <v>0</v>
      </c>
      <c r="AT166" s="85">
        <f t="shared" si="991"/>
        <v>0</v>
      </c>
      <c r="AU166" s="65">
        <f t="shared" si="982"/>
        <v>22889.065884007483</v>
      </c>
      <c r="AW166" s="543"/>
      <c r="AX166" s="165" t="s">
        <v>60</v>
      </c>
      <c r="AY166" s="3">
        <f t="shared" ref="AY166:BJ166" si="992">AY22+AY38+AY54+AY70+AY86+AY134+AY150</f>
        <v>0</v>
      </c>
      <c r="AZ166" s="3">
        <f t="shared" si="992"/>
        <v>0</v>
      </c>
      <c r="BA166" s="3">
        <f t="shared" si="992"/>
        <v>0</v>
      </c>
      <c r="BB166" s="3">
        <f t="shared" si="992"/>
        <v>0</v>
      </c>
      <c r="BC166" s="3">
        <f t="shared" si="992"/>
        <v>0</v>
      </c>
      <c r="BD166" s="3">
        <f t="shared" si="992"/>
        <v>0</v>
      </c>
      <c r="BE166" s="3">
        <f t="shared" si="992"/>
        <v>0</v>
      </c>
      <c r="BF166" s="3">
        <f t="shared" si="992"/>
        <v>0</v>
      </c>
      <c r="BG166" s="3">
        <f t="shared" si="992"/>
        <v>0</v>
      </c>
      <c r="BH166" s="3">
        <f t="shared" si="992"/>
        <v>0</v>
      </c>
      <c r="BI166" s="85">
        <f t="shared" si="992"/>
        <v>0</v>
      </c>
      <c r="BJ166" s="85">
        <f t="shared" si="992"/>
        <v>0</v>
      </c>
      <c r="BK166" s="65">
        <f t="shared" si="984"/>
        <v>0</v>
      </c>
      <c r="BP166"/>
    </row>
    <row r="167" spans="1:131" x14ac:dyDescent="0.35">
      <c r="A167" s="543"/>
      <c r="B167" s="165" t="s">
        <v>59</v>
      </c>
      <c r="C167" s="3">
        <f t="shared" ref="C167:N167" si="993">C23+C39+C55+C71+C87+C135+C151</f>
        <v>0</v>
      </c>
      <c r="D167" s="3">
        <f t="shared" si="993"/>
        <v>2663.4585600591345</v>
      </c>
      <c r="E167" s="3">
        <f t="shared" si="993"/>
        <v>23201.111908764102</v>
      </c>
      <c r="F167" s="3">
        <f t="shared" si="993"/>
        <v>41646.549680552278</v>
      </c>
      <c r="G167" s="3">
        <f t="shared" si="993"/>
        <v>26468.644715256672</v>
      </c>
      <c r="H167" s="3">
        <f t="shared" si="993"/>
        <v>15731.771815233245</v>
      </c>
      <c r="I167" s="3">
        <f t="shared" si="993"/>
        <v>26606.644085685279</v>
      </c>
      <c r="J167" s="3">
        <f t="shared" si="993"/>
        <v>19050.949594192058</v>
      </c>
      <c r="K167" s="3">
        <f t="shared" si="993"/>
        <v>19553.130198713388</v>
      </c>
      <c r="L167" s="3">
        <f t="shared" si="993"/>
        <v>46022.006202713615</v>
      </c>
      <c r="M167" s="85">
        <f t="shared" si="993"/>
        <v>50931.676719439201</v>
      </c>
      <c r="N167" s="85">
        <f t="shared" si="993"/>
        <v>374975.19413897069</v>
      </c>
      <c r="O167" s="65">
        <f t="shared" si="978"/>
        <v>646851.13761957968</v>
      </c>
      <c r="Q167" s="543"/>
      <c r="R167" s="165" t="s">
        <v>59</v>
      </c>
      <c r="S167" s="3">
        <f t="shared" ref="S167:AD167" si="994">S23+S39+S55+S71+S87+S135+S151</f>
        <v>0</v>
      </c>
      <c r="T167" s="3">
        <f t="shared" si="994"/>
        <v>83325.070799185793</v>
      </c>
      <c r="U167" s="3">
        <f t="shared" si="994"/>
        <v>295187.02526756038</v>
      </c>
      <c r="V167" s="3">
        <f t="shared" si="994"/>
        <v>523618.61275544285</v>
      </c>
      <c r="W167" s="3">
        <f t="shared" si="994"/>
        <v>383592.53474845074</v>
      </c>
      <c r="X167" s="3">
        <f t="shared" si="994"/>
        <v>397915.16900268651</v>
      </c>
      <c r="Y167" s="3">
        <f t="shared" si="994"/>
        <v>581003.69539099035</v>
      </c>
      <c r="Z167" s="3">
        <f t="shared" si="994"/>
        <v>220196.7292579482</v>
      </c>
      <c r="AA167" s="3">
        <f t="shared" si="994"/>
        <v>388566.63576341432</v>
      </c>
      <c r="AB167" s="3">
        <f t="shared" si="994"/>
        <v>308173.76469161571</v>
      </c>
      <c r="AC167" s="85">
        <f t="shared" si="994"/>
        <v>992501.8445535535</v>
      </c>
      <c r="AD167" s="85">
        <f t="shared" si="994"/>
        <v>3329693.1765656229</v>
      </c>
      <c r="AE167" s="65">
        <f t="shared" si="980"/>
        <v>7503774.2587964712</v>
      </c>
      <c r="AG167" s="543"/>
      <c r="AH167" s="165" t="s">
        <v>59</v>
      </c>
      <c r="AI167" s="3">
        <f t="shared" ref="AI167:AT167" si="995">AI23+AI39+AI55+AI71+AI87+AI135+AI151</f>
        <v>0</v>
      </c>
      <c r="AJ167" s="3">
        <f t="shared" si="995"/>
        <v>2930.3599534990171</v>
      </c>
      <c r="AK167" s="3">
        <f t="shared" si="995"/>
        <v>337580.25621102046</v>
      </c>
      <c r="AL167" s="3">
        <f t="shared" si="995"/>
        <v>52356.872389076634</v>
      </c>
      <c r="AM167" s="3">
        <f t="shared" si="995"/>
        <v>165132.29644015417</v>
      </c>
      <c r="AN167" s="3">
        <f t="shared" si="995"/>
        <v>1309117.3909388082</v>
      </c>
      <c r="AO167" s="3">
        <f t="shared" si="995"/>
        <v>205336.6173591995</v>
      </c>
      <c r="AP167" s="3">
        <f t="shared" si="995"/>
        <v>67476.446482272047</v>
      </c>
      <c r="AQ167" s="3">
        <f t="shared" si="995"/>
        <v>35849.592231092276</v>
      </c>
      <c r="AR167" s="3">
        <f t="shared" si="995"/>
        <v>83225.098652087618</v>
      </c>
      <c r="AS167" s="85">
        <f t="shared" si="995"/>
        <v>618064.03551947209</v>
      </c>
      <c r="AT167" s="85">
        <f t="shared" si="995"/>
        <v>2320852.1290398822</v>
      </c>
      <c r="AU167" s="65">
        <f t="shared" si="982"/>
        <v>5197921.0952165648</v>
      </c>
      <c r="AW167" s="543"/>
      <c r="AX167" s="165" t="s">
        <v>59</v>
      </c>
      <c r="AY167" s="3">
        <f t="shared" ref="AY167:BJ167" si="996">AY23+AY39+AY55+AY71+AY87+AY135+AY151</f>
        <v>0</v>
      </c>
      <c r="AZ167" s="3">
        <f t="shared" si="996"/>
        <v>0</v>
      </c>
      <c r="BA167" s="3">
        <f t="shared" si="996"/>
        <v>0</v>
      </c>
      <c r="BB167" s="3">
        <f t="shared" si="996"/>
        <v>0</v>
      </c>
      <c r="BC167" s="3">
        <f t="shared" si="996"/>
        <v>0</v>
      </c>
      <c r="BD167" s="3">
        <f t="shared" si="996"/>
        <v>176824.84603944886</v>
      </c>
      <c r="BE167" s="3">
        <f t="shared" si="996"/>
        <v>173563.19457161424</v>
      </c>
      <c r="BF167" s="3">
        <f t="shared" si="996"/>
        <v>0</v>
      </c>
      <c r="BG167" s="3">
        <f t="shared" si="996"/>
        <v>0</v>
      </c>
      <c r="BH167" s="3">
        <f t="shared" si="996"/>
        <v>234672.27523526578</v>
      </c>
      <c r="BI167" s="85">
        <f t="shared" si="996"/>
        <v>174243.70426947749</v>
      </c>
      <c r="BJ167" s="85">
        <f t="shared" si="996"/>
        <v>840429.37784661422</v>
      </c>
      <c r="BK167" s="65">
        <f t="shared" si="984"/>
        <v>1599733.3979624207</v>
      </c>
      <c r="BP167"/>
    </row>
    <row r="168" spans="1:131" x14ac:dyDescent="0.35">
      <c r="A168" s="543"/>
      <c r="B168" s="165" t="s">
        <v>58</v>
      </c>
      <c r="C168" s="3">
        <f t="shared" ref="C168:N168" si="997">C24+C40+C56+C72+C88+C136+C152</f>
        <v>0</v>
      </c>
      <c r="D168" s="3">
        <f t="shared" si="997"/>
        <v>0</v>
      </c>
      <c r="E168" s="3">
        <f t="shared" si="997"/>
        <v>0</v>
      </c>
      <c r="F168" s="3">
        <f t="shared" si="997"/>
        <v>0</v>
      </c>
      <c r="G168" s="3">
        <f t="shared" si="997"/>
        <v>0</v>
      </c>
      <c r="H168" s="3">
        <f t="shared" si="997"/>
        <v>0</v>
      </c>
      <c r="I168" s="3">
        <f t="shared" si="997"/>
        <v>0</v>
      </c>
      <c r="J168" s="3">
        <f t="shared" si="997"/>
        <v>26832.834333934301</v>
      </c>
      <c r="K168" s="3">
        <f t="shared" si="997"/>
        <v>13662.347402042407</v>
      </c>
      <c r="L168" s="3">
        <f t="shared" si="997"/>
        <v>0</v>
      </c>
      <c r="M168" s="85">
        <f t="shared" si="997"/>
        <v>13737.004915724821</v>
      </c>
      <c r="N168" s="85">
        <f t="shared" si="997"/>
        <v>4525.4453519158724</v>
      </c>
      <c r="O168" s="65">
        <f t="shared" si="978"/>
        <v>58757.6320036174</v>
      </c>
      <c r="Q168" s="543"/>
      <c r="R168" s="165" t="s">
        <v>58</v>
      </c>
      <c r="S168" s="3">
        <f t="shared" ref="S168:AD168" si="998">S24+S40+S56+S72+S88+S136+S152</f>
        <v>0</v>
      </c>
      <c r="T168" s="3">
        <f t="shared" si="998"/>
        <v>5688.3615865267775</v>
      </c>
      <c r="U168" s="3">
        <f t="shared" si="998"/>
        <v>0</v>
      </c>
      <c r="V168" s="3">
        <f t="shared" si="998"/>
        <v>0</v>
      </c>
      <c r="W168" s="3">
        <f t="shared" si="998"/>
        <v>0</v>
      </c>
      <c r="X168" s="3">
        <f t="shared" si="998"/>
        <v>0</v>
      </c>
      <c r="Y168" s="3">
        <f t="shared" si="998"/>
        <v>0</v>
      </c>
      <c r="Z168" s="3">
        <f t="shared" si="998"/>
        <v>0</v>
      </c>
      <c r="AA168" s="3">
        <f t="shared" si="998"/>
        <v>0</v>
      </c>
      <c r="AB168" s="3">
        <f t="shared" si="998"/>
        <v>0</v>
      </c>
      <c r="AC168" s="85">
        <f t="shared" si="998"/>
        <v>18417.394921044714</v>
      </c>
      <c r="AD168" s="85">
        <f t="shared" si="998"/>
        <v>53309.394085838685</v>
      </c>
      <c r="AE168" s="65">
        <f t="shared" si="980"/>
        <v>77415.150593410173</v>
      </c>
      <c r="AG168" s="543"/>
      <c r="AH168" s="165" t="s">
        <v>58</v>
      </c>
      <c r="AI168" s="3">
        <f t="shared" ref="AI168:AT168" si="999">AI24+AI40+AI56+AI72+AI88+AI136+AI152</f>
        <v>0</v>
      </c>
      <c r="AJ168" s="3">
        <f t="shared" si="999"/>
        <v>0</v>
      </c>
      <c r="AK168" s="3">
        <f t="shared" si="999"/>
        <v>0</v>
      </c>
      <c r="AL168" s="3">
        <f t="shared" si="999"/>
        <v>0</v>
      </c>
      <c r="AM168" s="3">
        <f t="shared" si="999"/>
        <v>80610.016276556082</v>
      </c>
      <c r="AN168" s="3">
        <f t="shared" si="999"/>
        <v>0</v>
      </c>
      <c r="AO168" s="3">
        <f t="shared" si="999"/>
        <v>0</v>
      </c>
      <c r="AP168" s="3">
        <f t="shared" si="999"/>
        <v>0</v>
      </c>
      <c r="AQ168" s="3">
        <f t="shared" si="999"/>
        <v>0</v>
      </c>
      <c r="AR168" s="3">
        <f t="shared" si="999"/>
        <v>0</v>
      </c>
      <c r="AS168" s="85">
        <f t="shared" si="999"/>
        <v>0</v>
      </c>
      <c r="AT168" s="85">
        <f t="shared" si="999"/>
        <v>0</v>
      </c>
      <c r="AU168" s="65">
        <f t="shared" si="982"/>
        <v>80610.016276556082</v>
      </c>
      <c r="AW168" s="543"/>
      <c r="AX168" s="165" t="s">
        <v>58</v>
      </c>
      <c r="AY168" s="3">
        <f t="shared" ref="AY168:BJ168" si="1000">AY24+AY40+AY56+AY72+AY88+AY136+AY152</f>
        <v>0</v>
      </c>
      <c r="AZ168" s="3">
        <f t="shared" si="1000"/>
        <v>0</v>
      </c>
      <c r="BA168" s="3">
        <f t="shared" si="1000"/>
        <v>0</v>
      </c>
      <c r="BB168" s="3">
        <f t="shared" si="1000"/>
        <v>0</v>
      </c>
      <c r="BC168" s="3">
        <f t="shared" si="1000"/>
        <v>9956.799332179562</v>
      </c>
      <c r="BD168" s="3">
        <f t="shared" si="1000"/>
        <v>0</v>
      </c>
      <c r="BE168" s="3">
        <f t="shared" si="1000"/>
        <v>0</v>
      </c>
      <c r="BF168" s="3">
        <f t="shared" si="1000"/>
        <v>0</v>
      </c>
      <c r="BG168" s="3">
        <f t="shared" si="1000"/>
        <v>0</v>
      </c>
      <c r="BH168" s="3">
        <f t="shared" si="1000"/>
        <v>0</v>
      </c>
      <c r="BI168" s="85">
        <f t="shared" si="1000"/>
        <v>0</v>
      </c>
      <c r="BJ168" s="85">
        <f t="shared" si="1000"/>
        <v>0</v>
      </c>
      <c r="BK168" s="65">
        <f t="shared" si="984"/>
        <v>9956.799332179562</v>
      </c>
      <c r="BP168"/>
    </row>
    <row r="169" spans="1:131" ht="15" customHeight="1" x14ac:dyDescent="0.35">
      <c r="A169" s="543"/>
      <c r="B169" s="165" t="s">
        <v>57</v>
      </c>
      <c r="C169" s="3">
        <f t="shared" ref="C169:N169" si="1001">C25+C41+C57+C73+C89+C137+C153</f>
        <v>0</v>
      </c>
      <c r="D169" s="3">
        <f t="shared" si="1001"/>
        <v>0</v>
      </c>
      <c r="E169" s="3">
        <f t="shared" si="1001"/>
        <v>0</v>
      </c>
      <c r="F169" s="3">
        <f t="shared" si="1001"/>
        <v>0</v>
      </c>
      <c r="G169" s="3">
        <f t="shared" si="1001"/>
        <v>0</v>
      </c>
      <c r="H169" s="3">
        <f t="shared" si="1001"/>
        <v>0</v>
      </c>
      <c r="I169" s="3">
        <f t="shared" si="1001"/>
        <v>0</v>
      </c>
      <c r="J169" s="3">
        <f t="shared" si="1001"/>
        <v>0</v>
      </c>
      <c r="K169" s="3">
        <f t="shared" si="1001"/>
        <v>0</v>
      </c>
      <c r="L169" s="3">
        <f t="shared" si="1001"/>
        <v>7576.2751222598099</v>
      </c>
      <c r="M169" s="85">
        <f t="shared" si="1001"/>
        <v>0</v>
      </c>
      <c r="N169" s="85">
        <f t="shared" si="1001"/>
        <v>0</v>
      </c>
      <c r="O169" s="65">
        <f t="shared" si="978"/>
        <v>7576.2751222598099</v>
      </c>
      <c r="Q169" s="543"/>
      <c r="R169" s="165" t="s">
        <v>57</v>
      </c>
      <c r="S169" s="3">
        <f t="shared" ref="S169:AD169" si="1002">S25+S41+S57+S73+S89+S137+S153</f>
        <v>0</v>
      </c>
      <c r="T169" s="3">
        <f t="shared" si="1002"/>
        <v>0</v>
      </c>
      <c r="U169" s="3">
        <f t="shared" si="1002"/>
        <v>0</v>
      </c>
      <c r="V169" s="3">
        <f t="shared" si="1002"/>
        <v>0</v>
      </c>
      <c r="W169" s="3">
        <f t="shared" si="1002"/>
        <v>0</v>
      </c>
      <c r="X169" s="3">
        <f t="shared" si="1002"/>
        <v>0</v>
      </c>
      <c r="Y169" s="3">
        <f t="shared" si="1002"/>
        <v>0</v>
      </c>
      <c r="Z169" s="3">
        <f t="shared" si="1002"/>
        <v>0</v>
      </c>
      <c r="AA169" s="3">
        <f t="shared" si="1002"/>
        <v>0</v>
      </c>
      <c r="AB169" s="3">
        <f t="shared" si="1002"/>
        <v>0</v>
      </c>
      <c r="AC169" s="85">
        <f t="shared" si="1002"/>
        <v>0</v>
      </c>
      <c r="AD169" s="85">
        <f t="shared" si="1002"/>
        <v>0</v>
      </c>
      <c r="AE169" s="65">
        <f t="shared" si="980"/>
        <v>0</v>
      </c>
      <c r="AG169" s="543"/>
      <c r="AH169" s="165" t="s">
        <v>57</v>
      </c>
      <c r="AI169" s="3">
        <f t="shared" ref="AI169:AT169" si="1003">AI25+AI41+AI57+AI73+AI89+AI137+AI153</f>
        <v>0</v>
      </c>
      <c r="AJ169" s="3">
        <f t="shared" si="1003"/>
        <v>0</v>
      </c>
      <c r="AK169" s="3">
        <f t="shared" si="1003"/>
        <v>0</v>
      </c>
      <c r="AL169" s="3">
        <f t="shared" si="1003"/>
        <v>0</v>
      </c>
      <c r="AM169" s="3">
        <f t="shared" si="1003"/>
        <v>0</v>
      </c>
      <c r="AN169" s="3">
        <f t="shared" si="1003"/>
        <v>0</v>
      </c>
      <c r="AO169" s="3">
        <f t="shared" si="1003"/>
        <v>0</v>
      </c>
      <c r="AP169" s="3">
        <f t="shared" si="1003"/>
        <v>0</v>
      </c>
      <c r="AQ169" s="3">
        <f t="shared" si="1003"/>
        <v>0</v>
      </c>
      <c r="AR169" s="3">
        <f t="shared" si="1003"/>
        <v>0</v>
      </c>
      <c r="AS169" s="85">
        <f t="shared" si="1003"/>
        <v>0</v>
      </c>
      <c r="AT169" s="85">
        <f t="shared" si="1003"/>
        <v>0</v>
      </c>
      <c r="AU169" s="65">
        <f t="shared" si="982"/>
        <v>0</v>
      </c>
      <c r="AW169" s="543"/>
      <c r="AX169" s="165" t="s">
        <v>57</v>
      </c>
      <c r="AY169" s="3">
        <f t="shared" ref="AY169:BJ169" si="1004">AY25+AY41+AY57+AY73+AY89+AY137+AY153</f>
        <v>0</v>
      </c>
      <c r="AZ169" s="3">
        <f t="shared" si="1004"/>
        <v>0</v>
      </c>
      <c r="BA169" s="3">
        <f t="shared" si="1004"/>
        <v>0</v>
      </c>
      <c r="BB169" s="3">
        <f t="shared" si="1004"/>
        <v>0</v>
      </c>
      <c r="BC169" s="3">
        <f t="shared" si="1004"/>
        <v>0</v>
      </c>
      <c r="BD169" s="3">
        <f t="shared" si="1004"/>
        <v>0</v>
      </c>
      <c r="BE169" s="3">
        <f t="shared" si="1004"/>
        <v>0</v>
      </c>
      <c r="BF169" s="3">
        <f t="shared" si="1004"/>
        <v>0</v>
      </c>
      <c r="BG169" s="3">
        <f t="shared" si="1004"/>
        <v>0</v>
      </c>
      <c r="BH169" s="3">
        <f t="shared" si="1004"/>
        <v>0</v>
      </c>
      <c r="BI169" s="85">
        <f t="shared" si="1004"/>
        <v>0</v>
      </c>
      <c r="BJ169" s="85">
        <f t="shared" si="1004"/>
        <v>0</v>
      </c>
      <c r="BK169" s="65">
        <f t="shared" si="984"/>
        <v>0</v>
      </c>
      <c r="BP169"/>
    </row>
    <row r="170" spans="1:131" x14ac:dyDescent="0.35">
      <c r="A170" s="543"/>
      <c r="B170" s="165" t="s">
        <v>56</v>
      </c>
      <c r="C170" s="3">
        <f t="shared" ref="C170:N170" si="1005">C26+C42+C58+C74+C90+C138+C154</f>
        <v>0</v>
      </c>
      <c r="D170" s="3">
        <f t="shared" si="1005"/>
        <v>0</v>
      </c>
      <c r="E170" s="3">
        <f t="shared" si="1005"/>
        <v>313.90119224627148</v>
      </c>
      <c r="F170" s="3">
        <f t="shared" si="1005"/>
        <v>4451.8139421217056</v>
      </c>
      <c r="G170" s="3">
        <f t="shared" si="1005"/>
        <v>41493.0817496729</v>
      </c>
      <c r="H170" s="3">
        <f t="shared" si="1005"/>
        <v>640.72772770268364</v>
      </c>
      <c r="I170" s="3">
        <f t="shared" si="1005"/>
        <v>61847.353701752305</v>
      </c>
      <c r="J170" s="3">
        <f t="shared" si="1005"/>
        <v>26103.060549230282</v>
      </c>
      <c r="K170" s="3">
        <f t="shared" si="1005"/>
        <v>19906.281718768594</v>
      </c>
      <c r="L170" s="3">
        <f t="shared" si="1005"/>
        <v>17234.802358156598</v>
      </c>
      <c r="M170" s="85">
        <f t="shared" si="1005"/>
        <v>8719.6827265743705</v>
      </c>
      <c r="N170" s="85">
        <f t="shared" si="1005"/>
        <v>1042278.197078281</v>
      </c>
      <c r="O170" s="65">
        <f t="shared" si="978"/>
        <v>1222988.9027445067</v>
      </c>
      <c r="Q170" s="543"/>
      <c r="R170" s="165" t="s">
        <v>56</v>
      </c>
      <c r="S170" s="3">
        <f t="shared" ref="S170:AD170" si="1006">S26+S42+S58+S74+S90+S138+S154</f>
        <v>0</v>
      </c>
      <c r="T170" s="3">
        <f t="shared" si="1006"/>
        <v>27402.158252268466</v>
      </c>
      <c r="U170" s="3">
        <f t="shared" si="1006"/>
        <v>458375.86250925611</v>
      </c>
      <c r="V170" s="3">
        <f t="shared" si="1006"/>
        <v>2504849.5755567742</v>
      </c>
      <c r="W170" s="3">
        <f t="shared" si="1006"/>
        <v>687525.88016792678</v>
      </c>
      <c r="X170" s="3">
        <f t="shared" si="1006"/>
        <v>801847.73574734072</v>
      </c>
      <c r="Y170" s="3">
        <f t="shared" si="1006"/>
        <v>3973357.1863896204</v>
      </c>
      <c r="Z170" s="3">
        <f t="shared" si="1006"/>
        <v>417911.10134162859</v>
      </c>
      <c r="AA170" s="3">
        <f t="shared" si="1006"/>
        <v>317223.06157640001</v>
      </c>
      <c r="AB170" s="3">
        <f t="shared" si="1006"/>
        <v>1082140.7757483877</v>
      </c>
      <c r="AC170" s="85">
        <f t="shared" si="1006"/>
        <v>2095104.7801023882</v>
      </c>
      <c r="AD170" s="85">
        <f t="shared" si="1006"/>
        <v>9792182.8702034317</v>
      </c>
      <c r="AE170" s="65">
        <f t="shared" si="980"/>
        <v>22157920.987595424</v>
      </c>
      <c r="AG170" s="543"/>
      <c r="AH170" s="165" t="s">
        <v>56</v>
      </c>
      <c r="AI170" s="3">
        <f t="shared" ref="AI170:AT170" si="1007">AI26+AI42+AI58+AI74+AI90+AI138+AI154</f>
        <v>0</v>
      </c>
      <c r="AJ170" s="3">
        <f t="shared" si="1007"/>
        <v>0</v>
      </c>
      <c r="AK170" s="3">
        <f t="shared" si="1007"/>
        <v>0</v>
      </c>
      <c r="AL170" s="3">
        <f t="shared" si="1007"/>
        <v>0</v>
      </c>
      <c r="AM170" s="3">
        <f t="shared" si="1007"/>
        <v>512.64526878644347</v>
      </c>
      <c r="AN170" s="3">
        <f t="shared" si="1007"/>
        <v>32427.387657438365</v>
      </c>
      <c r="AO170" s="3">
        <f t="shared" si="1007"/>
        <v>104378.48728062904</v>
      </c>
      <c r="AP170" s="3">
        <f t="shared" si="1007"/>
        <v>0</v>
      </c>
      <c r="AQ170" s="3">
        <f t="shared" si="1007"/>
        <v>25313.582306442393</v>
      </c>
      <c r="AR170" s="3">
        <f t="shared" si="1007"/>
        <v>184679.2428769191</v>
      </c>
      <c r="AS170" s="85">
        <f t="shared" si="1007"/>
        <v>844720.86648433341</v>
      </c>
      <c r="AT170" s="85">
        <f t="shared" si="1007"/>
        <v>1872339.5163790812</v>
      </c>
      <c r="AU170" s="65">
        <f t="shared" si="982"/>
        <v>3064371.72825363</v>
      </c>
      <c r="AW170" s="543"/>
      <c r="AX170" s="165" t="s">
        <v>56</v>
      </c>
      <c r="AY170" s="3">
        <f t="shared" ref="AY170:BJ170" si="1008">AY26+AY42+AY58+AY74+AY90+AY138+AY154</f>
        <v>0</v>
      </c>
      <c r="AZ170" s="3">
        <f t="shared" si="1008"/>
        <v>0</v>
      </c>
      <c r="BA170" s="3">
        <f t="shared" si="1008"/>
        <v>0</v>
      </c>
      <c r="BB170" s="3">
        <f t="shared" si="1008"/>
        <v>46270.266722168046</v>
      </c>
      <c r="BC170" s="3">
        <f t="shared" si="1008"/>
        <v>6265.7139942491058</v>
      </c>
      <c r="BD170" s="3">
        <f t="shared" si="1008"/>
        <v>0</v>
      </c>
      <c r="BE170" s="3">
        <f t="shared" si="1008"/>
        <v>0</v>
      </c>
      <c r="BF170" s="3">
        <f t="shared" si="1008"/>
        <v>0</v>
      </c>
      <c r="BG170" s="3">
        <f t="shared" si="1008"/>
        <v>0</v>
      </c>
      <c r="BH170" s="3">
        <f t="shared" si="1008"/>
        <v>0</v>
      </c>
      <c r="BI170" s="85">
        <f t="shared" si="1008"/>
        <v>10497.22516423561</v>
      </c>
      <c r="BJ170" s="85">
        <f t="shared" si="1008"/>
        <v>40998.532687542203</v>
      </c>
      <c r="BK170" s="65">
        <f t="shared" si="984"/>
        <v>104031.73856819497</v>
      </c>
      <c r="BP170"/>
    </row>
    <row r="171" spans="1:131" x14ac:dyDescent="0.35">
      <c r="A171" s="543"/>
      <c r="B171" s="165" t="s">
        <v>55</v>
      </c>
      <c r="C171" s="3">
        <f t="shared" ref="C171:N171" si="1009">C27+C43+C59+C75+C91+C139+C155</f>
        <v>0</v>
      </c>
      <c r="D171" s="3">
        <f t="shared" si="1009"/>
        <v>1059201.6913594208</v>
      </c>
      <c r="E171" s="3">
        <f t="shared" si="1009"/>
        <v>1274974.262882699</v>
      </c>
      <c r="F171" s="3">
        <f t="shared" si="1009"/>
        <v>2149842.3479427863</v>
      </c>
      <c r="G171" s="3">
        <f t="shared" si="1009"/>
        <v>1517392.269485767</v>
      </c>
      <c r="H171" s="3">
        <f t="shared" si="1009"/>
        <v>1491503.3755782673</v>
      </c>
      <c r="I171" s="3">
        <f t="shared" si="1009"/>
        <v>2161537.5233411645</v>
      </c>
      <c r="J171" s="3">
        <f t="shared" si="1009"/>
        <v>1808638.5007910335</v>
      </c>
      <c r="K171" s="3">
        <f t="shared" si="1009"/>
        <v>1984831.1784846836</v>
      </c>
      <c r="L171" s="3">
        <f t="shared" si="1009"/>
        <v>1555170.7082444381</v>
      </c>
      <c r="M171" s="85">
        <f t="shared" si="1009"/>
        <v>1650136.9516640385</v>
      </c>
      <c r="N171" s="85">
        <f t="shared" si="1009"/>
        <v>6909955.6456330828</v>
      </c>
      <c r="O171" s="65">
        <f t="shared" si="978"/>
        <v>23563184.455407381</v>
      </c>
      <c r="Q171" s="543"/>
      <c r="R171" s="165" t="s">
        <v>55</v>
      </c>
      <c r="S171" s="3">
        <f t="shared" ref="S171:AD171" si="1010">S27+S43+S59+S75+S91+S139+S155</f>
        <v>0</v>
      </c>
      <c r="T171" s="3">
        <f t="shared" si="1010"/>
        <v>1326138.0686480021</v>
      </c>
      <c r="U171" s="3">
        <f t="shared" si="1010"/>
        <v>1581010.2513181034</v>
      </c>
      <c r="V171" s="3">
        <f t="shared" si="1010"/>
        <v>1548590.2902802986</v>
      </c>
      <c r="W171" s="3">
        <f t="shared" si="1010"/>
        <v>1590734.667405586</v>
      </c>
      <c r="X171" s="3">
        <f t="shared" si="1010"/>
        <v>2279009.0972110396</v>
      </c>
      <c r="Y171" s="3">
        <f t="shared" si="1010"/>
        <v>2569880.7323854486</v>
      </c>
      <c r="Z171" s="3">
        <f t="shared" si="1010"/>
        <v>2571311.0984857511</v>
      </c>
      <c r="AA171" s="3">
        <f t="shared" si="1010"/>
        <v>2884073.0859424663</v>
      </c>
      <c r="AB171" s="3">
        <f t="shared" si="1010"/>
        <v>4341619.0278042853</v>
      </c>
      <c r="AC171" s="85">
        <f t="shared" si="1010"/>
        <v>4139671.2569738603</v>
      </c>
      <c r="AD171" s="85">
        <f t="shared" si="1010"/>
        <v>17085769.089935008</v>
      </c>
      <c r="AE171" s="65">
        <f t="shared" si="980"/>
        <v>41917806.666389845</v>
      </c>
      <c r="AG171" s="543"/>
      <c r="AH171" s="165" t="s">
        <v>55</v>
      </c>
      <c r="AI171" s="3">
        <f t="shared" ref="AI171:AT171" si="1011">AI27+AI43+AI59+AI75+AI91+AI139+AI155</f>
        <v>0</v>
      </c>
      <c r="AJ171" s="3">
        <f t="shared" si="1011"/>
        <v>299514.29669390002</v>
      </c>
      <c r="AK171" s="3">
        <f t="shared" si="1011"/>
        <v>830473.31005599257</v>
      </c>
      <c r="AL171" s="3">
        <f t="shared" si="1011"/>
        <v>416271.27228591539</v>
      </c>
      <c r="AM171" s="3">
        <f t="shared" si="1011"/>
        <v>564868.63532228139</v>
      </c>
      <c r="AN171" s="3">
        <f t="shared" si="1011"/>
        <v>863080.84273045813</v>
      </c>
      <c r="AO171" s="3">
        <f t="shared" si="1011"/>
        <v>689663.66478793323</v>
      </c>
      <c r="AP171" s="3">
        <f t="shared" si="1011"/>
        <v>671068.12542752258</v>
      </c>
      <c r="AQ171" s="3">
        <f t="shared" si="1011"/>
        <v>525384.54062116647</v>
      </c>
      <c r="AR171" s="3">
        <f t="shared" si="1011"/>
        <v>886188.73745949892</v>
      </c>
      <c r="AS171" s="85">
        <f t="shared" si="1011"/>
        <v>408341.97983231622</v>
      </c>
      <c r="AT171" s="85">
        <f t="shared" si="1011"/>
        <v>3589330.3122882424</v>
      </c>
      <c r="AU171" s="65">
        <f t="shared" si="982"/>
        <v>9744185.7175052278</v>
      </c>
      <c r="AW171" s="543"/>
      <c r="AX171" s="165" t="s">
        <v>55</v>
      </c>
      <c r="AY171" s="3">
        <f t="shared" ref="AY171:BJ171" si="1012">AY27+AY43+AY59+AY75+AY91+AY139+AY155</f>
        <v>0</v>
      </c>
      <c r="AZ171" s="3">
        <f t="shared" si="1012"/>
        <v>50145.155863267508</v>
      </c>
      <c r="BA171" s="3">
        <f t="shared" si="1012"/>
        <v>3550.8584006904994</v>
      </c>
      <c r="BB171" s="3">
        <f t="shared" si="1012"/>
        <v>23758.260754836516</v>
      </c>
      <c r="BC171" s="3">
        <f t="shared" si="1012"/>
        <v>20986.109580789198</v>
      </c>
      <c r="BD171" s="3">
        <f t="shared" si="1012"/>
        <v>17140.19550267086</v>
      </c>
      <c r="BE171" s="3">
        <f t="shared" si="1012"/>
        <v>278285.99322386639</v>
      </c>
      <c r="BF171" s="3">
        <f t="shared" si="1012"/>
        <v>10764.263546119555</v>
      </c>
      <c r="BG171" s="3">
        <f t="shared" si="1012"/>
        <v>0</v>
      </c>
      <c r="BH171" s="3">
        <f t="shared" si="1012"/>
        <v>23664.259133401418</v>
      </c>
      <c r="BI171" s="85">
        <f t="shared" si="1012"/>
        <v>23165.783711234308</v>
      </c>
      <c r="BJ171" s="85">
        <f t="shared" si="1012"/>
        <v>162061.53448930132</v>
      </c>
      <c r="BK171" s="65">
        <f t="shared" si="984"/>
        <v>613522.41420617758</v>
      </c>
      <c r="BP171"/>
    </row>
    <row r="172" spans="1:131" x14ac:dyDescent="0.35">
      <c r="A172" s="543"/>
      <c r="B172" s="165" t="s">
        <v>54</v>
      </c>
      <c r="C172" s="3">
        <f t="shared" ref="C172:N172" si="1013">C28+C44+C60+C76+C92+C140+C156</f>
        <v>0</v>
      </c>
      <c r="D172" s="3">
        <f t="shared" si="1013"/>
        <v>15644.638306719549</v>
      </c>
      <c r="E172" s="3">
        <f t="shared" si="1013"/>
        <v>3277.7997184547039</v>
      </c>
      <c r="F172" s="3">
        <f t="shared" si="1013"/>
        <v>12614.862809092981</v>
      </c>
      <c r="G172" s="3">
        <f t="shared" si="1013"/>
        <v>13245.175710050593</v>
      </c>
      <c r="H172" s="3">
        <f t="shared" si="1013"/>
        <v>49127.347694988326</v>
      </c>
      <c r="I172" s="3">
        <f t="shared" si="1013"/>
        <v>40365.49727777308</v>
      </c>
      <c r="J172" s="3">
        <f t="shared" si="1013"/>
        <v>15731.531921043466</v>
      </c>
      <c r="K172" s="3">
        <f t="shared" si="1013"/>
        <v>2352.5233424055014</v>
      </c>
      <c r="L172" s="3">
        <f t="shared" si="1013"/>
        <v>54205.967156728599</v>
      </c>
      <c r="M172" s="85">
        <f t="shared" si="1013"/>
        <v>72262.906769587033</v>
      </c>
      <c r="N172" s="85">
        <f t="shared" si="1013"/>
        <v>119619.1103424571</v>
      </c>
      <c r="O172" s="65">
        <f t="shared" si="978"/>
        <v>398447.36104930087</v>
      </c>
      <c r="Q172" s="543"/>
      <c r="R172" s="165" t="s">
        <v>54</v>
      </c>
      <c r="S172" s="3">
        <f t="shared" ref="S172:AD172" si="1014">S28+S44+S60+S76+S92+S140+S156</f>
        <v>0</v>
      </c>
      <c r="T172" s="3">
        <f t="shared" si="1014"/>
        <v>51319.000865291811</v>
      </c>
      <c r="U172" s="3">
        <f t="shared" si="1014"/>
        <v>6158.7811881032803</v>
      </c>
      <c r="V172" s="3">
        <f t="shared" si="1014"/>
        <v>2141994.3395528323</v>
      </c>
      <c r="W172" s="3">
        <f t="shared" si="1014"/>
        <v>32616.367982864955</v>
      </c>
      <c r="X172" s="3">
        <f t="shared" si="1014"/>
        <v>392247.48203199566</v>
      </c>
      <c r="Y172" s="3">
        <f t="shared" si="1014"/>
        <v>24812.745315423806</v>
      </c>
      <c r="Z172" s="3">
        <f t="shared" si="1014"/>
        <v>108908.78665546259</v>
      </c>
      <c r="AA172" s="3">
        <f t="shared" si="1014"/>
        <v>50803.920856160861</v>
      </c>
      <c r="AB172" s="3">
        <f t="shared" si="1014"/>
        <v>201063.06762787083</v>
      </c>
      <c r="AC172" s="85">
        <f t="shared" si="1014"/>
        <v>86389.188868145749</v>
      </c>
      <c r="AD172" s="85">
        <f t="shared" si="1014"/>
        <v>2493446.2401113482</v>
      </c>
      <c r="AE172" s="65">
        <f t="shared" si="980"/>
        <v>5589759.9210555004</v>
      </c>
      <c r="AG172" s="543"/>
      <c r="AH172" s="165" t="s">
        <v>54</v>
      </c>
      <c r="AI172" s="3">
        <f t="shared" ref="AI172:AT172" si="1015">AI28+AI44+AI60+AI76+AI92+AI140+AI156</f>
        <v>0</v>
      </c>
      <c r="AJ172" s="3">
        <f t="shared" si="1015"/>
        <v>0</v>
      </c>
      <c r="AK172" s="3">
        <f t="shared" si="1015"/>
        <v>0</v>
      </c>
      <c r="AL172" s="3">
        <f t="shared" si="1015"/>
        <v>7495.6385856277529</v>
      </c>
      <c r="AM172" s="3">
        <f t="shared" si="1015"/>
        <v>17446.210476449283</v>
      </c>
      <c r="AN172" s="3">
        <f t="shared" si="1015"/>
        <v>33694.795808702016</v>
      </c>
      <c r="AO172" s="3">
        <f t="shared" si="1015"/>
        <v>0</v>
      </c>
      <c r="AP172" s="3">
        <f t="shared" si="1015"/>
        <v>0</v>
      </c>
      <c r="AQ172" s="3">
        <f t="shared" si="1015"/>
        <v>275.84942040732147</v>
      </c>
      <c r="AR172" s="3">
        <f t="shared" si="1015"/>
        <v>0</v>
      </c>
      <c r="AS172" s="85">
        <f t="shared" si="1015"/>
        <v>6180.0393085750375</v>
      </c>
      <c r="AT172" s="85">
        <f t="shared" si="1015"/>
        <v>1376976.9005829277</v>
      </c>
      <c r="AU172" s="65">
        <f t="shared" si="982"/>
        <v>1442069.4341826891</v>
      </c>
      <c r="AW172" s="543"/>
      <c r="AX172" s="165" t="s">
        <v>54</v>
      </c>
      <c r="AY172" s="3">
        <f t="shared" ref="AY172:BJ172" si="1016">AY28+AY44+AY60+AY76+AY92+AY140+AY156</f>
        <v>0</v>
      </c>
      <c r="AZ172" s="3">
        <f t="shared" si="1016"/>
        <v>0</v>
      </c>
      <c r="BA172" s="3">
        <f t="shared" si="1016"/>
        <v>0</v>
      </c>
      <c r="BB172" s="3">
        <f t="shared" si="1016"/>
        <v>0</v>
      </c>
      <c r="BC172" s="3">
        <f t="shared" si="1016"/>
        <v>41509.264022595664</v>
      </c>
      <c r="BD172" s="3">
        <f t="shared" si="1016"/>
        <v>0</v>
      </c>
      <c r="BE172" s="3">
        <f t="shared" si="1016"/>
        <v>0</v>
      </c>
      <c r="BF172" s="3">
        <f t="shared" si="1016"/>
        <v>0</v>
      </c>
      <c r="BG172" s="3">
        <f t="shared" si="1016"/>
        <v>174047.69795172496</v>
      </c>
      <c r="BH172" s="3">
        <f t="shared" si="1016"/>
        <v>0</v>
      </c>
      <c r="BI172" s="85">
        <f t="shared" si="1016"/>
        <v>0</v>
      </c>
      <c r="BJ172" s="85">
        <f t="shared" si="1016"/>
        <v>77513.687134457316</v>
      </c>
      <c r="BK172" s="65">
        <f t="shared" si="984"/>
        <v>293070.64910877793</v>
      </c>
      <c r="BP172"/>
    </row>
    <row r="173" spans="1:131" x14ac:dyDescent="0.35">
      <c r="A173" s="543"/>
      <c r="B173" s="165" t="s">
        <v>53</v>
      </c>
      <c r="C173" s="3">
        <f t="shared" ref="C173:N173" si="1017">C29+C45+C61+C77+C93+C141+C157</f>
        <v>0</v>
      </c>
      <c r="D173" s="3">
        <f t="shared" si="1017"/>
        <v>0</v>
      </c>
      <c r="E173" s="3">
        <f t="shared" si="1017"/>
        <v>0</v>
      </c>
      <c r="F173" s="3">
        <f t="shared" si="1017"/>
        <v>0</v>
      </c>
      <c r="G173" s="3">
        <f t="shared" si="1017"/>
        <v>0</v>
      </c>
      <c r="H173" s="3">
        <f t="shared" si="1017"/>
        <v>0</v>
      </c>
      <c r="I173" s="3">
        <f t="shared" si="1017"/>
        <v>54929.232893058303</v>
      </c>
      <c r="J173" s="3">
        <f t="shared" si="1017"/>
        <v>0</v>
      </c>
      <c r="K173" s="3">
        <f t="shared" si="1017"/>
        <v>875.81850543732673</v>
      </c>
      <c r="L173" s="3">
        <f t="shared" si="1017"/>
        <v>0</v>
      </c>
      <c r="M173" s="85">
        <f t="shared" si="1017"/>
        <v>0</v>
      </c>
      <c r="N173" s="85">
        <f t="shared" si="1017"/>
        <v>1060.2006852545555</v>
      </c>
      <c r="O173" s="65">
        <f t="shared" si="978"/>
        <v>56865.25208375018</v>
      </c>
      <c r="Q173" s="543"/>
      <c r="R173" s="165" t="s">
        <v>53</v>
      </c>
      <c r="S173" s="3">
        <f t="shared" ref="S173:AD173" si="1018">S29+S45+S61+S77+S93+S141+S157</f>
        <v>0</v>
      </c>
      <c r="T173" s="3">
        <f t="shared" si="1018"/>
        <v>0</v>
      </c>
      <c r="U173" s="3">
        <f t="shared" si="1018"/>
        <v>0</v>
      </c>
      <c r="V173" s="3">
        <f t="shared" si="1018"/>
        <v>35896.193693099594</v>
      </c>
      <c r="W173" s="3">
        <f t="shared" si="1018"/>
        <v>0</v>
      </c>
      <c r="X173" s="3">
        <f t="shared" si="1018"/>
        <v>0</v>
      </c>
      <c r="Y173" s="3">
        <f t="shared" si="1018"/>
        <v>105903.04090883183</v>
      </c>
      <c r="Z173" s="3">
        <f t="shared" si="1018"/>
        <v>0</v>
      </c>
      <c r="AA173" s="3">
        <f t="shared" si="1018"/>
        <v>0</v>
      </c>
      <c r="AB173" s="3">
        <f t="shared" si="1018"/>
        <v>0</v>
      </c>
      <c r="AC173" s="85">
        <f t="shared" si="1018"/>
        <v>0</v>
      </c>
      <c r="AD173" s="85">
        <f t="shared" si="1018"/>
        <v>53357.813880658432</v>
      </c>
      <c r="AE173" s="65">
        <f t="shared" si="980"/>
        <v>195157.04848258983</v>
      </c>
      <c r="AG173" s="543"/>
      <c r="AH173" s="165" t="s">
        <v>53</v>
      </c>
      <c r="AI173" s="3">
        <f t="shared" ref="AI173:AT173" si="1019">AI29+AI45+AI61+AI77+AI93+AI141+AI157</f>
        <v>0</v>
      </c>
      <c r="AJ173" s="3">
        <f t="shared" si="1019"/>
        <v>0</v>
      </c>
      <c r="AK173" s="3">
        <f t="shared" si="1019"/>
        <v>0</v>
      </c>
      <c r="AL173" s="3">
        <f t="shared" si="1019"/>
        <v>33488.437382761927</v>
      </c>
      <c r="AM173" s="3">
        <f t="shared" si="1019"/>
        <v>0</v>
      </c>
      <c r="AN173" s="3">
        <f t="shared" si="1019"/>
        <v>43847.119487872005</v>
      </c>
      <c r="AO173" s="3">
        <f t="shared" si="1019"/>
        <v>0</v>
      </c>
      <c r="AP173" s="3">
        <f t="shared" si="1019"/>
        <v>0</v>
      </c>
      <c r="AQ173" s="3">
        <f t="shared" si="1019"/>
        <v>0</v>
      </c>
      <c r="AR173" s="3">
        <f t="shared" si="1019"/>
        <v>0</v>
      </c>
      <c r="AS173" s="85">
        <f t="shared" si="1019"/>
        <v>290626.4989922907</v>
      </c>
      <c r="AT173" s="85">
        <f t="shared" si="1019"/>
        <v>0</v>
      </c>
      <c r="AU173" s="65">
        <f t="shared" si="982"/>
        <v>367962.05586292467</v>
      </c>
      <c r="AW173" s="543"/>
      <c r="AX173" s="165" t="s">
        <v>53</v>
      </c>
      <c r="AY173" s="3">
        <f t="shared" ref="AY173:BJ173" si="1020">AY29+AY45+AY61+AY77+AY93+AY141+AY157</f>
        <v>0</v>
      </c>
      <c r="AZ173" s="3">
        <f t="shared" si="1020"/>
        <v>0</v>
      </c>
      <c r="BA173" s="3">
        <f t="shared" si="1020"/>
        <v>0</v>
      </c>
      <c r="BB173" s="3">
        <f t="shared" si="1020"/>
        <v>0</v>
      </c>
      <c r="BC173" s="3">
        <f t="shared" si="1020"/>
        <v>0</v>
      </c>
      <c r="BD173" s="3">
        <f t="shared" si="1020"/>
        <v>0</v>
      </c>
      <c r="BE173" s="3">
        <f t="shared" si="1020"/>
        <v>78957.721853537063</v>
      </c>
      <c r="BF173" s="3">
        <f t="shared" si="1020"/>
        <v>0</v>
      </c>
      <c r="BG173" s="3">
        <f t="shared" si="1020"/>
        <v>0</v>
      </c>
      <c r="BH173" s="3">
        <f t="shared" si="1020"/>
        <v>0</v>
      </c>
      <c r="BI173" s="85">
        <f t="shared" si="1020"/>
        <v>0</v>
      </c>
      <c r="BJ173" s="85">
        <f t="shared" si="1020"/>
        <v>0</v>
      </c>
      <c r="BK173" s="65">
        <f t="shared" si="984"/>
        <v>78957.721853537063</v>
      </c>
      <c r="BP173"/>
    </row>
    <row r="174" spans="1:131" x14ac:dyDescent="0.35">
      <c r="A174" s="543"/>
      <c r="B174" s="165" t="s">
        <v>52</v>
      </c>
      <c r="C174" s="3">
        <f t="shared" ref="C174:N174" si="1021">C30+C46+C62+C78+C94+C142+C158</f>
        <v>0</v>
      </c>
      <c r="D174" s="3">
        <f t="shared" si="1021"/>
        <v>0</v>
      </c>
      <c r="E174" s="3">
        <f t="shared" si="1021"/>
        <v>0</v>
      </c>
      <c r="F174" s="3">
        <f t="shared" si="1021"/>
        <v>0</v>
      </c>
      <c r="G174" s="3">
        <f t="shared" si="1021"/>
        <v>0</v>
      </c>
      <c r="H174" s="3">
        <f t="shared" si="1021"/>
        <v>0</v>
      </c>
      <c r="I174" s="3">
        <f t="shared" si="1021"/>
        <v>0</v>
      </c>
      <c r="J174" s="3">
        <f t="shared" si="1021"/>
        <v>0</v>
      </c>
      <c r="K174" s="3">
        <f t="shared" si="1021"/>
        <v>0</v>
      </c>
      <c r="L174" s="3">
        <f t="shared" si="1021"/>
        <v>0</v>
      </c>
      <c r="M174" s="85">
        <f t="shared" si="1021"/>
        <v>0</v>
      </c>
      <c r="N174" s="85">
        <f t="shared" si="1021"/>
        <v>0</v>
      </c>
      <c r="O174" s="65">
        <f t="shared" si="978"/>
        <v>0</v>
      </c>
      <c r="Q174" s="543"/>
      <c r="R174" s="165" t="s">
        <v>52</v>
      </c>
      <c r="S174" s="3">
        <f t="shared" ref="S174:AD174" si="1022">S30+S46+S62+S78+S94+S142+S158</f>
        <v>0</v>
      </c>
      <c r="T174" s="3">
        <f t="shared" si="1022"/>
        <v>0</v>
      </c>
      <c r="U174" s="3">
        <f t="shared" si="1022"/>
        <v>0</v>
      </c>
      <c r="V174" s="3">
        <f t="shared" si="1022"/>
        <v>0</v>
      </c>
      <c r="W174" s="3">
        <f t="shared" si="1022"/>
        <v>0</v>
      </c>
      <c r="X174" s="3">
        <f t="shared" si="1022"/>
        <v>0</v>
      </c>
      <c r="Y174" s="3">
        <f t="shared" si="1022"/>
        <v>0</v>
      </c>
      <c r="Z174" s="3">
        <f t="shared" si="1022"/>
        <v>0</v>
      </c>
      <c r="AA174" s="3">
        <f t="shared" si="1022"/>
        <v>0</v>
      </c>
      <c r="AB174" s="3">
        <f t="shared" si="1022"/>
        <v>0</v>
      </c>
      <c r="AC174" s="85">
        <f t="shared" si="1022"/>
        <v>0</v>
      </c>
      <c r="AD174" s="85">
        <f t="shared" si="1022"/>
        <v>36675.380175625767</v>
      </c>
      <c r="AE174" s="65">
        <f t="shared" si="980"/>
        <v>36675.380175625767</v>
      </c>
      <c r="AG174" s="543"/>
      <c r="AH174" s="165" t="s">
        <v>52</v>
      </c>
      <c r="AI174" s="3">
        <f t="shared" ref="AI174:AT174" si="1023">AI30+AI46+AI62+AI78+AI94+AI142+AI158</f>
        <v>0</v>
      </c>
      <c r="AJ174" s="3">
        <f t="shared" si="1023"/>
        <v>0</v>
      </c>
      <c r="AK174" s="3">
        <f t="shared" si="1023"/>
        <v>0</v>
      </c>
      <c r="AL174" s="3">
        <f t="shared" si="1023"/>
        <v>0</v>
      </c>
      <c r="AM174" s="3">
        <f t="shared" si="1023"/>
        <v>0</v>
      </c>
      <c r="AN174" s="3">
        <f t="shared" si="1023"/>
        <v>0</v>
      </c>
      <c r="AO174" s="3">
        <f t="shared" si="1023"/>
        <v>0</v>
      </c>
      <c r="AP174" s="3">
        <f t="shared" si="1023"/>
        <v>0</v>
      </c>
      <c r="AQ174" s="3">
        <f t="shared" si="1023"/>
        <v>0</v>
      </c>
      <c r="AR174" s="3">
        <f t="shared" si="1023"/>
        <v>0</v>
      </c>
      <c r="AS174" s="85">
        <f t="shared" si="1023"/>
        <v>98320.574741488206</v>
      </c>
      <c r="AT174" s="85">
        <f t="shared" si="1023"/>
        <v>27507.638320251495</v>
      </c>
      <c r="AU174" s="65">
        <f t="shared" si="982"/>
        <v>125828.21306173971</v>
      </c>
      <c r="AW174" s="543"/>
      <c r="AX174" s="165" t="s">
        <v>52</v>
      </c>
      <c r="AY174" s="3">
        <f t="shared" ref="AY174:BJ174" si="1024">AY30+AY46+AY62+AY78+AY94+AY142+AY158</f>
        <v>0</v>
      </c>
      <c r="AZ174" s="3">
        <f t="shared" si="1024"/>
        <v>0</v>
      </c>
      <c r="BA174" s="3">
        <f t="shared" si="1024"/>
        <v>0</v>
      </c>
      <c r="BB174" s="3">
        <f t="shared" si="1024"/>
        <v>0</v>
      </c>
      <c r="BC174" s="3">
        <f t="shared" si="1024"/>
        <v>0</v>
      </c>
      <c r="BD174" s="3">
        <f t="shared" si="1024"/>
        <v>0</v>
      </c>
      <c r="BE174" s="3">
        <f t="shared" si="1024"/>
        <v>0</v>
      </c>
      <c r="BF174" s="3">
        <f t="shared" si="1024"/>
        <v>0</v>
      </c>
      <c r="BG174" s="3">
        <f t="shared" si="1024"/>
        <v>0</v>
      </c>
      <c r="BH174" s="3">
        <f t="shared" si="1024"/>
        <v>0</v>
      </c>
      <c r="BI174" s="85">
        <f t="shared" si="1024"/>
        <v>0</v>
      </c>
      <c r="BJ174" s="85">
        <f t="shared" si="1024"/>
        <v>83773.590489822105</v>
      </c>
      <c r="BK174" s="65">
        <f t="shared" si="984"/>
        <v>83773.590489822105</v>
      </c>
      <c r="BP174"/>
    </row>
    <row r="175" spans="1:131" ht="15" customHeight="1" x14ac:dyDescent="0.35">
      <c r="A175" s="543"/>
      <c r="B175" s="165" t="s">
        <v>51</v>
      </c>
      <c r="C175" s="3">
        <f t="shared" ref="C175:N175" si="1025">C31+C47+C63+C79+C95+C143+C159</f>
        <v>0</v>
      </c>
      <c r="D175" s="3">
        <f t="shared" si="1025"/>
        <v>4902.2669942261728</v>
      </c>
      <c r="E175" s="3">
        <f t="shared" si="1025"/>
        <v>0</v>
      </c>
      <c r="F175" s="3">
        <f t="shared" si="1025"/>
        <v>2858.9743693810756</v>
      </c>
      <c r="G175" s="3">
        <f t="shared" si="1025"/>
        <v>5686.5691538469764</v>
      </c>
      <c r="H175" s="3">
        <f t="shared" si="1025"/>
        <v>0</v>
      </c>
      <c r="I175" s="3">
        <f t="shared" si="1025"/>
        <v>12901.513395717415</v>
      </c>
      <c r="J175" s="3">
        <f t="shared" si="1025"/>
        <v>5665.9763012463936</v>
      </c>
      <c r="K175" s="3">
        <f t="shared" si="1025"/>
        <v>1076.1036037578249</v>
      </c>
      <c r="L175" s="3">
        <f t="shared" si="1025"/>
        <v>2832.9881506231968</v>
      </c>
      <c r="M175" s="85">
        <f t="shared" si="1025"/>
        <v>0</v>
      </c>
      <c r="N175" s="85">
        <f t="shared" si="1025"/>
        <v>8814.1717414899686</v>
      </c>
      <c r="O175" s="65">
        <f t="shared" si="978"/>
        <v>44738.563710289025</v>
      </c>
      <c r="Q175" s="543"/>
      <c r="R175" s="165" t="s">
        <v>51</v>
      </c>
      <c r="S175" s="3">
        <f t="shared" ref="S175:AD175" si="1026">S31+S47+S63+S79+S95+S143+S159</f>
        <v>0</v>
      </c>
      <c r="T175" s="3">
        <f t="shared" si="1026"/>
        <v>0</v>
      </c>
      <c r="U175" s="3">
        <f t="shared" si="1026"/>
        <v>0</v>
      </c>
      <c r="V175" s="3">
        <f t="shared" si="1026"/>
        <v>0</v>
      </c>
      <c r="W175" s="3">
        <f t="shared" si="1026"/>
        <v>593.35534293850378</v>
      </c>
      <c r="X175" s="3">
        <f t="shared" si="1026"/>
        <v>149.3496601270904</v>
      </c>
      <c r="Y175" s="3">
        <f t="shared" si="1026"/>
        <v>36546.857961290218</v>
      </c>
      <c r="Z175" s="3">
        <f t="shared" si="1026"/>
        <v>949651.1650202733</v>
      </c>
      <c r="AA175" s="3">
        <f t="shared" si="1026"/>
        <v>212519.31875532508</v>
      </c>
      <c r="AB175" s="3">
        <f t="shared" si="1026"/>
        <v>157254.28835857709</v>
      </c>
      <c r="AC175" s="85">
        <f t="shared" si="1026"/>
        <v>36879.54041585666</v>
      </c>
      <c r="AD175" s="85">
        <f t="shared" si="1026"/>
        <v>269432.29329251871</v>
      </c>
      <c r="AE175" s="65">
        <f t="shared" si="980"/>
        <v>1663026.1688069068</v>
      </c>
      <c r="AG175" s="543"/>
      <c r="AH175" s="165" t="s">
        <v>51</v>
      </c>
      <c r="AI175" s="3">
        <f t="shared" ref="AI175:AT175" si="1027">AI31+AI47+AI63+AI79+AI95+AI143+AI159</f>
        <v>0</v>
      </c>
      <c r="AJ175" s="3">
        <f t="shared" si="1027"/>
        <v>53705.669276308719</v>
      </c>
      <c r="AK175" s="3">
        <f t="shared" si="1027"/>
        <v>0</v>
      </c>
      <c r="AL175" s="3">
        <f t="shared" si="1027"/>
        <v>0</v>
      </c>
      <c r="AM175" s="3">
        <f t="shared" si="1027"/>
        <v>0</v>
      </c>
      <c r="AN175" s="3">
        <f t="shared" si="1027"/>
        <v>0</v>
      </c>
      <c r="AO175" s="3">
        <f t="shared" si="1027"/>
        <v>0</v>
      </c>
      <c r="AP175" s="3">
        <f t="shared" si="1027"/>
        <v>14706.728898917059</v>
      </c>
      <c r="AQ175" s="3">
        <f t="shared" si="1027"/>
        <v>0</v>
      </c>
      <c r="AR175" s="3">
        <f t="shared" si="1027"/>
        <v>0</v>
      </c>
      <c r="AS175" s="85">
        <f t="shared" si="1027"/>
        <v>0</v>
      </c>
      <c r="AT175" s="85">
        <f t="shared" si="1027"/>
        <v>0</v>
      </c>
      <c r="AU175" s="65">
        <f t="shared" si="982"/>
        <v>68412.398175225782</v>
      </c>
      <c r="AW175" s="543"/>
      <c r="AX175" s="165" t="s">
        <v>51</v>
      </c>
      <c r="AY175" s="3">
        <f t="shared" ref="AY175:BJ175" si="1028">AY31+AY47+AY63+AY79+AY95+AY143+AY159</f>
        <v>0</v>
      </c>
      <c r="AZ175" s="3">
        <f t="shared" si="1028"/>
        <v>0</v>
      </c>
      <c r="BA175" s="3">
        <f t="shared" si="1028"/>
        <v>0</v>
      </c>
      <c r="BB175" s="3">
        <f t="shared" si="1028"/>
        <v>0</v>
      </c>
      <c r="BC175" s="3">
        <f t="shared" si="1028"/>
        <v>0</v>
      </c>
      <c r="BD175" s="3">
        <f t="shared" si="1028"/>
        <v>0</v>
      </c>
      <c r="BE175" s="3">
        <f t="shared" si="1028"/>
        <v>0</v>
      </c>
      <c r="BF175" s="3">
        <f t="shared" si="1028"/>
        <v>0</v>
      </c>
      <c r="BG175" s="3">
        <f t="shared" si="1028"/>
        <v>0</v>
      </c>
      <c r="BH175" s="3">
        <f t="shared" si="1028"/>
        <v>0</v>
      </c>
      <c r="BI175" s="85">
        <f t="shared" si="1028"/>
        <v>0</v>
      </c>
      <c r="BJ175" s="85">
        <f t="shared" si="1028"/>
        <v>0</v>
      </c>
      <c r="BK175" s="65">
        <f t="shared" si="984"/>
        <v>0</v>
      </c>
      <c r="BP175"/>
    </row>
    <row r="176" spans="1:131" ht="15" thickBot="1" x14ac:dyDescent="0.4">
      <c r="A176" s="544"/>
      <c r="B176" s="165" t="s">
        <v>50</v>
      </c>
      <c r="C176" s="3">
        <f t="shared" ref="C176:N176" si="1029">C32+C48+C64+C80+C96+C144+C160</f>
        <v>0</v>
      </c>
      <c r="D176" s="3">
        <f t="shared" si="1029"/>
        <v>0</v>
      </c>
      <c r="E176" s="3">
        <f t="shared" si="1029"/>
        <v>0</v>
      </c>
      <c r="F176" s="3">
        <f t="shared" si="1029"/>
        <v>0</v>
      </c>
      <c r="G176" s="3">
        <f t="shared" si="1029"/>
        <v>0</v>
      </c>
      <c r="H176" s="3">
        <f t="shared" si="1029"/>
        <v>0</v>
      </c>
      <c r="I176" s="3">
        <f t="shared" si="1029"/>
        <v>10289.365274759824</v>
      </c>
      <c r="J176" s="3">
        <f t="shared" si="1029"/>
        <v>0</v>
      </c>
      <c r="K176" s="3">
        <f t="shared" si="1029"/>
        <v>0</v>
      </c>
      <c r="L176" s="3">
        <f t="shared" si="1029"/>
        <v>0</v>
      </c>
      <c r="M176" s="85">
        <f t="shared" si="1029"/>
        <v>0</v>
      </c>
      <c r="N176" s="85">
        <f t="shared" si="1029"/>
        <v>0</v>
      </c>
      <c r="O176" s="65">
        <f t="shared" si="978"/>
        <v>10289.365274759824</v>
      </c>
      <c r="P176" s="241" t="s">
        <v>161</v>
      </c>
      <c r="Q176" s="544"/>
      <c r="R176" s="165" t="s">
        <v>50</v>
      </c>
      <c r="S176" s="3">
        <f t="shared" ref="S176:AD176" si="1030">S32+S48+S64+S80+S96+S144+S160</f>
        <v>0</v>
      </c>
      <c r="T176" s="3">
        <f t="shared" si="1030"/>
        <v>0</v>
      </c>
      <c r="U176" s="3">
        <f t="shared" si="1030"/>
        <v>0</v>
      </c>
      <c r="V176" s="3">
        <f t="shared" si="1030"/>
        <v>0</v>
      </c>
      <c r="W176" s="3">
        <f t="shared" si="1030"/>
        <v>0</v>
      </c>
      <c r="X176" s="3">
        <f t="shared" si="1030"/>
        <v>0</v>
      </c>
      <c r="Y176" s="3">
        <f t="shared" si="1030"/>
        <v>0</v>
      </c>
      <c r="Z176" s="3">
        <f t="shared" si="1030"/>
        <v>0</v>
      </c>
      <c r="AA176" s="3">
        <f t="shared" si="1030"/>
        <v>0</v>
      </c>
      <c r="AB176" s="3">
        <f t="shared" si="1030"/>
        <v>0</v>
      </c>
      <c r="AC176" s="85">
        <f t="shared" si="1030"/>
        <v>0</v>
      </c>
      <c r="AD176" s="85">
        <f t="shared" si="1030"/>
        <v>0</v>
      </c>
      <c r="AE176" s="65">
        <f t="shared" si="980"/>
        <v>0</v>
      </c>
      <c r="AF176" s="241" t="s">
        <v>161</v>
      </c>
      <c r="AG176" s="544"/>
      <c r="AH176" s="165" t="s">
        <v>50</v>
      </c>
      <c r="AI176" s="3">
        <f t="shared" ref="AI176:AT176" si="1031">AI32+AI48+AI64+AI80+AI96+AI144+AI160</f>
        <v>0</v>
      </c>
      <c r="AJ176" s="3">
        <f t="shared" si="1031"/>
        <v>0</v>
      </c>
      <c r="AK176" s="3">
        <f t="shared" si="1031"/>
        <v>0</v>
      </c>
      <c r="AL176" s="3">
        <f t="shared" si="1031"/>
        <v>0</v>
      </c>
      <c r="AM176" s="3">
        <f t="shared" si="1031"/>
        <v>0</v>
      </c>
      <c r="AN176" s="3">
        <f t="shared" si="1031"/>
        <v>0</v>
      </c>
      <c r="AO176" s="3">
        <f t="shared" si="1031"/>
        <v>0</v>
      </c>
      <c r="AP176" s="3">
        <f t="shared" si="1031"/>
        <v>0</v>
      </c>
      <c r="AQ176" s="3">
        <f t="shared" si="1031"/>
        <v>0</v>
      </c>
      <c r="AR176" s="3">
        <f t="shared" si="1031"/>
        <v>0</v>
      </c>
      <c r="AS176" s="85">
        <f t="shared" si="1031"/>
        <v>0</v>
      </c>
      <c r="AT176" s="85">
        <f t="shared" si="1031"/>
        <v>0</v>
      </c>
      <c r="AU176" s="65">
        <f t="shared" si="982"/>
        <v>0</v>
      </c>
      <c r="AV176" s="241" t="s">
        <v>161</v>
      </c>
      <c r="AW176" s="544"/>
      <c r="AX176" s="165" t="s">
        <v>50</v>
      </c>
      <c r="AY176" s="3">
        <f t="shared" ref="AY176:BJ176" si="1032">AY32+AY48+AY64+AY80+AY96+AY144+AY160</f>
        <v>0</v>
      </c>
      <c r="AZ176" s="3">
        <f t="shared" si="1032"/>
        <v>0</v>
      </c>
      <c r="BA176" s="3">
        <f t="shared" si="1032"/>
        <v>0</v>
      </c>
      <c r="BB176" s="3">
        <f t="shared" si="1032"/>
        <v>0</v>
      </c>
      <c r="BC176" s="3">
        <f t="shared" si="1032"/>
        <v>0</v>
      </c>
      <c r="BD176" s="3">
        <f t="shared" si="1032"/>
        <v>0</v>
      </c>
      <c r="BE176" s="3">
        <f t="shared" si="1032"/>
        <v>0</v>
      </c>
      <c r="BF176" s="3">
        <f t="shared" si="1032"/>
        <v>0</v>
      </c>
      <c r="BG176" s="3">
        <f t="shared" si="1032"/>
        <v>0</v>
      </c>
      <c r="BH176" s="3">
        <f t="shared" si="1032"/>
        <v>0</v>
      </c>
      <c r="BI176" s="85">
        <f t="shared" si="1032"/>
        <v>0</v>
      </c>
      <c r="BJ176" s="85">
        <f t="shared" si="1032"/>
        <v>0</v>
      </c>
      <c r="BK176" s="65">
        <f t="shared" si="984"/>
        <v>0</v>
      </c>
      <c r="BL176" s="241" t="s">
        <v>161</v>
      </c>
      <c r="BP176"/>
    </row>
    <row r="177" spans="1:68" ht="15" thickBot="1" x14ac:dyDescent="0.4">
      <c r="B177" s="166" t="s">
        <v>43</v>
      </c>
      <c r="C177" s="158">
        <f>SUM(C164:C176)</f>
        <v>0</v>
      </c>
      <c r="D177" s="158">
        <f t="shared" ref="D177" si="1033">SUM(D164:D176)</f>
        <v>1082412.0552204256</v>
      </c>
      <c r="E177" s="158">
        <f t="shared" ref="E177" si="1034">SUM(E164:E176)</f>
        <v>1301767.0757021641</v>
      </c>
      <c r="F177" s="158">
        <f t="shared" ref="F177" si="1035">SUM(F164:F176)</f>
        <v>2211414.5487439344</v>
      </c>
      <c r="G177" s="158">
        <f t="shared" ref="G177" si="1036">SUM(G164:G176)</f>
        <v>1604285.7408145941</v>
      </c>
      <c r="H177" s="158">
        <f t="shared" ref="H177" si="1037">SUM(H164:H176)</f>
        <v>1557003.2228161916</v>
      </c>
      <c r="I177" s="158">
        <f t="shared" ref="I177" si="1038">SUM(I164:I176)</f>
        <v>2368477.1299699103</v>
      </c>
      <c r="J177" s="158">
        <f t="shared" ref="J177" si="1039">SUM(J164:J176)</f>
        <v>1902022.85349068</v>
      </c>
      <c r="K177" s="158">
        <f t="shared" ref="K177" si="1040">SUM(K164:K176)</f>
        <v>2042257.3832558086</v>
      </c>
      <c r="L177" s="158">
        <f t="shared" ref="L177" si="1041">SUM(L164:L176)</f>
        <v>1688692.9711375465</v>
      </c>
      <c r="M177" s="462">
        <f t="shared" ref="M177" si="1042">SUM(M164:M176)</f>
        <v>1795788.2227953637</v>
      </c>
      <c r="N177" s="462">
        <f t="shared" ref="N177" si="1043">SUM(N164:N176)</f>
        <v>8465973.7296186537</v>
      </c>
      <c r="O177" s="68">
        <f t="shared" si="978"/>
        <v>26020094.93356527</v>
      </c>
      <c r="P177" s="240">
        <f>SUM(C20:N32,C36:N48,C52:N64,C68:N80,C84:N96,C132:N144,C148:N160)</f>
        <v>26020094.933565285</v>
      </c>
      <c r="Q177" s="69"/>
      <c r="R177" s="166" t="s">
        <v>43</v>
      </c>
      <c r="S177" s="158">
        <f>SUM(S164:S176)</f>
        <v>0</v>
      </c>
      <c r="T177" s="158">
        <f t="shared" ref="T177" si="1044">SUM(T164:T176)</f>
        <v>1822412.9331943481</v>
      </c>
      <c r="U177" s="158">
        <f t="shared" ref="U177" si="1045">SUM(U164:U176)</f>
        <v>2502818.4219230609</v>
      </c>
      <c r="V177" s="158">
        <f t="shared" ref="V177" si="1046">SUM(V164:V176)</f>
        <v>7496002.7120694853</v>
      </c>
      <c r="W177" s="158">
        <f t="shared" ref="W177" si="1047">SUM(W164:W176)</f>
        <v>3125689.4641504274</v>
      </c>
      <c r="X177" s="158">
        <f t="shared" ref="X177" si="1048">SUM(X164:X176)</f>
        <v>3914795.1607415206</v>
      </c>
      <c r="Y177" s="158">
        <f t="shared" ref="Y177" si="1049">SUM(Y164:Y176)</f>
        <v>7405920.8995080683</v>
      </c>
      <c r="Z177" s="158">
        <f t="shared" ref="Z177" si="1050">SUM(Z164:Z176)</f>
        <v>4365094.3535724366</v>
      </c>
      <c r="AA177" s="158">
        <f t="shared" ref="AA177" si="1051">SUM(AA164:AA176)</f>
        <v>3857006.8422168195</v>
      </c>
      <c r="AB177" s="158">
        <f t="shared" ref="AB177" si="1052">SUM(AB164:AB176)</f>
        <v>6240350.495017074</v>
      </c>
      <c r="AC177" s="462">
        <f t="shared" ref="AC177" si="1053">SUM(AC164:AC176)</f>
        <v>7649129.9672866715</v>
      </c>
      <c r="AD177" s="462">
        <f t="shared" ref="AD177" si="1054">SUM(AD164:AD176)</f>
        <v>34302661.782840848</v>
      </c>
      <c r="AE177" s="68">
        <f t="shared" si="980"/>
        <v>82681883.032520756</v>
      </c>
      <c r="AF177" s="240">
        <f>SUM(S20:AD32,S36:AD48,S52:AD64,S68:AD80,S84:AD96,S132:AD144,S148:AD160)</f>
        <v>82681883.032520756</v>
      </c>
      <c r="AG177" s="69"/>
      <c r="AH177" s="166" t="s">
        <v>43</v>
      </c>
      <c r="AI177" s="158">
        <f>SUM(AI164:AI176)</f>
        <v>0</v>
      </c>
      <c r="AJ177" s="158">
        <f t="shared" ref="AJ177" si="1055">SUM(AJ164:AJ176)</f>
        <v>356150.32592370774</v>
      </c>
      <c r="AK177" s="158">
        <f t="shared" ref="AK177" si="1056">SUM(AK164:AK176)</f>
        <v>1168053.5662670131</v>
      </c>
      <c r="AL177" s="158">
        <f t="shared" ref="AL177" si="1057">SUM(AL164:AL176)</f>
        <v>522223.24336471467</v>
      </c>
      <c r="AM177" s="158">
        <f t="shared" ref="AM177" si="1058">SUM(AM164:AM176)</f>
        <v>828569.80378422746</v>
      </c>
      <c r="AN177" s="158">
        <f t="shared" ref="AN177" si="1059">SUM(AN164:AN176)</f>
        <v>2489013.2340306733</v>
      </c>
      <c r="AO177" s="158">
        <f t="shared" ref="AO177" si="1060">SUM(AO164:AO176)</f>
        <v>1139364.097478298</v>
      </c>
      <c r="AP177" s="158">
        <f t="shared" ref="AP177" si="1061">SUM(AP164:AP176)</f>
        <v>753251.30080871168</v>
      </c>
      <c r="AQ177" s="158">
        <f t="shared" ref="AQ177" si="1062">SUM(AQ164:AQ176)</f>
        <v>586823.5645791085</v>
      </c>
      <c r="AR177" s="158">
        <f t="shared" ref="AR177" si="1063">SUM(AR164:AR176)</f>
        <v>1411240.8004238447</v>
      </c>
      <c r="AS177" s="462">
        <f t="shared" ref="AS177" si="1064">SUM(AS164:AS176)</f>
        <v>2266253.994878476</v>
      </c>
      <c r="AT177" s="462">
        <f t="shared" ref="AT177" si="1065">SUM(AT164:AT176)</f>
        <v>10183651.100671744</v>
      </c>
      <c r="AU177" s="68">
        <f t="shared" si="982"/>
        <v>21704595.032210521</v>
      </c>
      <c r="AV177" s="240">
        <f>SUM(AI20:AT32,AI36:AT48,AI52:AT64,AI68:AT80,AI84:AT96,AI132:AT144,AI148:AT160)</f>
        <v>21704595.032210514</v>
      </c>
      <c r="AW177" s="69"/>
      <c r="AX177" s="166" t="s">
        <v>43</v>
      </c>
      <c r="AY177" s="158">
        <f>SUM(AY164:AY176)</f>
        <v>0</v>
      </c>
      <c r="AZ177" s="158">
        <f t="shared" ref="AZ177" si="1066">SUM(AZ164:AZ176)</f>
        <v>50145.155863267508</v>
      </c>
      <c r="BA177" s="158">
        <f t="shared" ref="BA177" si="1067">SUM(BA164:BA176)</f>
        <v>425521.09914770914</v>
      </c>
      <c r="BB177" s="158">
        <f t="shared" ref="BB177" si="1068">SUM(BB164:BB176)</f>
        <v>70028.527477004565</v>
      </c>
      <c r="BC177" s="158">
        <f t="shared" ref="BC177" si="1069">SUM(BC164:BC176)</f>
        <v>78717.88692981354</v>
      </c>
      <c r="BD177" s="158">
        <f t="shared" ref="BD177" si="1070">SUM(BD164:BD176)</f>
        <v>193965.04154211972</v>
      </c>
      <c r="BE177" s="158">
        <f t="shared" ref="BE177" si="1071">SUM(BE164:BE176)</f>
        <v>530806.90964901762</v>
      </c>
      <c r="BF177" s="158">
        <f t="shared" ref="BF177" si="1072">SUM(BF164:BF176)</f>
        <v>10764.263546119555</v>
      </c>
      <c r="BG177" s="158">
        <f t="shared" ref="BG177" si="1073">SUM(BG164:BG176)</f>
        <v>174047.69795172496</v>
      </c>
      <c r="BH177" s="158">
        <f t="shared" ref="BH177" si="1074">SUM(BH164:BH176)</f>
        <v>540681.53797678265</v>
      </c>
      <c r="BI177" s="462">
        <f t="shared" ref="BI177" si="1075">SUM(BI164:BI176)</f>
        <v>207906.7131449474</v>
      </c>
      <c r="BJ177" s="462">
        <f t="shared" ref="BJ177" si="1076">SUM(BJ164:BJ176)</f>
        <v>1204776.7226477372</v>
      </c>
      <c r="BK177" s="68">
        <f t="shared" si="984"/>
        <v>3487361.5558762439</v>
      </c>
      <c r="BL177" s="240">
        <f>SUM(AY20:BJ32,AY36:BJ48,AY52:BJ64,AY68:BJ80,AY84:BJ96,AY132:BJ144,AY148:BJ160)</f>
        <v>3487361.5558762439</v>
      </c>
      <c r="BP177"/>
    </row>
    <row r="178" spans="1:68" ht="15" thickBot="1" x14ac:dyDescent="0.4">
      <c r="Q178" s="69"/>
      <c r="AG178" s="69"/>
      <c r="AW178" s="69"/>
      <c r="BP178"/>
    </row>
    <row r="179" spans="1:68" ht="15" thickBot="1" x14ac:dyDescent="0.4">
      <c r="B179" s="153" t="s">
        <v>36</v>
      </c>
      <c r="C179" s="154">
        <f t="shared" ref="C179:N179" si="1077">C$3</f>
        <v>45658</v>
      </c>
      <c r="D179" s="154">
        <f t="shared" si="1077"/>
        <v>45689</v>
      </c>
      <c r="E179" s="154">
        <f t="shared" si="1077"/>
        <v>45717</v>
      </c>
      <c r="F179" s="154">
        <f t="shared" si="1077"/>
        <v>45748</v>
      </c>
      <c r="G179" s="154">
        <f t="shared" si="1077"/>
        <v>45778</v>
      </c>
      <c r="H179" s="154">
        <f t="shared" si="1077"/>
        <v>45809</v>
      </c>
      <c r="I179" s="154">
        <f t="shared" si="1077"/>
        <v>45839</v>
      </c>
      <c r="J179" s="154">
        <f t="shared" si="1077"/>
        <v>45870</v>
      </c>
      <c r="K179" s="154">
        <f t="shared" si="1077"/>
        <v>45901</v>
      </c>
      <c r="L179" s="154">
        <f t="shared" si="1077"/>
        <v>45931</v>
      </c>
      <c r="M179" s="154">
        <f t="shared" si="1077"/>
        <v>45962</v>
      </c>
      <c r="N179" s="154" t="str">
        <f t="shared" si="1077"/>
        <v>Dec-25 +</v>
      </c>
      <c r="O179" s="155" t="s">
        <v>34</v>
      </c>
      <c r="Q179" s="69"/>
      <c r="R179" s="153" t="s">
        <v>36</v>
      </c>
      <c r="S179" s="154">
        <f t="shared" ref="S179:AD179" si="1078">S$3</f>
        <v>45658</v>
      </c>
      <c r="T179" s="154">
        <f t="shared" si="1078"/>
        <v>45689</v>
      </c>
      <c r="U179" s="154">
        <f t="shared" si="1078"/>
        <v>45717</v>
      </c>
      <c r="V179" s="154">
        <f t="shared" si="1078"/>
        <v>45748</v>
      </c>
      <c r="W179" s="154">
        <f t="shared" si="1078"/>
        <v>45778</v>
      </c>
      <c r="X179" s="154">
        <f t="shared" si="1078"/>
        <v>45809</v>
      </c>
      <c r="Y179" s="154">
        <f t="shared" si="1078"/>
        <v>45839</v>
      </c>
      <c r="Z179" s="154">
        <f t="shared" si="1078"/>
        <v>45870</v>
      </c>
      <c r="AA179" s="154">
        <f t="shared" si="1078"/>
        <v>45901</v>
      </c>
      <c r="AB179" s="154">
        <f t="shared" si="1078"/>
        <v>45931</v>
      </c>
      <c r="AC179" s="154">
        <f t="shared" si="1078"/>
        <v>45962</v>
      </c>
      <c r="AD179" s="154" t="str">
        <f t="shared" si="1078"/>
        <v>Dec-25 +</v>
      </c>
      <c r="AE179" s="155" t="s">
        <v>34</v>
      </c>
      <c r="AG179" s="69"/>
      <c r="AH179" s="153" t="s">
        <v>36</v>
      </c>
      <c r="AI179" s="154">
        <f t="shared" ref="AI179:AT179" si="1079">AI$3</f>
        <v>45658</v>
      </c>
      <c r="AJ179" s="154">
        <f t="shared" si="1079"/>
        <v>45689</v>
      </c>
      <c r="AK179" s="154">
        <f t="shared" si="1079"/>
        <v>45717</v>
      </c>
      <c r="AL179" s="154">
        <f t="shared" si="1079"/>
        <v>45748</v>
      </c>
      <c r="AM179" s="154">
        <f t="shared" si="1079"/>
        <v>45778</v>
      </c>
      <c r="AN179" s="154">
        <f t="shared" si="1079"/>
        <v>45809</v>
      </c>
      <c r="AO179" s="154">
        <f t="shared" si="1079"/>
        <v>45839</v>
      </c>
      <c r="AP179" s="154">
        <f t="shared" si="1079"/>
        <v>45870</v>
      </c>
      <c r="AQ179" s="154">
        <f t="shared" si="1079"/>
        <v>45901</v>
      </c>
      <c r="AR179" s="154">
        <f t="shared" si="1079"/>
        <v>45931</v>
      </c>
      <c r="AS179" s="154">
        <f t="shared" si="1079"/>
        <v>45962</v>
      </c>
      <c r="AT179" s="154" t="str">
        <f t="shared" si="1079"/>
        <v>Dec-25 +</v>
      </c>
      <c r="AU179" s="155" t="s">
        <v>34</v>
      </c>
      <c r="AW179" s="69"/>
      <c r="AX179" s="153" t="s">
        <v>36</v>
      </c>
      <c r="AY179" s="154">
        <f t="shared" ref="AY179:BJ179" si="1080">AY$3</f>
        <v>45658</v>
      </c>
      <c r="AZ179" s="154">
        <f t="shared" si="1080"/>
        <v>45689</v>
      </c>
      <c r="BA179" s="154">
        <f t="shared" si="1080"/>
        <v>45717</v>
      </c>
      <c r="BB179" s="154">
        <f t="shared" si="1080"/>
        <v>45748</v>
      </c>
      <c r="BC179" s="154">
        <f t="shared" si="1080"/>
        <v>45778</v>
      </c>
      <c r="BD179" s="154">
        <f t="shared" si="1080"/>
        <v>45809</v>
      </c>
      <c r="BE179" s="154">
        <f t="shared" si="1080"/>
        <v>45839</v>
      </c>
      <c r="BF179" s="154">
        <f t="shared" si="1080"/>
        <v>45870</v>
      </c>
      <c r="BG179" s="154">
        <f t="shared" si="1080"/>
        <v>45901</v>
      </c>
      <c r="BH179" s="154">
        <f t="shared" si="1080"/>
        <v>45931</v>
      </c>
      <c r="BI179" s="154">
        <f t="shared" si="1080"/>
        <v>45962</v>
      </c>
      <c r="BJ179" s="154" t="str">
        <f t="shared" si="1080"/>
        <v>Dec-25 +</v>
      </c>
      <c r="BK179" s="155" t="s">
        <v>34</v>
      </c>
      <c r="BP179"/>
    </row>
    <row r="180" spans="1:68" ht="15" customHeight="1" x14ac:dyDescent="0.35">
      <c r="A180" s="527" t="s">
        <v>175</v>
      </c>
      <c r="B180" s="165" t="s">
        <v>62</v>
      </c>
      <c r="C180" s="3">
        <f>C4+C116</f>
        <v>0</v>
      </c>
      <c r="D180" s="3">
        <f t="shared" ref="D180:N180" si="1081">D4+D116</f>
        <v>0</v>
      </c>
      <c r="E180" s="3">
        <f t="shared" si="1081"/>
        <v>0</v>
      </c>
      <c r="F180" s="3">
        <f t="shared" si="1081"/>
        <v>0</v>
      </c>
      <c r="G180" s="3">
        <f t="shared" si="1081"/>
        <v>0</v>
      </c>
      <c r="H180" s="3">
        <f t="shared" si="1081"/>
        <v>0</v>
      </c>
      <c r="I180" s="3">
        <f t="shared" si="1081"/>
        <v>0</v>
      </c>
      <c r="J180" s="3">
        <f t="shared" si="1081"/>
        <v>0</v>
      </c>
      <c r="K180" s="3">
        <f t="shared" si="1081"/>
        <v>0</v>
      </c>
      <c r="L180" s="3">
        <f t="shared" si="1081"/>
        <v>0</v>
      </c>
      <c r="M180" s="85">
        <f t="shared" si="1081"/>
        <v>0</v>
      </c>
      <c r="N180" s="85">
        <f t="shared" si="1081"/>
        <v>0</v>
      </c>
      <c r="O180" s="65">
        <f t="shared" ref="O180:O193" si="1082">SUM(C180:N180)</f>
        <v>0</v>
      </c>
      <c r="Q180" s="527" t="s">
        <v>175</v>
      </c>
      <c r="R180" s="165" t="s">
        <v>62</v>
      </c>
      <c r="S180" s="3">
        <f>S4+S116</f>
        <v>0</v>
      </c>
      <c r="T180" s="3">
        <f t="shared" ref="T180:AD180" si="1083">T4+T116</f>
        <v>0</v>
      </c>
      <c r="U180" s="3">
        <f t="shared" si="1083"/>
        <v>0</v>
      </c>
      <c r="V180" s="3">
        <f t="shared" si="1083"/>
        <v>0</v>
      </c>
      <c r="W180" s="3">
        <f t="shared" si="1083"/>
        <v>0</v>
      </c>
      <c r="X180" s="3">
        <f t="shared" si="1083"/>
        <v>0</v>
      </c>
      <c r="Y180" s="3">
        <f t="shared" si="1083"/>
        <v>0</v>
      </c>
      <c r="Z180" s="3">
        <f t="shared" si="1083"/>
        <v>0</v>
      </c>
      <c r="AA180" s="3">
        <f t="shared" si="1083"/>
        <v>0</v>
      </c>
      <c r="AB180" s="3">
        <f t="shared" si="1083"/>
        <v>0</v>
      </c>
      <c r="AC180" s="85">
        <f t="shared" si="1083"/>
        <v>0</v>
      </c>
      <c r="AD180" s="85">
        <f t="shared" si="1083"/>
        <v>0</v>
      </c>
      <c r="AE180" s="65">
        <f t="shared" ref="AE180:AE193" si="1084">SUM(S180:AD180)</f>
        <v>0</v>
      </c>
      <c r="AG180" s="527" t="s">
        <v>175</v>
      </c>
      <c r="AH180" s="165" t="s">
        <v>62</v>
      </c>
      <c r="AI180" s="3">
        <f>AI4+AI116</f>
        <v>0</v>
      </c>
      <c r="AJ180" s="3">
        <f t="shared" ref="AJ180:AT180" si="1085">AJ4+AJ116</f>
        <v>0</v>
      </c>
      <c r="AK180" s="3">
        <f t="shared" si="1085"/>
        <v>0</v>
      </c>
      <c r="AL180" s="3">
        <f t="shared" si="1085"/>
        <v>0</v>
      </c>
      <c r="AM180" s="3">
        <f t="shared" si="1085"/>
        <v>0</v>
      </c>
      <c r="AN180" s="3">
        <f t="shared" si="1085"/>
        <v>0</v>
      </c>
      <c r="AO180" s="3">
        <f t="shared" si="1085"/>
        <v>0</v>
      </c>
      <c r="AP180" s="3">
        <f t="shared" si="1085"/>
        <v>0</v>
      </c>
      <c r="AQ180" s="3">
        <f t="shared" si="1085"/>
        <v>0</v>
      </c>
      <c r="AR180" s="3">
        <f t="shared" si="1085"/>
        <v>0</v>
      </c>
      <c r="AS180" s="85">
        <f t="shared" si="1085"/>
        <v>0</v>
      </c>
      <c r="AT180" s="85">
        <f t="shared" si="1085"/>
        <v>0</v>
      </c>
      <c r="AU180" s="65">
        <f t="shared" ref="AU180:AU193" si="1086">SUM(AI180:AT180)</f>
        <v>0</v>
      </c>
      <c r="AW180" s="527" t="s">
        <v>175</v>
      </c>
      <c r="AX180" s="165" t="s">
        <v>62</v>
      </c>
      <c r="AY180" s="3">
        <f>AY4+AY116</f>
        <v>0</v>
      </c>
      <c r="AZ180" s="3">
        <f t="shared" ref="AZ180:BJ180" si="1087">AZ4+AZ116</f>
        <v>0</v>
      </c>
      <c r="BA180" s="3">
        <f t="shared" si="1087"/>
        <v>0</v>
      </c>
      <c r="BB180" s="3">
        <f t="shared" si="1087"/>
        <v>0</v>
      </c>
      <c r="BC180" s="3">
        <f t="shared" si="1087"/>
        <v>0</v>
      </c>
      <c r="BD180" s="3">
        <f t="shared" si="1087"/>
        <v>0</v>
      </c>
      <c r="BE180" s="3">
        <f t="shared" si="1087"/>
        <v>0</v>
      </c>
      <c r="BF180" s="3">
        <f t="shared" si="1087"/>
        <v>0</v>
      </c>
      <c r="BG180" s="3">
        <f t="shared" si="1087"/>
        <v>0</v>
      </c>
      <c r="BH180" s="3">
        <f t="shared" si="1087"/>
        <v>0</v>
      </c>
      <c r="BI180" s="85">
        <f t="shared" si="1087"/>
        <v>0</v>
      </c>
      <c r="BJ180" s="85">
        <f t="shared" si="1087"/>
        <v>0</v>
      </c>
      <c r="BK180" s="65">
        <f t="shared" ref="BK180:BK193" si="1088">SUM(AY180:BJ180)</f>
        <v>0</v>
      </c>
      <c r="BP180"/>
    </row>
    <row r="181" spans="1:68" x14ac:dyDescent="0.35">
      <c r="A181" s="528"/>
      <c r="B181" s="165" t="s">
        <v>61</v>
      </c>
      <c r="C181" s="3">
        <f t="shared" ref="C181:N181" si="1089">C5+C117</f>
        <v>0</v>
      </c>
      <c r="D181" s="3">
        <f t="shared" si="1089"/>
        <v>0</v>
      </c>
      <c r="E181" s="3">
        <f t="shared" si="1089"/>
        <v>0</v>
      </c>
      <c r="F181" s="3">
        <f t="shared" si="1089"/>
        <v>0</v>
      </c>
      <c r="G181" s="3">
        <f t="shared" si="1089"/>
        <v>0</v>
      </c>
      <c r="H181" s="3">
        <f t="shared" si="1089"/>
        <v>0</v>
      </c>
      <c r="I181" s="3">
        <f t="shared" si="1089"/>
        <v>0</v>
      </c>
      <c r="J181" s="3">
        <f t="shared" si="1089"/>
        <v>0</v>
      </c>
      <c r="K181" s="3">
        <f t="shared" si="1089"/>
        <v>0</v>
      </c>
      <c r="L181" s="3">
        <f t="shared" si="1089"/>
        <v>0</v>
      </c>
      <c r="M181" s="85">
        <f t="shared" si="1089"/>
        <v>0</v>
      </c>
      <c r="N181" s="85">
        <f t="shared" si="1089"/>
        <v>0</v>
      </c>
      <c r="O181" s="65">
        <f t="shared" si="1082"/>
        <v>0</v>
      </c>
      <c r="Q181" s="528"/>
      <c r="R181" s="165" t="s">
        <v>61</v>
      </c>
      <c r="S181" s="3">
        <f t="shared" ref="S181:AD181" si="1090">S5+S117</f>
        <v>0</v>
      </c>
      <c r="T181" s="3">
        <f t="shared" si="1090"/>
        <v>0</v>
      </c>
      <c r="U181" s="3">
        <f t="shared" si="1090"/>
        <v>214.87819384532321</v>
      </c>
      <c r="V181" s="3">
        <f t="shared" si="1090"/>
        <v>0</v>
      </c>
      <c r="W181" s="3">
        <f t="shared" si="1090"/>
        <v>0</v>
      </c>
      <c r="X181" s="3">
        <f t="shared" si="1090"/>
        <v>0</v>
      </c>
      <c r="Y181" s="3">
        <f t="shared" si="1090"/>
        <v>0</v>
      </c>
      <c r="Z181" s="3">
        <f t="shared" si="1090"/>
        <v>0</v>
      </c>
      <c r="AA181" s="3">
        <f t="shared" si="1090"/>
        <v>0</v>
      </c>
      <c r="AB181" s="3">
        <f t="shared" si="1090"/>
        <v>0</v>
      </c>
      <c r="AC181" s="85">
        <f t="shared" si="1090"/>
        <v>0</v>
      </c>
      <c r="AD181" s="85">
        <f t="shared" si="1090"/>
        <v>0</v>
      </c>
      <c r="AE181" s="65">
        <f t="shared" si="1084"/>
        <v>214.87819384532321</v>
      </c>
      <c r="AG181" s="528"/>
      <c r="AH181" s="165" t="s">
        <v>61</v>
      </c>
      <c r="AI181" s="3">
        <f t="shared" ref="AI181:AT181" si="1091">AI5+AI117</f>
        <v>0</v>
      </c>
      <c r="AJ181" s="3">
        <f t="shared" si="1091"/>
        <v>0</v>
      </c>
      <c r="AK181" s="3">
        <f t="shared" si="1091"/>
        <v>0</v>
      </c>
      <c r="AL181" s="3">
        <f t="shared" si="1091"/>
        <v>0</v>
      </c>
      <c r="AM181" s="3">
        <f t="shared" si="1091"/>
        <v>0</v>
      </c>
      <c r="AN181" s="3">
        <f t="shared" si="1091"/>
        <v>0</v>
      </c>
      <c r="AO181" s="3">
        <f t="shared" si="1091"/>
        <v>0</v>
      </c>
      <c r="AP181" s="3">
        <f t="shared" si="1091"/>
        <v>0</v>
      </c>
      <c r="AQ181" s="3">
        <f t="shared" si="1091"/>
        <v>0</v>
      </c>
      <c r="AR181" s="3">
        <f t="shared" si="1091"/>
        <v>0</v>
      </c>
      <c r="AS181" s="85">
        <f t="shared" si="1091"/>
        <v>0</v>
      </c>
      <c r="AT181" s="85">
        <f t="shared" si="1091"/>
        <v>0</v>
      </c>
      <c r="AU181" s="65">
        <f t="shared" si="1086"/>
        <v>0</v>
      </c>
      <c r="AW181" s="528"/>
      <c r="AX181" s="165" t="s">
        <v>61</v>
      </c>
      <c r="AY181" s="3">
        <f t="shared" ref="AY181:BJ181" si="1092">AY5+AY117</f>
        <v>0</v>
      </c>
      <c r="AZ181" s="3">
        <f t="shared" si="1092"/>
        <v>0</v>
      </c>
      <c r="BA181" s="3">
        <f t="shared" si="1092"/>
        <v>0</v>
      </c>
      <c r="BB181" s="3">
        <f t="shared" si="1092"/>
        <v>0</v>
      </c>
      <c r="BC181" s="3">
        <f t="shared" si="1092"/>
        <v>0</v>
      </c>
      <c r="BD181" s="3">
        <f t="shared" si="1092"/>
        <v>0</v>
      </c>
      <c r="BE181" s="3">
        <f t="shared" si="1092"/>
        <v>0</v>
      </c>
      <c r="BF181" s="3">
        <f t="shared" si="1092"/>
        <v>0</v>
      </c>
      <c r="BG181" s="3">
        <f t="shared" si="1092"/>
        <v>0</v>
      </c>
      <c r="BH181" s="3">
        <f t="shared" si="1092"/>
        <v>0</v>
      </c>
      <c r="BI181" s="85">
        <f t="shared" si="1092"/>
        <v>0</v>
      </c>
      <c r="BJ181" s="85">
        <f t="shared" si="1092"/>
        <v>0</v>
      </c>
      <c r="BK181" s="65">
        <f t="shared" si="1088"/>
        <v>0</v>
      </c>
      <c r="BP181"/>
    </row>
    <row r="182" spans="1:68" x14ac:dyDescent="0.35">
      <c r="A182" s="528"/>
      <c r="B182" s="165" t="s">
        <v>60</v>
      </c>
      <c r="C182" s="3">
        <f t="shared" ref="C182:N182" si="1093">C6+C118</f>
        <v>0</v>
      </c>
      <c r="D182" s="3">
        <f t="shared" si="1093"/>
        <v>0</v>
      </c>
      <c r="E182" s="3">
        <f t="shared" si="1093"/>
        <v>0</v>
      </c>
      <c r="F182" s="3">
        <f t="shared" si="1093"/>
        <v>0</v>
      </c>
      <c r="G182" s="3">
        <f t="shared" si="1093"/>
        <v>0</v>
      </c>
      <c r="H182" s="3">
        <f t="shared" si="1093"/>
        <v>0</v>
      </c>
      <c r="I182" s="3">
        <f t="shared" si="1093"/>
        <v>0</v>
      </c>
      <c r="J182" s="3">
        <f t="shared" si="1093"/>
        <v>0</v>
      </c>
      <c r="K182" s="3">
        <f t="shared" si="1093"/>
        <v>0</v>
      </c>
      <c r="L182" s="3">
        <f t="shared" si="1093"/>
        <v>0</v>
      </c>
      <c r="M182" s="85">
        <f t="shared" si="1093"/>
        <v>0</v>
      </c>
      <c r="N182" s="85">
        <f t="shared" si="1093"/>
        <v>0</v>
      </c>
      <c r="O182" s="65">
        <f t="shared" si="1082"/>
        <v>0</v>
      </c>
      <c r="Q182" s="528"/>
      <c r="R182" s="165" t="s">
        <v>60</v>
      </c>
      <c r="S182" s="3">
        <f t="shared" ref="S182:AD182" si="1094">S6+S118</f>
        <v>0</v>
      </c>
      <c r="T182" s="3">
        <f t="shared" si="1094"/>
        <v>0</v>
      </c>
      <c r="U182" s="3">
        <f t="shared" si="1094"/>
        <v>0</v>
      </c>
      <c r="V182" s="3">
        <f t="shared" si="1094"/>
        <v>0</v>
      </c>
      <c r="W182" s="3">
        <f t="shared" si="1094"/>
        <v>0</v>
      </c>
      <c r="X182" s="3">
        <f t="shared" si="1094"/>
        <v>0</v>
      </c>
      <c r="Y182" s="3">
        <f t="shared" si="1094"/>
        <v>0</v>
      </c>
      <c r="Z182" s="3">
        <f t="shared" si="1094"/>
        <v>0</v>
      </c>
      <c r="AA182" s="3">
        <f t="shared" si="1094"/>
        <v>0</v>
      </c>
      <c r="AB182" s="3">
        <f t="shared" si="1094"/>
        <v>0</v>
      </c>
      <c r="AC182" s="85">
        <f t="shared" si="1094"/>
        <v>0</v>
      </c>
      <c r="AD182" s="85">
        <f t="shared" si="1094"/>
        <v>0</v>
      </c>
      <c r="AE182" s="65">
        <f t="shared" si="1084"/>
        <v>0</v>
      </c>
      <c r="AG182" s="528"/>
      <c r="AH182" s="165" t="s">
        <v>60</v>
      </c>
      <c r="AI182" s="3">
        <f t="shared" ref="AI182:AT182" si="1095">AI6+AI118</f>
        <v>0</v>
      </c>
      <c r="AJ182" s="3">
        <f t="shared" si="1095"/>
        <v>0</v>
      </c>
      <c r="AK182" s="3">
        <f t="shared" si="1095"/>
        <v>0</v>
      </c>
      <c r="AL182" s="3">
        <f t="shared" si="1095"/>
        <v>0</v>
      </c>
      <c r="AM182" s="3">
        <f t="shared" si="1095"/>
        <v>0</v>
      </c>
      <c r="AN182" s="3">
        <f t="shared" si="1095"/>
        <v>0</v>
      </c>
      <c r="AO182" s="3">
        <f t="shared" si="1095"/>
        <v>0</v>
      </c>
      <c r="AP182" s="3">
        <f t="shared" si="1095"/>
        <v>0</v>
      </c>
      <c r="AQ182" s="3">
        <f t="shared" si="1095"/>
        <v>0</v>
      </c>
      <c r="AR182" s="3">
        <f t="shared" si="1095"/>
        <v>0</v>
      </c>
      <c r="AS182" s="85">
        <f t="shared" si="1095"/>
        <v>0</v>
      </c>
      <c r="AT182" s="85">
        <f t="shared" si="1095"/>
        <v>0</v>
      </c>
      <c r="AU182" s="65">
        <f t="shared" si="1086"/>
        <v>0</v>
      </c>
      <c r="AW182" s="528"/>
      <c r="AX182" s="165" t="s">
        <v>60</v>
      </c>
      <c r="AY182" s="3">
        <f t="shared" ref="AY182:BJ182" si="1096">AY6+AY118</f>
        <v>0</v>
      </c>
      <c r="AZ182" s="3">
        <f t="shared" si="1096"/>
        <v>0</v>
      </c>
      <c r="BA182" s="3">
        <f t="shared" si="1096"/>
        <v>0</v>
      </c>
      <c r="BB182" s="3">
        <f t="shared" si="1096"/>
        <v>0</v>
      </c>
      <c r="BC182" s="3">
        <f t="shared" si="1096"/>
        <v>0</v>
      </c>
      <c r="BD182" s="3">
        <f t="shared" si="1096"/>
        <v>0</v>
      </c>
      <c r="BE182" s="3">
        <f t="shared" si="1096"/>
        <v>0</v>
      </c>
      <c r="BF182" s="3">
        <f t="shared" si="1096"/>
        <v>0</v>
      </c>
      <c r="BG182" s="3">
        <f t="shared" si="1096"/>
        <v>0</v>
      </c>
      <c r="BH182" s="3">
        <f t="shared" si="1096"/>
        <v>0</v>
      </c>
      <c r="BI182" s="85">
        <f t="shared" si="1096"/>
        <v>0</v>
      </c>
      <c r="BJ182" s="85">
        <f t="shared" si="1096"/>
        <v>0</v>
      </c>
      <c r="BK182" s="65">
        <f t="shared" si="1088"/>
        <v>0</v>
      </c>
      <c r="BP182"/>
    </row>
    <row r="183" spans="1:68" x14ac:dyDescent="0.35">
      <c r="A183" s="528"/>
      <c r="B183" s="165" t="s">
        <v>59</v>
      </c>
      <c r="C183" s="3">
        <f t="shared" ref="C183:N183" si="1097">C7+C119</f>
        <v>0</v>
      </c>
      <c r="D183" s="3">
        <f t="shared" si="1097"/>
        <v>0</v>
      </c>
      <c r="E183" s="3">
        <f t="shared" si="1097"/>
        <v>0</v>
      </c>
      <c r="F183" s="3">
        <f t="shared" si="1097"/>
        <v>2072.7324771852814</v>
      </c>
      <c r="G183" s="3">
        <f t="shared" si="1097"/>
        <v>0</v>
      </c>
      <c r="H183" s="3">
        <f t="shared" si="1097"/>
        <v>0</v>
      </c>
      <c r="I183" s="3">
        <f t="shared" si="1097"/>
        <v>0</v>
      </c>
      <c r="J183" s="3">
        <f t="shared" si="1097"/>
        <v>0</v>
      </c>
      <c r="K183" s="3">
        <f t="shared" si="1097"/>
        <v>0</v>
      </c>
      <c r="L183" s="3">
        <f t="shared" si="1097"/>
        <v>0</v>
      </c>
      <c r="M183" s="85">
        <f t="shared" si="1097"/>
        <v>0</v>
      </c>
      <c r="N183" s="85">
        <f t="shared" si="1097"/>
        <v>0</v>
      </c>
      <c r="O183" s="65">
        <f t="shared" si="1082"/>
        <v>2072.7324771852814</v>
      </c>
      <c r="Q183" s="528"/>
      <c r="R183" s="165" t="s">
        <v>59</v>
      </c>
      <c r="S183" s="3">
        <f t="shared" ref="S183:AD183" si="1098">S7+S119</f>
        <v>0</v>
      </c>
      <c r="T183" s="3">
        <f t="shared" si="1098"/>
        <v>0</v>
      </c>
      <c r="U183" s="3">
        <f t="shared" si="1098"/>
        <v>0</v>
      </c>
      <c r="V183" s="3">
        <f t="shared" si="1098"/>
        <v>0</v>
      </c>
      <c r="W183" s="3">
        <f t="shared" si="1098"/>
        <v>0</v>
      </c>
      <c r="X183" s="3">
        <f t="shared" si="1098"/>
        <v>33166.356400146833</v>
      </c>
      <c r="Y183" s="3">
        <f t="shared" si="1098"/>
        <v>0</v>
      </c>
      <c r="Z183" s="3">
        <f t="shared" si="1098"/>
        <v>0</v>
      </c>
      <c r="AA183" s="3">
        <f t="shared" si="1098"/>
        <v>0</v>
      </c>
      <c r="AB183" s="3">
        <f t="shared" si="1098"/>
        <v>0</v>
      </c>
      <c r="AC183" s="85">
        <f t="shared" si="1098"/>
        <v>0</v>
      </c>
      <c r="AD183" s="85">
        <f t="shared" si="1098"/>
        <v>0</v>
      </c>
      <c r="AE183" s="65">
        <f t="shared" si="1084"/>
        <v>33166.356400146833</v>
      </c>
      <c r="AG183" s="528"/>
      <c r="AH183" s="165" t="s">
        <v>59</v>
      </c>
      <c r="AI183" s="3">
        <f t="shared" ref="AI183:AT183" si="1099">AI7+AI119</f>
        <v>0</v>
      </c>
      <c r="AJ183" s="3">
        <f t="shared" si="1099"/>
        <v>0</v>
      </c>
      <c r="AK183" s="3">
        <f t="shared" si="1099"/>
        <v>0</v>
      </c>
      <c r="AL183" s="3">
        <f t="shared" si="1099"/>
        <v>0</v>
      </c>
      <c r="AM183" s="3">
        <f t="shared" si="1099"/>
        <v>0</v>
      </c>
      <c r="AN183" s="3">
        <f t="shared" si="1099"/>
        <v>0</v>
      </c>
      <c r="AO183" s="3">
        <f t="shared" si="1099"/>
        <v>0</v>
      </c>
      <c r="AP183" s="3">
        <f t="shared" si="1099"/>
        <v>0</v>
      </c>
      <c r="AQ183" s="3">
        <f t="shared" si="1099"/>
        <v>0</v>
      </c>
      <c r="AR183" s="3">
        <f t="shared" si="1099"/>
        <v>0</v>
      </c>
      <c r="AS183" s="85">
        <f t="shared" si="1099"/>
        <v>0</v>
      </c>
      <c r="AT183" s="85">
        <f t="shared" si="1099"/>
        <v>0</v>
      </c>
      <c r="AU183" s="65">
        <f t="shared" si="1086"/>
        <v>0</v>
      </c>
      <c r="AW183" s="528"/>
      <c r="AX183" s="165" t="s">
        <v>59</v>
      </c>
      <c r="AY183" s="3">
        <f t="shared" ref="AY183:BJ183" si="1100">AY7+AY119</f>
        <v>0</v>
      </c>
      <c r="AZ183" s="3">
        <f t="shared" si="1100"/>
        <v>0</v>
      </c>
      <c r="BA183" s="3">
        <f t="shared" si="1100"/>
        <v>0</v>
      </c>
      <c r="BB183" s="3">
        <f t="shared" si="1100"/>
        <v>0</v>
      </c>
      <c r="BC183" s="3">
        <f t="shared" si="1100"/>
        <v>0</v>
      </c>
      <c r="BD183" s="3">
        <f t="shared" si="1100"/>
        <v>0</v>
      </c>
      <c r="BE183" s="3">
        <f t="shared" si="1100"/>
        <v>0</v>
      </c>
      <c r="BF183" s="3">
        <f t="shared" si="1100"/>
        <v>0</v>
      </c>
      <c r="BG183" s="3">
        <f t="shared" si="1100"/>
        <v>0</v>
      </c>
      <c r="BH183" s="3">
        <f t="shared" si="1100"/>
        <v>0</v>
      </c>
      <c r="BI183" s="85">
        <f t="shared" si="1100"/>
        <v>0</v>
      </c>
      <c r="BJ183" s="85">
        <f t="shared" si="1100"/>
        <v>0</v>
      </c>
      <c r="BK183" s="65">
        <f t="shared" si="1088"/>
        <v>0</v>
      </c>
      <c r="BP183"/>
    </row>
    <row r="184" spans="1:68" x14ac:dyDescent="0.35">
      <c r="A184" s="528"/>
      <c r="B184" s="165" t="s">
        <v>58</v>
      </c>
      <c r="C184" s="3">
        <f t="shared" ref="C184:N184" si="1101">C8+C120</f>
        <v>0</v>
      </c>
      <c r="D184" s="3">
        <f t="shared" si="1101"/>
        <v>0</v>
      </c>
      <c r="E184" s="3">
        <f t="shared" si="1101"/>
        <v>0</v>
      </c>
      <c r="F184" s="3">
        <f t="shared" si="1101"/>
        <v>0</v>
      </c>
      <c r="G184" s="3">
        <f t="shared" si="1101"/>
        <v>0</v>
      </c>
      <c r="H184" s="3">
        <f t="shared" si="1101"/>
        <v>0</v>
      </c>
      <c r="I184" s="3">
        <f t="shared" si="1101"/>
        <v>107665.82371269086</v>
      </c>
      <c r="J184" s="3">
        <f t="shared" si="1101"/>
        <v>26696.126052184711</v>
      </c>
      <c r="K184" s="3">
        <f t="shared" si="1101"/>
        <v>19415.5926729768</v>
      </c>
      <c r="L184" s="3">
        <f t="shared" si="1101"/>
        <v>0</v>
      </c>
      <c r="M184" s="85">
        <f t="shared" si="1101"/>
        <v>0</v>
      </c>
      <c r="N184" s="85">
        <f t="shared" si="1101"/>
        <v>58617.004319793785</v>
      </c>
      <c r="O184" s="65">
        <f t="shared" si="1082"/>
        <v>212394.54675764617</v>
      </c>
      <c r="Q184" s="528"/>
      <c r="R184" s="165" t="s">
        <v>58</v>
      </c>
      <c r="S184" s="3">
        <f t="shared" ref="S184:AD184" si="1102">S8+S120</f>
        <v>13356.685664946663</v>
      </c>
      <c r="T184" s="3">
        <f t="shared" si="1102"/>
        <v>6111.6319606198576</v>
      </c>
      <c r="U184" s="3">
        <f t="shared" si="1102"/>
        <v>0</v>
      </c>
      <c r="V184" s="3">
        <f t="shared" si="1102"/>
        <v>0</v>
      </c>
      <c r="W184" s="3">
        <f t="shared" si="1102"/>
        <v>0</v>
      </c>
      <c r="X184" s="3">
        <f t="shared" si="1102"/>
        <v>0</v>
      </c>
      <c r="Y184" s="3">
        <f t="shared" si="1102"/>
        <v>0</v>
      </c>
      <c r="Z184" s="3">
        <f t="shared" si="1102"/>
        <v>36936.872471321105</v>
      </c>
      <c r="AA184" s="3">
        <f t="shared" si="1102"/>
        <v>0</v>
      </c>
      <c r="AB184" s="3">
        <f t="shared" si="1102"/>
        <v>0</v>
      </c>
      <c r="AC184" s="85">
        <f t="shared" si="1102"/>
        <v>0</v>
      </c>
      <c r="AD184" s="85">
        <f t="shared" si="1102"/>
        <v>0</v>
      </c>
      <c r="AE184" s="65">
        <f t="shared" si="1084"/>
        <v>56405.190096887629</v>
      </c>
      <c r="AG184" s="528"/>
      <c r="AH184" s="165" t="s">
        <v>58</v>
      </c>
      <c r="AI184" s="3">
        <f t="shared" ref="AI184:AT184" si="1103">AI8+AI120</f>
        <v>0</v>
      </c>
      <c r="AJ184" s="3">
        <f t="shared" si="1103"/>
        <v>0</v>
      </c>
      <c r="AK184" s="3">
        <f t="shared" si="1103"/>
        <v>0</v>
      </c>
      <c r="AL184" s="3">
        <f t="shared" si="1103"/>
        <v>0</v>
      </c>
      <c r="AM184" s="3">
        <f t="shared" si="1103"/>
        <v>0</v>
      </c>
      <c r="AN184" s="3">
        <f t="shared" si="1103"/>
        <v>0</v>
      </c>
      <c r="AO184" s="3">
        <f t="shared" si="1103"/>
        <v>0</v>
      </c>
      <c r="AP184" s="3">
        <f t="shared" si="1103"/>
        <v>0</v>
      </c>
      <c r="AQ184" s="3">
        <f t="shared" si="1103"/>
        <v>0</v>
      </c>
      <c r="AR184" s="3">
        <f t="shared" si="1103"/>
        <v>0</v>
      </c>
      <c r="AS184" s="85">
        <f t="shared" si="1103"/>
        <v>0</v>
      </c>
      <c r="AT184" s="85">
        <f t="shared" si="1103"/>
        <v>0</v>
      </c>
      <c r="AU184" s="65">
        <f t="shared" si="1086"/>
        <v>0</v>
      </c>
      <c r="AW184" s="528"/>
      <c r="AX184" s="165" t="s">
        <v>58</v>
      </c>
      <c r="AY184" s="3">
        <f t="shared" ref="AY184:BJ184" si="1104">AY8+AY120</f>
        <v>0</v>
      </c>
      <c r="AZ184" s="3">
        <f t="shared" si="1104"/>
        <v>0</v>
      </c>
      <c r="BA184" s="3">
        <f t="shared" si="1104"/>
        <v>0</v>
      </c>
      <c r="BB184" s="3">
        <f t="shared" si="1104"/>
        <v>0</v>
      </c>
      <c r="BC184" s="3">
        <f t="shared" si="1104"/>
        <v>0</v>
      </c>
      <c r="BD184" s="3">
        <f t="shared" si="1104"/>
        <v>0</v>
      </c>
      <c r="BE184" s="3">
        <f t="shared" si="1104"/>
        <v>0</v>
      </c>
      <c r="BF184" s="3">
        <f t="shared" si="1104"/>
        <v>0</v>
      </c>
      <c r="BG184" s="3">
        <f t="shared" si="1104"/>
        <v>0</v>
      </c>
      <c r="BH184" s="3">
        <f t="shared" si="1104"/>
        <v>0</v>
      </c>
      <c r="BI184" s="85">
        <f t="shared" si="1104"/>
        <v>0</v>
      </c>
      <c r="BJ184" s="85">
        <f t="shared" si="1104"/>
        <v>0</v>
      </c>
      <c r="BK184" s="65">
        <f t="shared" si="1088"/>
        <v>0</v>
      </c>
      <c r="BP184"/>
    </row>
    <row r="185" spans="1:68" x14ac:dyDescent="0.35">
      <c r="A185" s="528"/>
      <c r="B185" s="165" t="s">
        <v>57</v>
      </c>
      <c r="C185" s="3">
        <f t="shared" ref="C185:N185" si="1105">C9+C121</f>
        <v>0</v>
      </c>
      <c r="D185" s="3">
        <f t="shared" si="1105"/>
        <v>0</v>
      </c>
      <c r="E185" s="3">
        <f t="shared" si="1105"/>
        <v>0</v>
      </c>
      <c r="F185" s="3">
        <f t="shared" si="1105"/>
        <v>0</v>
      </c>
      <c r="G185" s="3">
        <f t="shared" si="1105"/>
        <v>0</v>
      </c>
      <c r="H185" s="3">
        <f t="shared" si="1105"/>
        <v>0</v>
      </c>
      <c r="I185" s="3">
        <f t="shared" si="1105"/>
        <v>0</v>
      </c>
      <c r="J185" s="3">
        <f t="shared" si="1105"/>
        <v>0</v>
      </c>
      <c r="K185" s="3">
        <f t="shared" si="1105"/>
        <v>0</v>
      </c>
      <c r="L185" s="3">
        <f t="shared" si="1105"/>
        <v>0</v>
      </c>
      <c r="M185" s="85">
        <f t="shared" si="1105"/>
        <v>0</v>
      </c>
      <c r="N185" s="85">
        <f t="shared" si="1105"/>
        <v>0</v>
      </c>
      <c r="O185" s="65">
        <f t="shared" si="1082"/>
        <v>0</v>
      </c>
      <c r="Q185" s="528"/>
      <c r="R185" s="165" t="s">
        <v>57</v>
      </c>
      <c r="S185" s="3">
        <f t="shared" ref="S185:AD185" si="1106">S9+S121</f>
        <v>0</v>
      </c>
      <c r="T185" s="3">
        <f t="shared" si="1106"/>
        <v>0</v>
      </c>
      <c r="U185" s="3">
        <f t="shared" si="1106"/>
        <v>0</v>
      </c>
      <c r="V185" s="3">
        <f t="shared" si="1106"/>
        <v>0</v>
      </c>
      <c r="W185" s="3">
        <f t="shared" si="1106"/>
        <v>0</v>
      </c>
      <c r="X185" s="3">
        <f t="shared" si="1106"/>
        <v>0</v>
      </c>
      <c r="Y185" s="3">
        <f t="shared" si="1106"/>
        <v>0</v>
      </c>
      <c r="Z185" s="3">
        <f t="shared" si="1106"/>
        <v>0</v>
      </c>
      <c r="AA185" s="3">
        <f t="shared" si="1106"/>
        <v>0</v>
      </c>
      <c r="AB185" s="3">
        <f t="shared" si="1106"/>
        <v>0</v>
      </c>
      <c r="AC185" s="85">
        <f t="shared" si="1106"/>
        <v>0</v>
      </c>
      <c r="AD185" s="85">
        <f t="shared" si="1106"/>
        <v>0</v>
      </c>
      <c r="AE185" s="65">
        <f t="shared" si="1084"/>
        <v>0</v>
      </c>
      <c r="AG185" s="528"/>
      <c r="AH185" s="165" t="s">
        <v>57</v>
      </c>
      <c r="AI185" s="3">
        <f t="shared" ref="AI185:AT185" si="1107">AI9+AI121</f>
        <v>0</v>
      </c>
      <c r="AJ185" s="3">
        <f t="shared" si="1107"/>
        <v>0</v>
      </c>
      <c r="AK185" s="3">
        <f t="shared" si="1107"/>
        <v>0</v>
      </c>
      <c r="AL185" s="3">
        <f t="shared" si="1107"/>
        <v>0</v>
      </c>
      <c r="AM185" s="3">
        <f t="shared" si="1107"/>
        <v>0</v>
      </c>
      <c r="AN185" s="3">
        <f t="shared" si="1107"/>
        <v>0</v>
      </c>
      <c r="AO185" s="3">
        <f t="shared" si="1107"/>
        <v>0</v>
      </c>
      <c r="AP185" s="3">
        <f t="shared" si="1107"/>
        <v>0</v>
      </c>
      <c r="AQ185" s="3">
        <f t="shared" si="1107"/>
        <v>0</v>
      </c>
      <c r="AR185" s="3">
        <f t="shared" si="1107"/>
        <v>0</v>
      </c>
      <c r="AS185" s="85">
        <f t="shared" si="1107"/>
        <v>0</v>
      </c>
      <c r="AT185" s="85">
        <f t="shared" si="1107"/>
        <v>0</v>
      </c>
      <c r="AU185" s="65">
        <f t="shared" si="1086"/>
        <v>0</v>
      </c>
      <c r="AW185" s="528"/>
      <c r="AX185" s="165" t="s">
        <v>57</v>
      </c>
      <c r="AY185" s="3">
        <f t="shared" ref="AY185:BJ185" si="1108">AY9+AY121</f>
        <v>0</v>
      </c>
      <c r="AZ185" s="3">
        <f t="shared" si="1108"/>
        <v>0</v>
      </c>
      <c r="BA185" s="3">
        <f t="shared" si="1108"/>
        <v>0</v>
      </c>
      <c r="BB185" s="3">
        <f t="shared" si="1108"/>
        <v>0</v>
      </c>
      <c r="BC185" s="3">
        <f t="shared" si="1108"/>
        <v>0</v>
      </c>
      <c r="BD185" s="3">
        <f t="shared" si="1108"/>
        <v>0</v>
      </c>
      <c r="BE185" s="3">
        <f t="shared" si="1108"/>
        <v>0</v>
      </c>
      <c r="BF185" s="3">
        <f t="shared" si="1108"/>
        <v>0</v>
      </c>
      <c r="BG185" s="3">
        <f t="shared" si="1108"/>
        <v>0</v>
      </c>
      <c r="BH185" s="3">
        <f t="shared" si="1108"/>
        <v>0</v>
      </c>
      <c r="BI185" s="85">
        <f t="shared" si="1108"/>
        <v>0</v>
      </c>
      <c r="BJ185" s="85">
        <f t="shared" si="1108"/>
        <v>0</v>
      </c>
      <c r="BK185" s="65">
        <f t="shared" si="1088"/>
        <v>0</v>
      </c>
      <c r="BP185"/>
    </row>
    <row r="186" spans="1:68" x14ac:dyDescent="0.35">
      <c r="A186" s="528"/>
      <c r="B186" s="165" t="s">
        <v>56</v>
      </c>
      <c r="C186" s="3">
        <f t="shared" ref="C186:N186" si="1109">C10+C122</f>
        <v>0</v>
      </c>
      <c r="D186" s="3">
        <f t="shared" si="1109"/>
        <v>0</v>
      </c>
      <c r="E186" s="3">
        <f t="shared" si="1109"/>
        <v>0</v>
      </c>
      <c r="F186" s="3">
        <f t="shared" si="1109"/>
        <v>0</v>
      </c>
      <c r="G186" s="3">
        <f t="shared" si="1109"/>
        <v>0</v>
      </c>
      <c r="H186" s="3">
        <f t="shared" si="1109"/>
        <v>56535.794346190778</v>
      </c>
      <c r="I186" s="3">
        <f t="shared" si="1109"/>
        <v>0</v>
      </c>
      <c r="J186" s="3">
        <f t="shared" si="1109"/>
        <v>0</v>
      </c>
      <c r="K186" s="3">
        <f t="shared" si="1109"/>
        <v>0</v>
      </c>
      <c r="L186" s="3">
        <f t="shared" si="1109"/>
        <v>1250.7936664316253</v>
      </c>
      <c r="M186" s="85">
        <f t="shared" si="1109"/>
        <v>0</v>
      </c>
      <c r="N186" s="85">
        <f t="shared" si="1109"/>
        <v>0</v>
      </c>
      <c r="O186" s="65">
        <f t="shared" si="1082"/>
        <v>57786.5880126224</v>
      </c>
      <c r="Q186" s="528"/>
      <c r="R186" s="165" t="s">
        <v>56</v>
      </c>
      <c r="S186" s="3">
        <f t="shared" ref="S186:AD186" si="1110">S10+S122</f>
        <v>0</v>
      </c>
      <c r="T186" s="3">
        <f t="shared" si="1110"/>
        <v>0</v>
      </c>
      <c r="U186" s="3">
        <f t="shared" si="1110"/>
        <v>0</v>
      </c>
      <c r="V186" s="3">
        <f t="shared" si="1110"/>
        <v>0</v>
      </c>
      <c r="W186" s="3">
        <f t="shared" si="1110"/>
        <v>0</v>
      </c>
      <c r="X186" s="3">
        <f t="shared" si="1110"/>
        <v>0</v>
      </c>
      <c r="Y186" s="3">
        <f t="shared" si="1110"/>
        <v>0</v>
      </c>
      <c r="Z186" s="3">
        <f t="shared" si="1110"/>
        <v>0</v>
      </c>
      <c r="AA186" s="3">
        <f t="shared" si="1110"/>
        <v>0</v>
      </c>
      <c r="AB186" s="3">
        <f t="shared" si="1110"/>
        <v>0</v>
      </c>
      <c r="AC186" s="85">
        <f t="shared" si="1110"/>
        <v>0</v>
      </c>
      <c r="AD186" s="85">
        <f t="shared" si="1110"/>
        <v>0</v>
      </c>
      <c r="AE186" s="65">
        <f t="shared" si="1084"/>
        <v>0</v>
      </c>
      <c r="AG186" s="528"/>
      <c r="AH186" s="165" t="s">
        <v>56</v>
      </c>
      <c r="AI186" s="3">
        <f t="shared" ref="AI186:AT186" si="1111">AI10+AI122</f>
        <v>0</v>
      </c>
      <c r="AJ186" s="3">
        <f t="shared" si="1111"/>
        <v>0</v>
      </c>
      <c r="AK186" s="3">
        <f t="shared" si="1111"/>
        <v>0</v>
      </c>
      <c r="AL186" s="3">
        <f t="shared" si="1111"/>
        <v>0</v>
      </c>
      <c r="AM186" s="3">
        <f t="shared" si="1111"/>
        <v>0</v>
      </c>
      <c r="AN186" s="3">
        <f t="shared" si="1111"/>
        <v>0</v>
      </c>
      <c r="AO186" s="3">
        <f t="shared" si="1111"/>
        <v>0</v>
      </c>
      <c r="AP186" s="3">
        <f t="shared" si="1111"/>
        <v>0</v>
      </c>
      <c r="AQ186" s="3">
        <f t="shared" si="1111"/>
        <v>0</v>
      </c>
      <c r="AR186" s="3">
        <f t="shared" si="1111"/>
        <v>0</v>
      </c>
      <c r="AS186" s="85">
        <f t="shared" si="1111"/>
        <v>0</v>
      </c>
      <c r="AT186" s="85">
        <f t="shared" si="1111"/>
        <v>0</v>
      </c>
      <c r="AU186" s="65">
        <f t="shared" si="1086"/>
        <v>0</v>
      </c>
      <c r="AW186" s="528"/>
      <c r="AX186" s="165" t="s">
        <v>56</v>
      </c>
      <c r="AY186" s="3">
        <f t="shared" ref="AY186:BJ186" si="1112">AY10+AY122</f>
        <v>0</v>
      </c>
      <c r="AZ186" s="3">
        <f t="shared" si="1112"/>
        <v>0</v>
      </c>
      <c r="BA186" s="3">
        <f t="shared" si="1112"/>
        <v>0</v>
      </c>
      <c r="BB186" s="3">
        <f t="shared" si="1112"/>
        <v>0</v>
      </c>
      <c r="BC186" s="3">
        <f t="shared" si="1112"/>
        <v>0</v>
      </c>
      <c r="BD186" s="3">
        <f t="shared" si="1112"/>
        <v>0</v>
      </c>
      <c r="BE186" s="3">
        <f t="shared" si="1112"/>
        <v>0</v>
      </c>
      <c r="BF186" s="3">
        <f t="shared" si="1112"/>
        <v>0</v>
      </c>
      <c r="BG186" s="3">
        <f t="shared" si="1112"/>
        <v>0</v>
      </c>
      <c r="BH186" s="3">
        <f t="shared" si="1112"/>
        <v>0</v>
      </c>
      <c r="BI186" s="85">
        <f t="shared" si="1112"/>
        <v>0</v>
      </c>
      <c r="BJ186" s="85">
        <f t="shared" si="1112"/>
        <v>0</v>
      </c>
      <c r="BK186" s="65">
        <f t="shared" si="1088"/>
        <v>0</v>
      </c>
      <c r="BP186"/>
    </row>
    <row r="187" spans="1:68" x14ac:dyDescent="0.35">
      <c r="A187" s="528"/>
      <c r="B187" s="165" t="s">
        <v>55</v>
      </c>
      <c r="C187" s="3">
        <f t="shared" ref="C187:N187" si="1113">C11+C123</f>
        <v>28772.038734959086</v>
      </c>
      <c r="D187" s="3">
        <f t="shared" si="1113"/>
        <v>0</v>
      </c>
      <c r="E187" s="3">
        <f t="shared" si="1113"/>
        <v>0</v>
      </c>
      <c r="F187" s="3">
        <f t="shared" si="1113"/>
        <v>214818.96844361984</v>
      </c>
      <c r="G187" s="3">
        <f t="shared" si="1113"/>
        <v>581284.51236032054</v>
      </c>
      <c r="H187" s="3">
        <f t="shared" si="1113"/>
        <v>650602.72308837366</v>
      </c>
      <c r="I187" s="3">
        <f t="shared" si="1113"/>
        <v>181151.60552015834</v>
      </c>
      <c r="J187" s="3">
        <f t="shared" si="1113"/>
        <v>247561.09174030734</v>
      </c>
      <c r="K187" s="3">
        <f t="shared" si="1113"/>
        <v>812974.97834117734</v>
      </c>
      <c r="L187" s="3">
        <f t="shared" si="1113"/>
        <v>359708.34331612056</v>
      </c>
      <c r="M187" s="85">
        <f t="shared" si="1113"/>
        <v>173129.66280589346</v>
      </c>
      <c r="N187" s="85">
        <f t="shared" si="1113"/>
        <v>416761.65349291777</v>
      </c>
      <c r="O187" s="65">
        <f t="shared" si="1082"/>
        <v>3666765.5778438477</v>
      </c>
      <c r="Q187" s="528"/>
      <c r="R187" s="165" t="s">
        <v>55</v>
      </c>
      <c r="S187" s="3">
        <f t="shared" ref="S187:AD187" si="1114">S11+S123</f>
        <v>55521.775391716932</v>
      </c>
      <c r="T187" s="3">
        <f t="shared" si="1114"/>
        <v>69600.336000330106</v>
      </c>
      <c r="U187" s="3">
        <f t="shared" si="1114"/>
        <v>0</v>
      </c>
      <c r="V187" s="3">
        <f t="shared" si="1114"/>
        <v>0</v>
      </c>
      <c r="W187" s="3">
        <f t="shared" si="1114"/>
        <v>0</v>
      </c>
      <c r="X187" s="3">
        <f t="shared" si="1114"/>
        <v>201740.12806101388</v>
      </c>
      <c r="Y187" s="3">
        <f t="shared" si="1114"/>
        <v>266898.77185370232</v>
      </c>
      <c r="Z187" s="3">
        <f t="shared" si="1114"/>
        <v>175385.25519857486</v>
      </c>
      <c r="AA187" s="3">
        <f t="shared" si="1114"/>
        <v>246651.79974296695</v>
      </c>
      <c r="AB187" s="3">
        <f t="shared" si="1114"/>
        <v>205196.95684802681</v>
      </c>
      <c r="AC187" s="85">
        <f t="shared" si="1114"/>
        <v>225265.25140276094</v>
      </c>
      <c r="AD187" s="85">
        <f t="shared" si="1114"/>
        <v>810451.05512357305</v>
      </c>
      <c r="AE187" s="65">
        <f t="shared" si="1084"/>
        <v>2256711.3296226654</v>
      </c>
      <c r="AG187" s="528"/>
      <c r="AH187" s="165" t="s">
        <v>55</v>
      </c>
      <c r="AI187" s="3">
        <f t="shared" ref="AI187:AT187" si="1115">AI11+AI123</f>
        <v>0</v>
      </c>
      <c r="AJ187" s="3">
        <f t="shared" si="1115"/>
        <v>0</v>
      </c>
      <c r="AK187" s="3">
        <f t="shared" si="1115"/>
        <v>0</v>
      </c>
      <c r="AL187" s="3">
        <f t="shared" si="1115"/>
        <v>0</v>
      </c>
      <c r="AM187" s="3">
        <f t="shared" si="1115"/>
        <v>0</v>
      </c>
      <c r="AN187" s="3">
        <f t="shared" si="1115"/>
        <v>0</v>
      </c>
      <c r="AO187" s="3">
        <f t="shared" si="1115"/>
        <v>0</v>
      </c>
      <c r="AP187" s="3">
        <f t="shared" si="1115"/>
        <v>0</v>
      </c>
      <c r="AQ187" s="3">
        <f t="shared" si="1115"/>
        <v>0</v>
      </c>
      <c r="AR187" s="3">
        <f t="shared" si="1115"/>
        <v>0</v>
      </c>
      <c r="AS187" s="85">
        <f t="shared" si="1115"/>
        <v>0</v>
      </c>
      <c r="AT187" s="85">
        <f t="shared" si="1115"/>
        <v>0</v>
      </c>
      <c r="AU187" s="65">
        <f t="shared" si="1086"/>
        <v>0</v>
      </c>
      <c r="AW187" s="528"/>
      <c r="AX187" s="165" t="s">
        <v>55</v>
      </c>
      <c r="AY187" s="3">
        <f t="shared" ref="AY187:BJ187" si="1116">AY11+AY123</f>
        <v>0</v>
      </c>
      <c r="AZ187" s="3">
        <f t="shared" si="1116"/>
        <v>0</v>
      </c>
      <c r="BA187" s="3">
        <f t="shared" si="1116"/>
        <v>0</v>
      </c>
      <c r="BB187" s="3">
        <f t="shared" si="1116"/>
        <v>0</v>
      </c>
      <c r="BC187" s="3">
        <f t="shared" si="1116"/>
        <v>0</v>
      </c>
      <c r="BD187" s="3">
        <f t="shared" si="1116"/>
        <v>0</v>
      </c>
      <c r="BE187" s="3">
        <f t="shared" si="1116"/>
        <v>0</v>
      </c>
      <c r="BF187" s="3">
        <f t="shared" si="1116"/>
        <v>0</v>
      </c>
      <c r="BG187" s="3">
        <f t="shared" si="1116"/>
        <v>0</v>
      </c>
      <c r="BH187" s="3">
        <f t="shared" si="1116"/>
        <v>0</v>
      </c>
      <c r="BI187" s="85">
        <f t="shared" si="1116"/>
        <v>0</v>
      </c>
      <c r="BJ187" s="85">
        <f t="shared" si="1116"/>
        <v>0</v>
      </c>
      <c r="BK187" s="65">
        <f t="shared" si="1088"/>
        <v>0</v>
      </c>
      <c r="BP187"/>
    </row>
    <row r="188" spans="1:68" x14ac:dyDescent="0.35">
      <c r="A188" s="528"/>
      <c r="B188" s="165" t="s">
        <v>54</v>
      </c>
      <c r="C188" s="3">
        <f t="shared" ref="C188:N188" si="1117">C12+C124</f>
        <v>0</v>
      </c>
      <c r="D188" s="3">
        <f t="shared" si="1117"/>
        <v>0</v>
      </c>
      <c r="E188" s="3">
        <f t="shared" si="1117"/>
        <v>0</v>
      </c>
      <c r="F188" s="3">
        <f t="shared" si="1117"/>
        <v>13458.618493823529</v>
      </c>
      <c r="G188" s="3">
        <f t="shared" si="1117"/>
        <v>34051.550957752588</v>
      </c>
      <c r="H188" s="3">
        <f t="shared" si="1117"/>
        <v>24237.49382658063</v>
      </c>
      <c r="I188" s="3">
        <f t="shared" si="1117"/>
        <v>2251.7637119653268</v>
      </c>
      <c r="J188" s="3">
        <f t="shared" si="1117"/>
        <v>0</v>
      </c>
      <c r="K188" s="3">
        <f t="shared" si="1117"/>
        <v>32602.459214267205</v>
      </c>
      <c r="L188" s="3">
        <f t="shared" si="1117"/>
        <v>3231.1365828425533</v>
      </c>
      <c r="M188" s="85">
        <f t="shared" si="1117"/>
        <v>0</v>
      </c>
      <c r="N188" s="85">
        <f t="shared" si="1117"/>
        <v>8324.6694024564313</v>
      </c>
      <c r="O188" s="65">
        <f t="shared" si="1082"/>
        <v>118157.69218968826</v>
      </c>
      <c r="Q188" s="528"/>
      <c r="R188" s="165" t="s">
        <v>54</v>
      </c>
      <c r="S188" s="3">
        <f t="shared" ref="S188:AD188" si="1118">S12+S124</f>
        <v>0</v>
      </c>
      <c r="T188" s="3">
        <f t="shared" si="1118"/>
        <v>0</v>
      </c>
      <c r="U188" s="3">
        <f t="shared" si="1118"/>
        <v>0</v>
      </c>
      <c r="V188" s="3">
        <f t="shared" si="1118"/>
        <v>0</v>
      </c>
      <c r="W188" s="3">
        <f t="shared" si="1118"/>
        <v>0</v>
      </c>
      <c r="X188" s="3">
        <f t="shared" si="1118"/>
        <v>16449.422603562089</v>
      </c>
      <c r="Y188" s="3">
        <f t="shared" si="1118"/>
        <v>0</v>
      </c>
      <c r="Z188" s="3">
        <f t="shared" si="1118"/>
        <v>0</v>
      </c>
      <c r="AA188" s="3">
        <f t="shared" si="1118"/>
        <v>0</v>
      </c>
      <c r="AB188" s="3">
        <f t="shared" si="1118"/>
        <v>0</v>
      </c>
      <c r="AC188" s="85">
        <f t="shared" si="1118"/>
        <v>0</v>
      </c>
      <c r="AD188" s="85">
        <f t="shared" si="1118"/>
        <v>31282.194336995228</v>
      </c>
      <c r="AE188" s="65">
        <f t="shared" si="1084"/>
        <v>47731.616940557316</v>
      </c>
      <c r="AG188" s="528"/>
      <c r="AH188" s="165" t="s">
        <v>54</v>
      </c>
      <c r="AI188" s="3">
        <f t="shared" ref="AI188:AT188" si="1119">AI12+AI124</f>
        <v>0</v>
      </c>
      <c r="AJ188" s="3">
        <f t="shared" si="1119"/>
        <v>0</v>
      </c>
      <c r="AK188" s="3">
        <f t="shared" si="1119"/>
        <v>0</v>
      </c>
      <c r="AL188" s="3">
        <f t="shared" si="1119"/>
        <v>0</v>
      </c>
      <c r="AM188" s="3">
        <f t="shared" si="1119"/>
        <v>0</v>
      </c>
      <c r="AN188" s="3">
        <f t="shared" si="1119"/>
        <v>0</v>
      </c>
      <c r="AO188" s="3">
        <f t="shared" si="1119"/>
        <v>0</v>
      </c>
      <c r="AP188" s="3">
        <f t="shared" si="1119"/>
        <v>0</v>
      </c>
      <c r="AQ188" s="3">
        <f t="shared" si="1119"/>
        <v>0</v>
      </c>
      <c r="AR188" s="3">
        <f t="shared" si="1119"/>
        <v>0</v>
      </c>
      <c r="AS188" s="85">
        <f t="shared" si="1119"/>
        <v>0</v>
      </c>
      <c r="AT188" s="85">
        <f t="shared" si="1119"/>
        <v>0</v>
      </c>
      <c r="AU188" s="65">
        <f t="shared" si="1086"/>
        <v>0</v>
      </c>
      <c r="AW188" s="528"/>
      <c r="AX188" s="165" t="s">
        <v>54</v>
      </c>
      <c r="AY188" s="3">
        <f t="shared" ref="AY188:BJ188" si="1120">AY12+AY124</f>
        <v>0</v>
      </c>
      <c r="AZ188" s="3">
        <f t="shared" si="1120"/>
        <v>0</v>
      </c>
      <c r="BA188" s="3">
        <f t="shared" si="1120"/>
        <v>0</v>
      </c>
      <c r="BB188" s="3">
        <f t="shared" si="1120"/>
        <v>0</v>
      </c>
      <c r="BC188" s="3">
        <f t="shared" si="1120"/>
        <v>0</v>
      </c>
      <c r="BD188" s="3">
        <f t="shared" si="1120"/>
        <v>0</v>
      </c>
      <c r="BE188" s="3">
        <f t="shared" si="1120"/>
        <v>0</v>
      </c>
      <c r="BF188" s="3">
        <f t="shared" si="1120"/>
        <v>0</v>
      </c>
      <c r="BG188" s="3">
        <f t="shared" si="1120"/>
        <v>0</v>
      </c>
      <c r="BH188" s="3">
        <f t="shared" si="1120"/>
        <v>0</v>
      </c>
      <c r="BI188" s="85">
        <f t="shared" si="1120"/>
        <v>0</v>
      </c>
      <c r="BJ188" s="85">
        <f t="shared" si="1120"/>
        <v>0</v>
      </c>
      <c r="BK188" s="65">
        <f t="shared" si="1088"/>
        <v>0</v>
      </c>
      <c r="BP188"/>
    </row>
    <row r="189" spans="1:68" x14ac:dyDescent="0.35">
      <c r="A189" s="528"/>
      <c r="B189" s="165" t="s">
        <v>53</v>
      </c>
      <c r="C189" s="3">
        <f t="shared" ref="C189:N189" si="1121">C13+C125</f>
        <v>2496.025325739899</v>
      </c>
      <c r="D189" s="3">
        <f t="shared" si="1121"/>
        <v>0</v>
      </c>
      <c r="E189" s="3">
        <f t="shared" si="1121"/>
        <v>0</v>
      </c>
      <c r="F189" s="3">
        <f t="shared" si="1121"/>
        <v>0</v>
      </c>
      <c r="G189" s="3">
        <f t="shared" si="1121"/>
        <v>0</v>
      </c>
      <c r="H189" s="3">
        <f t="shared" si="1121"/>
        <v>0</v>
      </c>
      <c r="I189" s="3">
        <f t="shared" si="1121"/>
        <v>0</v>
      </c>
      <c r="J189" s="3">
        <f t="shared" si="1121"/>
        <v>0</v>
      </c>
      <c r="K189" s="3">
        <f t="shared" si="1121"/>
        <v>3328.0337676531985</v>
      </c>
      <c r="L189" s="3">
        <f t="shared" si="1121"/>
        <v>0</v>
      </c>
      <c r="M189" s="85">
        <f t="shared" si="1121"/>
        <v>0</v>
      </c>
      <c r="N189" s="85">
        <f t="shared" si="1121"/>
        <v>1664.0168838265993</v>
      </c>
      <c r="O189" s="65">
        <f t="shared" si="1082"/>
        <v>7488.0759772196971</v>
      </c>
      <c r="Q189" s="528"/>
      <c r="R189" s="165" t="s">
        <v>53</v>
      </c>
      <c r="S189" s="3">
        <f t="shared" ref="S189:AD189" si="1122">S13+S125</f>
        <v>0</v>
      </c>
      <c r="T189" s="3">
        <f t="shared" si="1122"/>
        <v>0</v>
      </c>
      <c r="U189" s="3">
        <f t="shared" si="1122"/>
        <v>0</v>
      </c>
      <c r="V189" s="3">
        <f t="shared" si="1122"/>
        <v>0</v>
      </c>
      <c r="W189" s="3">
        <f t="shared" si="1122"/>
        <v>0</v>
      </c>
      <c r="X189" s="3">
        <f t="shared" si="1122"/>
        <v>0</v>
      </c>
      <c r="Y189" s="3">
        <f t="shared" si="1122"/>
        <v>0</v>
      </c>
      <c r="Z189" s="3">
        <f t="shared" si="1122"/>
        <v>0</v>
      </c>
      <c r="AA189" s="3">
        <f t="shared" si="1122"/>
        <v>0</v>
      </c>
      <c r="AB189" s="3">
        <f t="shared" si="1122"/>
        <v>0</v>
      </c>
      <c r="AC189" s="85">
        <f t="shared" si="1122"/>
        <v>0</v>
      </c>
      <c r="AD189" s="85">
        <f t="shared" si="1122"/>
        <v>0</v>
      </c>
      <c r="AE189" s="65">
        <f t="shared" si="1084"/>
        <v>0</v>
      </c>
      <c r="AG189" s="528"/>
      <c r="AH189" s="165" t="s">
        <v>53</v>
      </c>
      <c r="AI189" s="3">
        <f t="shared" ref="AI189:AT189" si="1123">AI13+AI125</f>
        <v>0</v>
      </c>
      <c r="AJ189" s="3">
        <f t="shared" si="1123"/>
        <v>0</v>
      </c>
      <c r="AK189" s="3">
        <f t="shared" si="1123"/>
        <v>0</v>
      </c>
      <c r="AL189" s="3">
        <f t="shared" si="1123"/>
        <v>0</v>
      </c>
      <c r="AM189" s="3">
        <f t="shared" si="1123"/>
        <v>0</v>
      </c>
      <c r="AN189" s="3">
        <f t="shared" si="1123"/>
        <v>0</v>
      </c>
      <c r="AO189" s="3">
        <f t="shared" si="1123"/>
        <v>0</v>
      </c>
      <c r="AP189" s="3">
        <f t="shared" si="1123"/>
        <v>0</v>
      </c>
      <c r="AQ189" s="3">
        <f t="shared" si="1123"/>
        <v>0</v>
      </c>
      <c r="AR189" s="3">
        <f t="shared" si="1123"/>
        <v>0</v>
      </c>
      <c r="AS189" s="85">
        <f t="shared" si="1123"/>
        <v>0</v>
      </c>
      <c r="AT189" s="85">
        <f t="shared" si="1123"/>
        <v>0</v>
      </c>
      <c r="AU189" s="65">
        <f t="shared" si="1086"/>
        <v>0</v>
      </c>
      <c r="AW189" s="528"/>
      <c r="AX189" s="165" t="s">
        <v>53</v>
      </c>
      <c r="AY189" s="3">
        <f t="shared" ref="AY189:BJ189" si="1124">AY13+AY125</f>
        <v>0</v>
      </c>
      <c r="AZ189" s="3">
        <f t="shared" si="1124"/>
        <v>0</v>
      </c>
      <c r="BA189" s="3">
        <f t="shared" si="1124"/>
        <v>0</v>
      </c>
      <c r="BB189" s="3">
        <f t="shared" si="1124"/>
        <v>0</v>
      </c>
      <c r="BC189" s="3">
        <f t="shared" si="1124"/>
        <v>0</v>
      </c>
      <c r="BD189" s="3">
        <f t="shared" si="1124"/>
        <v>0</v>
      </c>
      <c r="BE189" s="3">
        <f t="shared" si="1124"/>
        <v>0</v>
      </c>
      <c r="BF189" s="3">
        <f t="shared" si="1124"/>
        <v>0</v>
      </c>
      <c r="BG189" s="3">
        <f t="shared" si="1124"/>
        <v>0</v>
      </c>
      <c r="BH189" s="3">
        <f t="shared" si="1124"/>
        <v>0</v>
      </c>
      <c r="BI189" s="85">
        <f t="shared" si="1124"/>
        <v>0</v>
      </c>
      <c r="BJ189" s="85">
        <f t="shared" si="1124"/>
        <v>0</v>
      </c>
      <c r="BK189" s="65">
        <f t="shared" si="1088"/>
        <v>0</v>
      </c>
      <c r="BP189"/>
    </row>
    <row r="190" spans="1:68" x14ac:dyDescent="0.35">
      <c r="A190" s="528"/>
      <c r="B190" s="165" t="s">
        <v>52</v>
      </c>
      <c r="C190" s="3">
        <f t="shared" ref="C190:N190" si="1125">C14+C126</f>
        <v>0</v>
      </c>
      <c r="D190" s="3">
        <f t="shared" si="1125"/>
        <v>0</v>
      </c>
      <c r="E190" s="3">
        <f t="shared" si="1125"/>
        <v>0</v>
      </c>
      <c r="F190" s="3">
        <f t="shared" si="1125"/>
        <v>0</v>
      </c>
      <c r="G190" s="3">
        <f t="shared" si="1125"/>
        <v>0</v>
      </c>
      <c r="H190" s="3">
        <f t="shared" si="1125"/>
        <v>0</v>
      </c>
      <c r="I190" s="3">
        <f t="shared" si="1125"/>
        <v>0</v>
      </c>
      <c r="J190" s="3">
        <f t="shared" si="1125"/>
        <v>0</v>
      </c>
      <c r="K190" s="3">
        <f t="shared" si="1125"/>
        <v>0</v>
      </c>
      <c r="L190" s="3">
        <f t="shared" si="1125"/>
        <v>0</v>
      </c>
      <c r="M190" s="85">
        <f t="shared" si="1125"/>
        <v>0</v>
      </c>
      <c r="N190" s="85">
        <f t="shared" si="1125"/>
        <v>0</v>
      </c>
      <c r="O190" s="65">
        <f t="shared" si="1082"/>
        <v>0</v>
      </c>
      <c r="Q190" s="528"/>
      <c r="R190" s="165" t="s">
        <v>52</v>
      </c>
      <c r="S190" s="3">
        <f t="shared" ref="S190:AD190" si="1126">S14+S126</f>
        <v>0</v>
      </c>
      <c r="T190" s="3">
        <f t="shared" si="1126"/>
        <v>0</v>
      </c>
      <c r="U190" s="3">
        <f t="shared" si="1126"/>
        <v>0</v>
      </c>
      <c r="V190" s="3">
        <f t="shared" si="1126"/>
        <v>0</v>
      </c>
      <c r="W190" s="3">
        <f t="shared" si="1126"/>
        <v>0</v>
      </c>
      <c r="X190" s="3">
        <f t="shared" si="1126"/>
        <v>0</v>
      </c>
      <c r="Y190" s="3">
        <f t="shared" si="1126"/>
        <v>0</v>
      </c>
      <c r="Z190" s="3">
        <f t="shared" si="1126"/>
        <v>0</v>
      </c>
      <c r="AA190" s="3">
        <f t="shared" si="1126"/>
        <v>0</v>
      </c>
      <c r="AB190" s="3">
        <f t="shared" si="1126"/>
        <v>0</v>
      </c>
      <c r="AC190" s="85">
        <f t="shared" si="1126"/>
        <v>0</v>
      </c>
      <c r="AD190" s="85">
        <f t="shared" si="1126"/>
        <v>0</v>
      </c>
      <c r="AE190" s="65">
        <f t="shared" si="1084"/>
        <v>0</v>
      </c>
      <c r="AG190" s="528"/>
      <c r="AH190" s="165" t="s">
        <v>52</v>
      </c>
      <c r="AI190" s="3">
        <f t="shared" ref="AI190:AT190" si="1127">AI14+AI126</f>
        <v>0</v>
      </c>
      <c r="AJ190" s="3">
        <f t="shared" si="1127"/>
        <v>0</v>
      </c>
      <c r="AK190" s="3">
        <f t="shared" si="1127"/>
        <v>0</v>
      </c>
      <c r="AL190" s="3">
        <f t="shared" si="1127"/>
        <v>0</v>
      </c>
      <c r="AM190" s="3">
        <f t="shared" si="1127"/>
        <v>0</v>
      </c>
      <c r="AN190" s="3">
        <f t="shared" si="1127"/>
        <v>0</v>
      </c>
      <c r="AO190" s="3">
        <f t="shared" si="1127"/>
        <v>0</v>
      </c>
      <c r="AP190" s="3">
        <f t="shared" si="1127"/>
        <v>0</v>
      </c>
      <c r="AQ190" s="3">
        <f t="shared" si="1127"/>
        <v>0</v>
      </c>
      <c r="AR190" s="3">
        <f t="shared" si="1127"/>
        <v>0</v>
      </c>
      <c r="AS190" s="85">
        <f t="shared" si="1127"/>
        <v>0</v>
      </c>
      <c r="AT190" s="85">
        <f t="shared" si="1127"/>
        <v>0</v>
      </c>
      <c r="AU190" s="65">
        <f t="shared" si="1086"/>
        <v>0</v>
      </c>
      <c r="AW190" s="528"/>
      <c r="AX190" s="165" t="s">
        <v>52</v>
      </c>
      <c r="AY190" s="3">
        <f t="shared" ref="AY190:BJ190" si="1128">AY14+AY126</f>
        <v>0</v>
      </c>
      <c r="AZ190" s="3">
        <f t="shared" si="1128"/>
        <v>0</v>
      </c>
      <c r="BA190" s="3">
        <f t="shared" si="1128"/>
        <v>0</v>
      </c>
      <c r="BB190" s="3">
        <f t="shared" si="1128"/>
        <v>0</v>
      </c>
      <c r="BC190" s="3">
        <f t="shared" si="1128"/>
        <v>0</v>
      </c>
      <c r="BD190" s="3">
        <f t="shared" si="1128"/>
        <v>0</v>
      </c>
      <c r="BE190" s="3">
        <f t="shared" si="1128"/>
        <v>0</v>
      </c>
      <c r="BF190" s="3">
        <f t="shared" si="1128"/>
        <v>0</v>
      </c>
      <c r="BG190" s="3">
        <f t="shared" si="1128"/>
        <v>0</v>
      </c>
      <c r="BH190" s="3">
        <f t="shared" si="1128"/>
        <v>0</v>
      </c>
      <c r="BI190" s="85">
        <f t="shared" si="1128"/>
        <v>0</v>
      </c>
      <c r="BJ190" s="85">
        <f t="shared" si="1128"/>
        <v>0</v>
      </c>
      <c r="BK190" s="65">
        <f t="shared" si="1088"/>
        <v>0</v>
      </c>
      <c r="BP190"/>
    </row>
    <row r="191" spans="1:68" x14ac:dyDescent="0.35">
      <c r="A191" s="528"/>
      <c r="B191" s="165" t="s">
        <v>51</v>
      </c>
      <c r="C191" s="3">
        <f t="shared" ref="C191:N191" si="1129">C15+C127</f>
        <v>0</v>
      </c>
      <c r="D191" s="3">
        <f t="shared" si="1129"/>
        <v>0</v>
      </c>
      <c r="E191" s="3">
        <f t="shared" si="1129"/>
        <v>0</v>
      </c>
      <c r="F191" s="3">
        <f t="shared" si="1129"/>
        <v>0</v>
      </c>
      <c r="G191" s="3">
        <f t="shared" si="1129"/>
        <v>0</v>
      </c>
      <c r="H191" s="3">
        <f t="shared" si="1129"/>
        <v>0</v>
      </c>
      <c r="I191" s="3">
        <f t="shared" si="1129"/>
        <v>0</v>
      </c>
      <c r="J191" s="3">
        <f t="shared" si="1129"/>
        <v>0</v>
      </c>
      <c r="K191" s="3">
        <f t="shared" si="1129"/>
        <v>0</v>
      </c>
      <c r="L191" s="3">
        <f t="shared" si="1129"/>
        <v>0</v>
      </c>
      <c r="M191" s="85">
        <f t="shared" si="1129"/>
        <v>0</v>
      </c>
      <c r="N191" s="85">
        <f t="shared" si="1129"/>
        <v>0</v>
      </c>
      <c r="O191" s="65">
        <f t="shared" si="1082"/>
        <v>0</v>
      </c>
      <c r="Q191" s="528"/>
      <c r="R191" s="165" t="s">
        <v>51</v>
      </c>
      <c r="S191" s="3">
        <f t="shared" ref="S191:AD191" si="1130">S15+S127</f>
        <v>0</v>
      </c>
      <c r="T191" s="3">
        <f t="shared" si="1130"/>
        <v>0</v>
      </c>
      <c r="U191" s="3">
        <f t="shared" si="1130"/>
        <v>0</v>
      </c>
      <c r="V191" s="3">
        <f t="shared" si="1130"/>
        <v>0</v>
      </c>
      <c r="W191" s="3">
        <f t="shared" si="1130"/>
        <v>0</v>
      </c>
      <c r="X191" s="3">
        <f t="shared" si="1130"/>
        <v>0</v>
      </c>
      <c r="Y191" s="3">
        <f t="shared" si="1130"/>
        <v>0</v>
      </c>
      <c r="Z191" s="3">
        <f t="shared" si="1130"/>
        <v>0</v>
      </c>
      <c r="AA191" s="3">
        <f t="shared" si="1130"/>
        <v>0</v>
      </c>
      <c r="AB191" s="3">
        <f t="shared" si="1130"/>
        <v>0</v>
      </c>
      <c r="AC191" s="85">
        <f t="shared" si="1130"/>
        <v>0</v>
      </c>
      <c r="AD191" s="85">
        <f t="shared" si="1130"/>
        <v>0</v>
      </c>
      <c r="AE191" s="65">
        <f t="shared" si="1084"/>
        <v>0</v>
      </c>
      <c r="AG191" s="528"/>
      <c r="AH191" s="165" t="s">
        <v>51</v>
      </c>
      <c r="AI191" s="3">
        <f t="shared" ref="AI191:AT191" si="1131">AI15+AI127</f>
        <v>0</v>
      </c>
      <c r="AJ191" s="3">
        <f t="shared" si="1131"/>
        <v>0</v>
      </c>
      <c r="AK191" s="3">
        <f t="shared" si="1131"/>
        <v>0</v>
      </c>
      <c r="AL191" s="3">
        <f t="shared" si="1131"/>
        <v>0</v>
      </c>
      <c r="AM191" s="3">
        <f t="shared" si="1131"/>
        <v>0</v>
      </c>
      <c r="AN191" s="3">
        <f t="shared" si="1131"/>
        <v>0</v>
      </c>
      <c r="AO191" s="3">
        <f t="shared" si="1131"/>
        <v>0</v>
      </c>
      <c r="AP191" s="3">
        <f t="shared" si="1131"/>
        <v>0</v>
      </c>
      <c r="AQ191" s="3">
        <f t="shared" si="1131"/>
        <v>0</v>
      </c>
      <c r="AR191" s="3">
        <f t="shared" si="1131"/>
        <v>0</v>
      </c>
      <c r="AS191" s="85">
        <f t="shared" si="1131"/>
        <v>0</v>
      </c>
      <c r="AT191" s="85">
        <f t="shared" si="1131"/>
        <v>0</v>
      </c>
      <c r="AU191" s="65">
        <f t="shared" si="1086"/>
        <v>0</v>
      </c>
      <c r="AW191" s="528"/>
      <c r="AX191" s="165" t="s">
        <v>51</v>
      </c>
      <c r="AY191" s="3">
        <f t="shared" ref="AY191:BJ191" si="1132">AY15+AY127</f>
        <v>0</v>
      </c>
      <c r="AZ191" s="3">
        <f t="shared" si="1132"/>
        <v>0</v>
      </c>
      <c r="BA191" s="3">
        <f t="shared" si="1132"/>
        <v>0</v>
      </c>
      <c r="BB191" s="3">
        <f t="shared" si="1132"/>
        <v>0</v>
      </c>
      <c r="BC191" s="3">
        <f t="shared" si="1132"/>
        <v>0</v>
      </c>
      <c r="BD191" s="3">
        <f t="shared" si="1132"/>
        <v>0</v>
      </c>
      <c r="BE191" s="3">
        <f t="shared" si="1132"/>
        <v>0</v>
      </c>
      <c r="BF191" s="3">
        <f t="shared" si="1132"/>
        <v>0</v>
      </c>
      <c r="BG191" s="3">
        <f t="shared" si="1132"/>
        <v>0</v>
      </c>
      <c r="BH191" s="3">
        <f t="shared" si="1132"/>
        <v>0</v>
      </c>
      <c r="BI191" s="85">
        <f t="shared" si="1132"/>
        <v>0</v>
      </c>
      <c r="BJ191" s="85">
        <f t="shared" si="1132"/>
        <v>0</v>
      </c>
      <c r="BK191" s="65">
        <f t="shared" si="1088"/>
        <v>0</v>
      </c>
      <c r="BP191"/>
    </row>
    <row r="192" spans="1:68" ht="15" thickBot="1" x14ac:dyDescent="0.4">
      <c r="A192" s="529"/>
      <c r="B192" s="165" t="s">
        <v>50</v>
      </c>
      <c r="C192" s="3">
        <f t="shared" ref="C192:N192" si="1133">C16+C128</f>
        <v>0</v>
      </c>
      <c r="D192" s="3">
        <f t="shared" si="1133"/>
        <v>0</v>
      </c>
      <c r="E192" s="3">
        <f t="shared" si="1133"/>
        <v>0</v>
      </c>
      <c r="F192" s="3">
        <f t="shared" si="1133"/>
        <v>0</v>
      </c>
      <c r="G192" s="3">
        <f t="shared" si="1133"/>
        <v>0</v>
      </c>
      <c r="H192" s="3">
        <f t="shared" si="1133"/>
        <v>0</v>
      </c>
      <c r="I192" s="3">
        <f t="shared" si="1133"/>
        <v>0</v>
      </c>
      <c r="J192" s="3">
        <f t="shared" si="1133"/>
        <v>0</v>
      </c>
      <c r="K192" s="3">
        <f t="shared" si="1133"/>
        <v>0</v>
      </c>
      <c r="L192" s="3">
        <f t="shared" si="1133"/>
        <v>0</v>
      </c>
      <c r="M192" s="85">
        <f t="shared" si="1133"/>
        <v>0</v>
      </c>
      <c r="N192" s="85">
        <f t="shared" si="1133"/>
        <v>0</v>
      </c>
      <c r="O192" s="65">
        <f t="shared" si="1082"/>
        <v>0</v>
      </c>
      <c r="P192" s="241" t="s">
        <v>161</v>
      </c>
      <c r="Q192" s="529"/>
      <c r="R192" s="165" t="s">
        <v>50</v>
      </c>
      <c r="S192" s="3">
        <f t="shared" ref="S192:AD192" si="1134">S16+S128</f>
        <v>0</v>
      </c>
      <c r="T192" s="3">
        <f t="shared" si="1134"/>
        <v>0</v>
      </c>
      <c r="U192" s="3">
        <f t="shared" si="1134"/>
        <v>0</v>
      </c>
      <c r="V192" s="3">
        <f t="shared" si="1134"/>
        <v>0</v>
      </c>
      <c r="W192" s="3">
        <f t="shared" si="1134"/>
        <v>0</v>
      </c>
      <c r="X192" s="3">
        <f t="shared" si="1134"/>
        <v>0</v>
      </c>
      <c r="Y192" s="3">
        <f t="shared" si="1134"/>
        <v>0</v>
      </c>
      <c r="Z192" s="3">
        <f t="shared" si="1134"/>
        <v>0</v>
      </c>
      <c r="AA192" s="3">
        <f t="shared" si="1134"/>
        <v>0</v>
      </c>
      <c r="AB192" s="3">
        <f t="shared" si="1134"/>
        <v>0</v>
      </c>
      <c r="AC192" s="85">
        <f t="shared" si="1134"/>
        <v>0</v>
      </c>
      <c r="AD192" s="85">
        <f t="shared" si="1134"/>
        <v>0</v>
      </c>
      <c r="AE192" s="65">
        <f t="shared" si="1084"/>
        <v>0</v>
      </c>
      <c r="AF192" s="241" t="s">
        <v>161</v>
      </c>
      <c r="AG192" s="529"/>
      <c r="AH192" s="165" t="s">
        <v>50</v>
      </c>
      <c r="AI192" s="3">
        <f t="shared" ref="AI192:AT192" si="1135">AI16+AI128</f>
        <v>0</v>
      </c>
      <c r="AJ192" s="3">
        <f t="shared" si="1135"/>
        <v>0</v>
      </c>
      <c r="AK192" s="3">
        <f t="shared" si="1135"/>
        <v>0</v>
      </c>
      <c r="AL192" s="3">
        <f t="shared" si="1135"/>
        <v>0</v>
      </c>
      <c r="AM192" s="3">
        <f t="shared" si="1135"/>
        <v>0</v>
      </c>
      <c r="AN192" s="3">
        <f t="shared" si="1135"/>
        <v>0</v>
      </c>
      <c r="AO192" s="3">
        <f t="shared" si="1135"/>
        <v>0</v>
      </c>
      <c r="AP192" s="3">
        <f t="shared" si="1135"/>
        <v>0</v>
      </c>
      <c r="AQ192" s="3">
        <f t="shared" si="1135"/>
        <v>0</v>
      </c>
      <c r="AR192" s="3">
        <f t="shared" si="1135"/>
        <v>0</v>
      </c>
      <c r="AS192" s="85">
        <f t="shared" si="1135"/>
        <v>0</v>
      </c>
      <c r="AT192" s="85">
        <f t="shared" si="1135"/>
        <v>0</v>
      </c>
      <c r="AU192" s="65">
        <f t="shared" si="1086"/>
        <v>0</v>
      </c>
      <c r="AV192" s="241" t="s">
        <v>161</v>
      </c>
      <c r="AW192" s="529"/>
      <c r="AX192" s="165" t="s">
        <v>50</v>
      </c>
      <c r="AY192" s="3">
        <f t="shared" ref="AY192:BJ192" si="1136">AY16+AY128</f>
        <v>0</v>
      </c>
      <c r="AZ192" s="3">
        <f t="shared" si="1136"/>
        <v>0</v>
      </c>
      <c r="BA192" s="3">
        <f t="shared" si="1136"/>
        <v>0</v>
      </c>
      <c r="BB192" s="3">
        <f t="shared" si="1136"/>
        <v>0</v>
      </c>
      <c r="BC192" s="3">
        <f t="shared" si="1136"/>
        <v>0</v>
      </c>
      <c r="BD192" s="3">
        <f t="shared" si="1136"/>
        <v>0</v>
      </c>
      <c r="BE192" s="3">
        <f t="shared" si="1136"/>
        <v>0</v>
      </c>
      <c r="BF192" s="3">
        <f t="shared" si="1136"/>
        <v>0</v>
      </c>
      <c r="BG192" s="3">
        <f t="shared" si="1136"/>
        <v>0</v>
      </c>
      <c r="BH192" s="3">
        <f t="shared" si="1136"/>
        <v>0</v>
      </c>
      <c r="BI192" s="85">
        <f t="shared" si="1136"/>
        <v>0</v>
      </c>
      <c r="BJ192" s="85">
        <f t="shared" si="1136"/>
        <v>0</v>
      </c>
      <c r="BK192" s="65">
        <f t="shared" si="1088"/>
        <v>0</v>
      </c>
      <c r="BL192" s="241" t="s">
        <v>161</v>
      </c>
      <c r="BP192"/>
    </row>
    <row r="193" spans="1:131" ht="15" thickBot="1" x14ac:dyDescent="0.4">
      <c r="B193" s="166" t="s">
        <v>43</v>
      </c>
      <c r="C193" s="158">
        <f>SUM(C180:C192)</f>
        <v>31268.064060698984</v>
      </c>
      <c r="D193" s="158">
        <f t="shared" ref="D193" si="1137">SUM(D180:D192)</f>
        <v>0</v>
      </c>
      <c r="E193" s="158">
        <f t="shared" ref="E193" si="1138">SUM(E180:E192)</f>
        <v>0</v>
      </c>
      <c r="F193" s="158">
        <f t="shared" ref="F193" si="1139">SUM(F180:F192)</f>
        <v>230350.31941462867</v>
      </c>
      <c r="G193" s="158">
        <f t="shared" ref="G193" si="1140">SUM(G180:G192)</f>
        <v>615336.06331807317</v>
      </c>
      <c r="H193" s="158">
        <f t="shared" ref="H193" si="1141">SUM(H180:H192)</f>
        <v>731376.011261145</v>
      </c>
      <c r="I193" s="158">
        <f t="shared" ref="I193" si="1142">SUM(I180:I192)</f>
        <v>291069.19294481457</v>
      </c>
      <c r="J193" s="158">
        <f t="shared" ref="J193" si="1143">SUM(J180:J192)</f>
        <v>274257.21779249207</v>
      </c>
      <c r="K193" s="158">
        <f t="shared" ref="K193" si="1144">SUM(K180:K192)</f>
        <v>868321.06399607449</v>
      </c>
      <c r="L193" s="158">
        <f t="shared" ref="L193" si="1145">SUM(L180:L192)</f>
        <v>364190.27356539475</v>
      </c>
      <c r="M193" s="462">
        <f t="shared" ref="M193" si="1146">SUM(M180:M192)</f>
        <v>173129.66280589346</v>
      </c>
      <c r="N193" s="462">
        <f t="shared" ref="N193" si="1147">SUM(N180:N192)</f>
        <v>485367.34409899457</v>
      </c>
      <c r="O193" s="68">
        <f t="shared" si="1082"/>
        <v>4064665.2132582096</v>
      </c>
      <c r="P193" s="240">
        <f>SUM(C4:N16,C116:N128)</f>
        <v>4064665.2132582096</v>
      </c>
      <c r="Q193" s="69"/>
      <c r="R193" s="166" t="s">
        <v>43</v>
      </c>
      <c r="S193" s="158">
        <f>SUM(S180:S192)</f>
        <v>68878.461056663597</v>
      </c>
      <c r="T193" s="158">
        <f t="shared" ref="T193" si="1148">SUM(T180:T192)</f>
        <v>75711.967960949958</v>
      </c>
      <c r="U193" s="158">
        <f t="shared" ref="U193" si="1149">SUM(U180:U192)</f>
        <v>214.87819384532321</v>
      </c>
      <c r="V193" s="158">
        <f t="shared" ref="V193" si="1150">SUM(V180:V192)</f>
        <v>0</v>
      </c>
      <c r="W193" s="158">
        <f t="shared" ref="W193" si="1151">SUM(W180:W192)</f>
        <v>0</v>
      </c>
      <c r="X193" s="158">
        <f t="shared" ref="X193" si="1152">SUM(X180:X192)</f>
        <v>251355.90706472282</v>
      </c>
      <c r="Y193" s="158">
        <f t="shared" ref="Y193" si="1153">SUM(Y180:Y192)</f>
        <v>266898.77185370232</v>
      </c>
      <c r="Z193" s="158">
        <f t="shared" ref="Z193" si="1154">SUM(Z180:Z192)</f>
        <v>212322.12766989597</v>
      </c>
      <c r="AA193" s="158">
        <f t="shared" ref="AA193" si="1155">SUM(AA180:AA192)</f>
        <v>246651.79974296695</v>
      </c>
      <c r="AB193" s="158">
        <f t="shared" ref="AB193" si="1156">SUM(AB180:AB192)</f>
        <v>205196.95684802681</v>
      </c>
      <c r="AC193" s="462">
        <f t="shared" ref="AC193" si="1157">SUM(AC180:AC192)</f>
        <v>225265.25140276094</v>
      </c>
      <c r="AD193" s="462">
        <f t="shared" ref="AD193" si="1158">SUM(AD180:AD192)</f>
        <v>841733.2494605683</v>
      </c>
      <c r="AE193" s="68">
        <f t="shared" si="1084"/>
        <v>2394229.3712541028</v>
      </c>
      <c r="AF193" s="240">
        <f>SUM(S4:AD16,S116:AD128)</f>
        <v>2394229.3712541028</v>
      </c>
      <c r="AG193" s="69"/>
      <c r="AH193" s="166" t="s">
        <v>43</v>
      </c>
      <c r="AI193" s="158">
        <f>SUM(AI180:AI192)</f>
        <v>0</v>
      </c>
      <c r="AJ193" s="158">
        <f t="shared" ref="AJ193" si="1159">SUM(AJ180:AJ192)</f>
        <v>0</v>
      </c>
      <c r="AK193" s="158">
        <f t="shared" ref="AK193" si="1160">SUM(AK180:AK192)</f>
        <v>0</v>
      </c>
      <c r="AL193" s="158">
        <f t="shared" ref="AL193" si="1161">SUM(AL180:AL192)</f>
        <v>0</v>
      </c>
      <c r="AM193" s="158">
        <f t="shared" ref="AM193" si="1162">SUM(AM180:AM192)</f>
        <v>0</v>
      </c>
      <c r="AN193" s="158">
        <f t="shared" ref="AN193" si="1163">SUM(AN180:AN192)</f>
        <v>0</v>
      </c>
      <c r="AO193" s="158">
        <f t="shared" ref="AO193" si="1164">SUM(AO180:AO192)</f>
        <v>0</v>
      </c>
      <c r="AP193" s="158">
        <f t="shared" ref="AP193" si="1165">SUM(AP180:AP192)</f>
        <v>0</v>
      </c>
      <c r="AQ193" s="158">
        <f t="shared" ref="AQ193" si="1166">SUM(AQ180:AQ192)</f>
        <v>0</v>
      </c>
      <c r="AR193" s="158">
        <f t="shared" ref="AR193" si="1167">SUM(AR180:AR192)</f>
        <v>0</v>
      </c>
      <c r="AS193" s="462">
        <f t="shared" ref="AS193" si="1168">SUM(AS180:AS192)</f>
        <v>0</v>
      </c>
      <c r="AT193" s="462">
        <f t="shared" ref="AT193" si="1169">SUM(AT180:AT192)</f>
        <v>0</v>
      </c>
      <c r="AU193" s="68">
        <f t="shared" si="1086"/>
        <v>0</v>
      </c>
      <c r="AV193" s="240">
        <f>SUM(AI4:AT16,AI116:AT128)</f>
        <v>0</v>
      </c>
      <c r="AW193" s="69"/>
      <c r="AX193" s="166" t="s">
        <v>43</v>
      </c>
      <c r="AY193" s="158">
        <f>SUM(AY180:AY192)</f>
        <v>0</v>
      </c>
      <c r="AZ193" s="158">
        <f t="shared" ref="AZ193" si="1170">SUM(AZ180:AZ192)</f>
        <v>0</v>
      </c>
      <c r="BA193" s="158">
        <f t="shared" ref="BA193" si="1171">SUM(BA180:BA192)</f>
        <v>0</v>
      </c>
      <c r="BB193" s="158">
        <f t="shared" ref="BB193" si="1172">SUM(BB180:BB192)</f>
        <v>0</v>
      </c>
      <c r="BC193" s="158">
        <f t="shared" ref="BC193" si="1173">SUM(BC180:BC192)</f>
        <v>0</v>
      </c>
      <c r="BD193" s="158">
        <f t="shared" ref="BD193" si="1174">SUM(BD180:BD192)</f>
        <v>0</v>
      </c>
      <c r="BE193" s="158">
        <f t="shared" ref="BE193" si="1175">SUM(BE180:BE192)</f>
        <v>0</v>
      </c>
      <c r="BF193" s="158">
        <f t="shared" ref="BF193" si="1176">SUM(BF180:BF192)</f>
        <v>0</v>
      </c>
      <c r="BG193" s="158">
        <f t="shared" ref="BG193" si="1177">SUM(BG180:BG192)</f>
        <v>0</v>
      </c>
      <c r="BH193" s="158">
        <f t="shared" ref="BH193" si="1178">SUM(BH180:BH192)</f>
        <v>0</v>
      </c>
      <c r="BI193" s="462">
        <f t="shared" ref="BI193" si="1179">SUM(BI180:BI192)</f>
        <v>0</v>
      </c>
      <c r="BJ193" s="462">
        <f t="shared" ref="BJ193" si="1180">SUM(BJ180:BJ192)</f>
        <v>0</v>
      </c>
      <c r="BK193" s="68">
        <f t="shared" si="1088"/>
        <v>0</v>
      </c>
      <c r="BL193" s="240">
        <f>SUM(AY4:BJ16,AY116:BJ128)</f>
        <v>0</v>
      </c>
      <c r="BP193"/>
    </row>
    <row r="194" spans="1:131" ht="15" thickBot="1" x14ac:dyDescent="0.4">
      <c r="M194" s="522" t="s">
        <v>147</v>
      </c>
      <c r="N194" s="523"/>
      <c r="O194" s="105">
        <f>O177+O193+O113</f>
        <v>30084760.146823481</v>
      </c>
      <c r="P194" s="240">
        <f>P177+P193+P113</f>
        <v>30084760.146823496</v>
      </c>
      <c r="AC194" s="522" t="s">
        <v>148</v>
      </c>
      <c r="AD194" s="523"/>
      <c r="AE194" s="105">
        <f>AE177+AE193+AE113</f>
        <v>85076112.403774858</v>
      </c>
      <c r="AF194" s="240">
        <f>AF177+AF193+AF113</f>
        <v>85076112.403774858</v>
      </c>
      <c r="AS194" s="522" t="s">
        <v>149</v>
      </c>
      <c r="AT194" s="523"/>
      <c r="AU194" s="105">
        <f>AU177+AU193+AU113</f>
        <v>21704595.032210521</v>
      </c>
      <c r="AV194" s="240">
        <f>AV177+AV193+AV113</f>
        <v>21704595.032210514</v>
      </c>
      <c r="BI194" s="522" t="s">
        <v>150</v>
      </c>
      <c r="BJ194" s="523"/>
      <c r="BK194" s="105">
        <f>BK177+BK193+BK113</f>
        <v>3487361.5558762439</v>
      </c>
      <c r="BL194" s="240">
        <f>BL177+BL193+BL113</f>
        <v>3487361.5558762439</v>
      </c>
      <c r="BP194"/>
    </row>
    <row r="195" spans="1:131" x14ac:dyDescent="0.35">
      <c r="BP195"/>
    </row>
    <row r="196" spans="1:131" x14ac:dyDescent="0.35">
      <c r="BP196"/>
    </row>
    <row r="197" spans="1:131" s="201" customFormat="1" x14ac:dyDescent="0.35">
      <c r="A197" s="206"/>
      <c r="B197" s="201" t="s">
        <v>62</v>
      </c>
      <c r="C197" s="202">
        <f>C164+C180+C100</f>
        <v>0</v>
      </c>
      <c r="D197" s="202">
        <f t="shared" ref="D197:O197" si="1181">D164+D180+D100</f>
        <v>0</v>
      </c>
      <c r="E197" s="202">
        <f t="shared" si="1181"/>
        <v>0</v>
      </c>
      <c r="F197" s="202">
        <f t="shared" si="1181"/>
        <v>0</v>
      </c>
      <c r="G197" s="202">
        <f t="shared" si="1181"/>
        <v>0</v>
      </c>
      <c r="H197" s="202">
        <f t="shared" si="1181"/>
        <v>0</v>
      </c>
      <c r="I197" s="202">
        <f t="shared" si="1181"/>
        <v>0</v>
      </c>
      <c r="J197" s="202">
        <f t="shared" si="1181"/>
        <v>0</v>
      </c>
      <c r="K197" s="202">
        <f t="shared" si="1181"/>
        <v>0</v>
      </c>
      <c r="L197" s="202">
        <f t="shared" si="1181"/>
        <v>0</v>
      </c>
      <c r="M197" s="202">
        <f t="shared" si="1181"/>
        <v>0</v>
      </c>
      <c r="N197" s="202">
        <f t="shared" si="1181"/>
        <v>0</v>
      </c>
      <c r="O197" s="202">
        <f t="shared" si="1181"/>
        <v>0</v>
      </c>
      <c r="R197" s="201" t="s">
        <v>62</v>
      </c>
      <c r="S197" s="202">
        <f>S164+S180+S100</f>
        <v>0</v>
      </c>
      <c r="T197" s="202">
        <f t="shared" ref="T197:AE197" si="1182">T164+T180+T100</f>
        <v>328540.27304307325</v>
      </c>
      <c r="U197" s="202">
        <f t="shared" si="1182"/>
        <v>162086.50164003784</v>
      </c>
      <c r="V197" s="202">
        <f t="shared" si="1182"/>
        <v>738895.24858189025</v>
      </c>
      <c r="W197" s="202">
        <f t="shared" si="1182"/>
        <v>357549.42822442524</v>
      </c>
      <c r="X197" s="202">
        <f t="shared" si="1182"/>
        <v>40327.271701207748</v>
      </c>
      <c r="Y197" s="202">
        <f t="shared" si="1182"/>
        <v>114416.64115646295</v>
      </c>
      <c r="Z197" s="202">
        <f t="shared" si="1182"/>
        <v>97115.472811372325</v>
      </c>
      <c r="AA197" s="202">
        <f t="shared" si="1182"/>
        <v>0</v>
      </c>
      <c r="AB197" s="202">
        <f t="shared" si="1182"/>
        <v>150099.5707863376</v>
      </c>
      <c r="AC197" s="202">
        <f t="shared" si="1182"/>
        <v>280165.9614518226</v>
      </c>
      <c r="AD197" s="202">
        <f t="shared" si="1182"/>
        <v>1101676.184789045</v>
      </c>
      <c r="AE197" s="202">
        <f t="shared" si="1182"/>
        <v>3370872.5541856745</v>
      </c>
      <c r="AH197" s="201" t="s">
        <v>62</v>
      </c>
      <c r="AI197" s="202">
        <f>AI164+AI180+AI100</f>
        <v>0</v>
      </c>
      <c r="AJ197" s="202">
        <f t="shared" ref="AJ197:AU197" si="1183">AJ164+AJ180+AJ100</f>
        <v>0</v>
      </c>
      <c r="AK197" s="202">
        <f t="shared" si="1183"/>
        <v>0</v>
      </c>
      <c r="AL197" s="202">
        <f t="shared" si="1183"/>
        <v>12611.022721332978</v>
      </c>
      <c r="AM197" s="202">
        <f t="shared" si="1183"/>
        <v>0</v>
      </c>
      <c r="AN197" s="202">
        <f t="shared" si="1183"/>
        <v>183956.6315233866</v>
      </c>
      <c r="AO197" s="202">
        <f t="shared" si="1183"/>
        <v>139985.32805053631</v>
      </c>
      <c r="AP197" s="202">
        <f t="shared" si="1183"/>
        <v>0</v>
      </c>
      <c r="AQ197" s="202">
        <f t="shared" si="1183"/>
        <v>0</v>
      </c>
      <c r="AR197" s="202">
        <f t="shared" si="1183"/>
        <v>257147.72143533916</v>
      </c>
      <c r="AS197" s="202">
        <f t="shared" si="1183"/>
        <v>0</v>
      </c>
      <c r="AT197" s="202">
        <f t="shared" si="1183"/>
        <v>983955.66312731639</v>
      </c>
      <c r="AU197" s="202">
        <f t="shared" si="1183"/>
        <v>1577656.3668579115</v>
      </c>
      <c r="AX197" s="201" t="s">
        <v>62</v>
      </c>
      <c r="AY197" s="202">
        <f>AY164+AY180+AY100</f>
        <v>0</v>
      </c>
      <c r="AZ197" s="202">
        <f t="shared" ref="AZ197:BK197" si="1184">AZ164+AZ180+AZ100</f>
        <v>0</v>
      </c>
      <c r="BA197" s="202">
        <f t="shared" si="1184"/>
        <v>421970.24074701866</v>
      </c>
      <c r="BB197" s="202">
        <f t="shared" si="1184"/>
        <v>0</v>
      </c>
      <c r="BC197" s="202">
        <f t="shared" si="1184"/>
        <v>0</v>
      </c>
      <c r="BD197" s="202">
        <f t="shared" si="1184"/>
        <v>0</v>
      </c>
      <c r="BE197" s="202">
        <f t="shared" si="1184"/>
        <v>0</v>
      </c>
      <c r="BF197" s="202">
        <f t="shared" si="1184"/>
        <v>0</v>
      </c>
      <c r="BG197" s="202">
        <f t="shared" si="1184"/>
        <v>0</v>
      </c>
      <c r="BH197" s="202">
        <f t="shared" si="1184"/>
        <v>282345.00360811548</v>
      </c>
      <c r="BI197" s="202">
        <f t="shared" si="1184"/>
        <v>0</v>
      </c>
      <c r="BJ197" s="202">
        <f t="shared" si="1184"/>
        <v>0</v>
      </c>
      <c r="BK197" s="202">
        <f t="shared" si="1184"/>
        <v>704315.2443551342</v>
      </c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</row>
    <row r="198" spans="1:131" s="201" customFormat="1" x14ac:dyDescent="0.35">
      <c r="A198" s="206"/>
      <c r="B198" s="201" t="s">
        <v>61</v>
      </c>
      <c r="C198" s="202">
        <f t="shared" ref="C198:O209" si="1185">C165+C181+C101</f>
        <v>0</v>
      </c>
      <c r="D198" s="202">
        <f t="shared" si="1185"/>
        <v>0</v>
      </c>
      <c r="E198" s="202">
        <f t="shared" si="1185"/>
        <v>0</v>
      </c>
      <c r="F198" s="202">
        <f t="shared" si="1185"/>
        <v>0</v>
      </c>
      <c r="G198" s="202">
        <f t="shared" si="1185"/>
        <v>0</v>
      </c>
      <c r="H198" s="202">
        <f t="shared" si="1185"/>
        <v>0</v>
      </c>
      <c r="I198" s="202">
        <f t="shared" si="1185"/>
        <v>0</v>
      </c>
      <c r="J198" s="202">
        <f t="shared" si="1185"/>
        <v>0</v>
      </c>
      <c r="K198" s="202">
        <f t="shared" si="1185"/>
        <v>0</v>
      </c>
      <c r="L198" s="202">
        <f t="shared" si="1185"/>
        <v>5650.2239026266398</v>
      </c>
      <c r="M198" s="202">
        <f t="shared" si="1185"/>
        <v>0</v>
      </c>
      <c r="N198" s="202">
        <f t="shared" si="1185"/>
        <v>4745.7646472009983</v>
      </c>
      <c r="O198" s="202">
        <f t="shared" si="1185"/>
        <v>10395.988549827638</v>
      </c>
      <c r="R198" s="201" t="s">
        <v>61</v>
      </c>
      <c r="S198" s="202">
        <f t="shared" ref="S198:AE198" si="1186">S165+S181+S101</f>
        <v>0</v>
      </c>
      <c r="T198" s="202">
        <f t="shared" si="1186"/>
        <v>0</v>
      </c>
      <c r="U198" s="202">
        <f t="shared" si="1186"/>
        <v>214.87819384532321</v>
      </c>
      <c r="V198" s="202">
        <f t="shared" si="1186"/>
        <v>0</v>
      </c>
      <c r="W198" s="202">
        <f t="shared" si="1186"/>
        <v>73077.230278234871</v>
      </c>
      <c r="X198" s="202">
        <f t="shared" si="1186"/>
        <v>0</v>
      </c>
      <c r="Y198" s="202">
        <f t="shared" si="1186"/>
        <v>0</v>
      </c>
      <c r="Z198" s="202">
        <f t="shared" si="1186"/>
        <v>0</v>
      </c>
      <c r="AA198" s="202">
        <f t="shared" si="1186"/>
        <v>0</v>
      </c>
      <c r="AB198" s="202">
        <f t="shared" si="1186"/>
        <v>0</v>
      </c>
      <c r="AC198" s="202">
        <f t="shared" si="1186"/>
        <v>0</v>
      </c>
      <c r="AD198" s="202">
        <f t="shared" si="1186"/>
        <v>75674.806859740027</v>
      </c>
      <c r="AE198" s="202">
        <f t="shared" si="1186"/>
        <v>148966.91533182023</v>
      </c>
      <c r="AH198" s="201" t="s">
        <v>61</v>
      </c>
      <c r="AI198" s="202">
        <f t="shared" ref="AI198:AU198" si="1187">AI165+AI181+AI101</f>
        <v>0</v>
      </c>
      <c r="AJ198" s="202">
        <f t="shared" si="1187"/>
        <v>0</v>
      </c>
      <c r="AK198" s="202">
        <f t="shared" si="1187"/>
        <v>0</v>
      </c>
      <c r="AL198" s="202">
        <f t="shared" si="1187"/>
        <v>0</v>
      </c>
      <c r="AM198" s="202">
        <f t="shared" si="1187"/>
        <v>0</v>
      </c>
      <c r="AN198" s="202">
        <f t="shared" si="1187"/>
        <v>0</v>
      </c>
      <c r="AO198" s="202">
        <f t="shared" si="1187"/>
        <v>0</v>
      </c>
      <c r="AP198" s="202">
        <f t="shared" si="1187"/>
        <v>0</v>
      </c>
      <c r="AQ198" s="202">
        <f t="shared" si="1187"/>
        <v>0</v>
      </c>
      <c r="AR198" s="202">
        <f t="shared" si="1187"/>
        <v>0</v>
      </c>
      <c r="AS198" s="202">
        <f t="shared" si="1187"/>
        <v>0</v>
      </c>
      <c r="AT198" s="202">
        <f t="shared" si="1187"/>
        <v>12688.940934041442</v>
      </c>
      <c r="AU198" s="202">
        <f t="shared" si="1187"/>
        <v>12688.940934041442</v>
      </c>
      <c r="AX198" s="201" t="s">
        <v>61</v>
      </c>
      <c r="AY198" s="202">
        <f t="shared" ref="AY198:BK198" si="1188">AY165+AY181+AY101</f>
        <v>0</v>
      </c>
      <c r="AZ198" s="202">
        <f t="shared" si="1188"/>
        <v>0</v>
      </c>
      <c r="BA198" s="202">
        <f t="shared" si="1188"/>
        <v>0</v>
      </c>
      <c r="BB198" s="202">
        <f t="shared" si="1188"/>
        <v>0</v>
      </c>
      <c r="BC198" s="202">
        <f t="shared" si="1188"/>
        <v>0</v>
      </c>
      <c r="BD198" s="202">
        <f t="shared" si="1188"/>
        <v>0</v>
      </c>
      <c r="BE198" s="202">
        <f t="shared" si="1188"/>
        <v>0</v>
      </c>
      <c r="BF198" s="202">
        <f t="shared" si="1188"/>
        <v>0</v>
      </c>
      <c r="BG198" s="202">
        <f t="shared" si="1188"/>
        <v>0</v>
      </c>
      <c r="BH198" s="202">
        <f t="shared" si="1188"/>
        <v>0</v>
      </c>
      <c r="BI198" s="202">
        <f t="shared" si="1188"/>
        <v>0</v>
      </c>
      <c r="BJ198" s="202">
        <f t="shared" si="1188"/>
        <v>0</v>
      </c>
      <c r="BK198" s="202">
        <f t="shared" si="1188"/>
        <v>0</v>
      </c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</row>
    <row r="199" spans="1:131" s="201" customFormat="1" x14ac:dyDescent="0.35">
      <c r="A199" s="206"/>
      <c r="B199" s="201" t="s">
        <v>60</v>
      </c>
      <c r="C199" s="202">
        <f t="shared" si="1185"/>
        <v>0</v>
      </c>
      <c r="D199" s="202">
        <f t="shared" si="1185"/>
        <v>0</v>
      </c>
      <c r="E199" s="202">
        <f t="shared" si="1185"/>
        <v>0</v>
      </c>
      <c r="F199" s="202">
        <f t="shared" si="1185"/>
        <v>0</v>
      </c>
      <c r="G199" s="202">
        <f t="shared" si="1185"/>
        <v>0</v>
      </c>
      <c r="H199" s="202">
        <f t="shared" si="1185"/>
        <v>0</v>
      </c>
      <c r="I199" s="202">
        <f t="shared" si="1185"/>
        <v>0</v>
      </c>
      <c r="J199" s="202">
        <f t="shared" si="1185"/>
        <v>0</v>
      </c>
      <c r="K199" s="202">
        <f t="shared" si="1185"/>
        <v>0</v>
      </c>
      <c r="L199" s="202">
        <f t="shared" si="1185"/>
        <v>0</v>
      </c>
      <c r="M199" s="202">
        <f t="shared" si="1185"/>
        <v>0</v>
      </c>
      <c r="N199" s="202">
        <f t="shared" si="1185"/>
        <v>0</v>
      </c>
      <c r="O199" s="202">
        <f t="shared" si="1185"/>
        <v>0</v>
      </c>
      <c r="R199" s="201" t="s">
        <v>60</v>
      </c>
      <c r="S199" s="202">
        <f t="shared" ref="S199:AE199" si="1189">S166+S182+S102</f>
        <v>0</v>
      </c>
      <c r="T199" s="202">
        <f t="shared" si="1189"/>
        <v>0</v>
      </c>
      <c r="U199" s="202">
        <f t="shared" si="1189"/>
        <v>0</v>
      </c>
      <c r="V199" s="202">
        <f t="shared" si="1189"/>
        <v>2158.451649148426</v>
      </c>
      <c r="W199" s="202">
        <f t="shared" si="1189"/>
        <v>0</v>
      </c>
      <c r="X199" s="202">
        <f t="shared" si="1189"/>
        <v>3299.05538712315</v>
      </c>
      <c r="Y199" s="202">
        <f t="shared" si="1189"/>
        <v>0</v>
      </c>
      <c r="Z199" s="202">
        <f t="shared" si="1189"/>
        <v>0</v>
      </c>
      <c r="AA199" s="202">
        <f t="shared" si="1189"/>
        <v>3820.8193230531851</v>
      </c>
      <c r="AB199" s="202">
        <f t="shared" si="1189"/>
        <v>0</v>
      </c>
      <c r="AC199" s="202">
        <f t="shared" si="1189"/>
        <v>0</v>
      </c>
      <c r="AD199" s="202">
        <f t="shared" si="1189"/>
        <v>11444.532942003741</v>
      </c>
      <c r="AE199" s="202">
        <f t="shared" si="1189"/>
        <v>20722.859301328503</v>
      </c>
      <c r="AH199" s="201" t="s">
        <v>60</v>
      </c>
      <c r="AI199" s="202">
        <f t="shared" ref="AI199:AU199" si="1190">AI166+AI182+AI102</f>
        <v>0</v>
      </c>
      <c r="AJ199" s="202">
        <f t="shared" si="1190"/>
        <v>0</v>
      </c>
      <c r="AK199" s="202">
        <f t="shared" si="1190"/>
        <v>0</v>
      </c>
      <c r="AL199" s="202">
        <f t="shared" si="1190"/>
        <v>0</v>
      </c>
      <c r="AM199" s="202">
        <f t="shared" si="1190"/>
        <v>0</v>
      </c>
      <c r="AN199" s="202">
        <f t="shared" si="1190"/>
        <v>22889.065884007483</v>
      </c>
      <c r="AO199" s="202">
        <f t="shared" si="1190"/>
        <v>0</v>
      </c>
      <c r="AP199" s="202">
        <f t="shared" si="1190"/>
        <v>0</v>
      </c>
      <c r="AQ199" s="202">
        <f t="shared" si="1190"/>
        <v>0</v>
      </c>
      <c r="AR199" s="202">
        <f t="shared" si="1190"/>
        <v>0</v>
      </c>
      <c r="AS199" s="202">
        <f t="shared" si="1190"/>
        <v>0</v>
      </c>
      <c r="AT199" s="202">
        <f t="shared" si="1190"/>
        <v>0</v>
      </c>
      <c r="AU199" s="202">
        <f t="shared" si="1190"/>
        <v>22889.065884007483</v>
      </c>
      <c r="AX199" s="201" t="s">
        <v>60</v>
      </c>
      <c r="AY199" s="202">
        <f t="shared" ref="AY199:BK199" si="1191">AY166+AY182+AY102</f>
        <v>0</v>
      </c>
      <c r="AZ199" s="202">
        <f t="shared" si="1191"/>
        <v>0</v>
      </c>
      <c r="BA199" s="202">
        <f t="shared" si="1191"/>
        <v>0</v>
      </c>
      <c r="BB199" s="202">
        <f t="shared" si="1191"/>
        <v>0</v>
      </c>
      <c r="BC199" s="202">
        <f t="shared" si="1191"/>
        <v>0</v>
      </c>
      <c r="BD199" s="202">
        <f t="shared" si="1191"/>
        <v>0</v>
      </c>
      <c r="BE199" s="202">
        <f t="shared" si="1191"/>
        <v>0</v>
      </c>
      <c r="BF199" s="202">
        <f t="shared" si="1191"/>
        <v>0</v>
      </c>
      <c r="BG199" s="202">
        <f t="shared" si="1191"/>
        <v>0</v>
      </c>
      <c r="BH199" s="202">
        <f t="shared" si="1191"/>
        <v>0</v>
      </c>
      <c r="BI199" s="202">
        <f t="shared" si="1191"/>
        <v>0</v>
      </c>
      <c r="BJ199" s="202">
        <f t="shared" si="1191"/>
        <v>0</v>
      </c>
      <c r="BK199" s="202">
        <f t="shared" si="1191"/>
        <v>0</v>
      </c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</row>
    <row r="200" spans="1:131" s="201" customFormat="1" x14ac:dyDescent="0.35">
      <c r="A200" s="206"/>
      <c r="B200" s="201" t="s">
        <v>59</v>
      </c>
      <c r="C200" s="202">
        <f t="shared" si="1185"/>
        <v>0</v>
      </c>
      <c r="D200" s="202">
        <f t="shared" si="1185"/>
        <v>2663.4585600591345</v>
      </c>
      <c r="E200" s="202">
        <f t="shared" si="1185"/>
        <v>23201.111908764102</v>
      </c>
      <c r="F200" s="202">
        <f t="shared" si="1185"/>
        <v>43719.282157737558</v>
      </c>
      <c r="G200" s="202">
        <f t="shared" si="1185"/>
        <v>26468.644715256672</v>
      </c>
      <c r="H200" s="202">
        <f t="shared" si="1185"/>
        <v>15731.771815233245</v>
      </c>
      <c r="I200" s="202">
        <f t="shared" si="1185"/>
        <v>26606.644085685279</v>
      </c>
      <c r="J200" s="202">
        <f t="shared" si="1185"/>
        <v>19050.949594192058</v>
      </c>
      <c r="K200" s="202">
        <f t="shared" si="1185"/>
        <v>19553.130198713388</v>
      </c>
      <c r="L200" s="202">
        <f t="shared" si="1185"/>
        <v>46022.006202713615</v>
      </c>
      <c r="M200" s="202">
        <f t="shared" si="1185"/>
        <v>50931.676719439201</v>
      </c>
      <c r="N200" s="202">
        <f t="shared" si="1185"/>
        <v>374975.19413897069</v>
      </c>
      <c r="O200" s="202">
        <f t="shared" si="1185"/>
        <v>648923.87009676499</v>
      </c>
      <c r="R200" s="201" t="s">
        <v>59</v>
      </c>
      <c r="S200" s="202">
        <f t="shared" ref="S200:AE200" si="1192">S167+S183+S103</f>
        <v>0</v>
      </c>
      <c r="T200" s="202">
        <f t="shared" si="1192"/>
        <v>83325.070799185793</v>
      </c>
      <c r="U200" s="202">
        <f t="shared" si="1192"/>
        <v>295187.02526756038</v>
      </c>
      <c r="V200" s="202">
        <f t="shared" si="1192"/>
        <v>523618.61275544285</v>
      </c>
      <c r="W200" s="202">
        <f t="shared" si="1192"/>
        <v>383592.53474845074</v>
      </c>
      <c r="X200" s="202">
        <f t="shared" si="1192"/>
        <v>431081.52540283336</v>
      </c>
      <c r="Y200" s="202">
        <f t="shared" si="1192"/>
        <v>581003.69539099035</v>
      </c>
      <c r="Z200" s="202">
        <f t="shared" si="1192"/>
        <v>220196.7292579482</v>
      </c>
      <c r="AA200" s="202">
        <f t="shared" si="1192"/>
        <v>388566.63576341432</v>
      </c>
      <c r="AB200" s="202">
        <f t="shared" si="1192"/>
        <v>308173.76469161571</v>
      </c>
      <c r="AC200" s="202">
        <f t="shared" si="1192"/>
        <v>992501.8445535535</v>
      </c>
      <c r="AD200" s="202">
        <f t="shared" si="1192"/>
        <v>3329693.1765656229</v>
      </c>
      <c r="AE200" s="202">
        <f t="shared" si="1192"/>
        <v>7536940.6151966183</v>
      </c>
      <c r="AH200" s="201" t="s">
        <v>59</v>
      </c>
      <c r="AI200" s="202">
        <f t="shared" ref="AI200:AU200" si="1193">AI167+AI183+AI103</f>
        <v>0</v>
      </c>
      <c r="AJ200" s="202">
        <f t="shared" si="1193"/>
        <v>2930.3599534990171</v>
      </c>
      <c r="AK200" s="202">
        <f t="shared" si="1193"/>
        <v>337580.25621102046</v>
      </c>
      <c r="AL200" s="202">
        <f t="shared" si="1193"/>
        <v>52356.872389076634</v>
      </c>
      <c r="AM200" s="202">
        <f t="shared" si="1193"/>
        <v>165132.29644015417</v>
      </c>
      <c r="AN200" s="202">
        <f t="shared" si="1193"/>
        <v>1309117.3909388082</v>
      </c>
      <c r="AO200" s="202">
        <f t="shared" si="1193"/>
        <v>205336.6173591995</v>
      </c>
      <c r="AP200" s="202">
        <f t="shared" si="1193"/>
        <v>67476.446482272047</v>
      </c>
      <c r="AQ200" s="202">
        <f t="shared" si="1193"/>
        <v>35849.592231092276</v>
      </c>
      <c r="AR200" s="202">
        <f t="shared" si="1193"/>
        <v>83225.098652087618</v>
      </c>
      <c r="AS200" s="202">
        <f t="shared" si="1193"/>
        <v>618064.03551947209</v>
      </c>
      <c r="AT200" s="202">
        <f t="shared" si="1193"/>
        <v>2320852.1290398822</v>
      </c>
      <c r="AU200" s="202">
        <f t="shared" si="1193"/>
        <v>5197921.0952165648</v>
      </c>
      <c r="AX200" s="201" t="s">
        <v>59</v>
      </c>
      <c r="AY200" s="202">
        <f t="shared" ref="AY200:BK200" si="1194">AY167+AY183+AY103</f>
        <v>0</v>
      </c>
      <c r="AZ200" s="202">
        <f t="shared" si="1194"/>
        <v>0</v>
      </c>
      <c r="BA200" s="202">
        <f t="shared" si="1194"/>
        <v>0</v>
      </c>
      <c r="BB200" s="202">
        <f t="shared" si="1194"/>
        <v>0</v>
      </c>
      <c r="BC200" s="202">
        <f t="shared" si="1194"/>
        <v>0</v>
      </c>
      <c r="BD200" s="202">
        <f t="shared" si="1194"/>
        <v>176824.84603944886</v>
      </c>
      <c r="BE200" s="202">
        <f t="shared" si="1194"/>
        <v>173563.19457161424</v>
      </c>
      <c r="BF200" s="202">
        <f t="shared" si="1194"/>
        <v>0</v>
      </c>
      <c r="BG200" s="202">
        <f t="shared" si="1194"/>
        <v>0</v>
      </c>
      <c r="BH200" s="202">
        <f t="shared" si="1194"/>
        <v>234672.27523526578</v>
      </c>
      <c r="BI200" s="202">
        <f t="shared" si="1194"/>
        <v>174243.70426947749</v>
      </c>
      <c r="BJ200" s="202">
        <f t="shared" si="1194"/>
        <v>840429.37784661422</v>
      </c>
      <c r="BK200" s="202">
        <f t="shared" si="1194"/>
        <v>1599733.3979624207</v>
      </c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</row>
    <row r="201" spans="1:131" s="201" customFormat="1" x14ac:dyDescent="0.35">
      <c r="A201" s="206"/>
      <c r="B201" s="201" t="s">
        <v>58</v>
      </c>
      <c r="C201" s="202">
        <f t="shared" si="1185"/>
        <v>0</v>
      </c>
      <c r="D201" s="202">
        <f t="shared" si="1185"/>
        <v>0</v>
      </c>
      <c r="E201" s="202">
        <f t="shared" si="1185"/>
        <v>0</v>
      </c>
      <c r="F201" s="202">
        <f t="shared" si="1185"/>
        <v>0</v>
      </c>
      <c r="G201" s="202">
        <f t="shared" si="1185"/>
        <v>0</v>
      </c>
      <c r="H201" s="202">
        <f t="shared" si="1185"/>
        <v>0</v>
      </c>
      <c r="I201" s="202">
        <f t="shared" si="1185"/>
        <v>107665.82371269086</v>
      </c>
      <c r="J201" s="202">
        <f t="shared" si="1185"/>
        <v>53528.960386119012</v>
      </c>
      <c r="K201" s="202">
        <f t="shared" si="1185"/>
        <v>33077.940075019207</v>
      </c>
      <c r="L201" s="202">
        <f t="shared" si="1185"/>
        <v>0</v>
      </c>
      <c r="M201" s="202">
        <f t="shared" si="1185"/>
        <v>13737.004915724821</v>
      </c>
      <c r="N201" s="202">
        <f t="shared" si="1185"/>
        <v>63142.449671709655</v>
      </c>
      <c r="O201" s="202">
        <f t="shared" si="1185"/>
        <v>271152.17876126355</v>
      </c>
      <c r="R201" s="201" t="s">
        <v>58</v>
      </c>
      <c r="S201" s="202">
        <f t="shared" ref="S201:AE201" si="1195">S168+S184+S104</f>
        <v>13356.685664946663</v>
      </c>
      <c r="T201" s="202">
        <f t="shared" si="1195"/>
        <v>11799.993547146634</v>
      </c>
      <c r="U201" s="202">
        <f t="shared" si="1195"/>
        <v>0</v>
      </c>
      <c r="V201" s="202">
        <f t="shared" si="1195"/>
        <v>0</v>
      </c>
      <c r="W201" s="202">
        <f t="shared" si="1195"/>
        <v>0</v>
      </c>
      <c r="X201" s="202">
        <f t="shared" si="1195"/>
        <v>0</v>
      </c>
      <c r="Y201" s="202">
        <f t="shared" si="1195"/>
        <v>0</v>
      </c>
      <c r="Z201" s="202">
        <f t="shared" si="1195"/>
        <v>36936.872471321105</v>
      </c>
      <c r="AA201" s="202">
        <f t="shared" si="1195"/>
        <v>0</v>
      </c>
      <c r="AB201" s="202">
        <f t="shared" si="1195"/>
        <v>0</v>
      </c>
      <c r="AC201" s="202">
        <f t="shared" si="1195"/>
        <v>18417.394921044714</v>
      </c>
      <c r="AD201" s="202">
        <f t="shared" si="1195"/>
        <v>53309.394085838685</v>
      </c>
      <c r="AE201" s="202">
        <f t="shared" si="1195"/>
        <v>133820.3406902978</v>
      </c>
      <c r="AH201" s="201" t="s">
        <v>58</v>
      </c>
      <c r="AI201" s="202">
        <f t="shared" ref="AI201:AU201" si="1196">AI168+AI184+AI104</f>
        <v>0</v>
      </c>
      <c r="AJ201" s="202">
        <f t="shared" si="1196"/>
        <v>0</v>
      </c>
      <c r="AK201" s="202">
        <f t="shared" si="1196"/>
        <v>0</v>
      </c>
      <c r="AL201" s="202">
        <f t="shared" si="1196"/>
        <v>0</v>
      </c>
      <c r="AM201" s="202">
        <f t="shared" si="1196"/>
        <v>80610.016276556082</v>
      </c>
      <c r="AN201" s="202">
        <f t="shared" si="1196"/>
        <v>0</v>
      </c>
      <c r="AO201" s="202">
        <f t="shared" si="1196"/>
        <v>0</v>
      </c>
      <c r="AP201" s="202">
        <f t="shared" si="1196"/>
        <v>0</v>
      </c>
      <c r="AQ201" s="202">
        <f t="shared" si="1196"/>
        <v>0</v>
      </c>
      <c r="AR201" s="202">
        <f t="shared" si="1196"/>
        <v>0</v>
      </c>
      <c r="AS201" s="202">
        <f t="shared" si="1196"/>
        <v>0</v>
      </c>
      <c r="AT201" s="202">
        <f t="shared" si="1196"/>
        <v>0</v>
      </c>
      <c r="AU201" s="202">
        <f t="shared" si="1196"/>
        <v>80610.016276556082</v>
      </c>
      <c r="AX201" s="201" t="s">
        <v>58</v>
      </c>
      <c r="AY201" s="202">
        <f t="shared" ref="AY201:BK201" si="1197">AY168+AY184+AY104</f>
        <v>0</v>
      </c>
      <c r="AZ201" s="202">
        <f t="shared" si="1197"/>
        <v>0</v>
      </c>
      <c r="BA201" s="202">
        <f t="shared" si="1197"/>
        <v>0</v>
      </c>
      <c r="BB201" s="202">
        <f t="shared" si="1197"/>
        <v>0</v>
      </c>
      <c r="BC201" s="202">
        <f t="shared" si="1197"/>
        <v>9956.799332179562</v>
      </c>
      <c r="BD201" s="202">
        <f t="shared" si="1197"/>
        <v>0</v>
      </c>
      <c r="BE201" s="202">
        <f t="shared" si="1197"/>
        <v>0</v>
      </c>
      <c r="BF201" s="202">
        <f t="shared" si="1197"/>
        <v>0</v>
      </c>
      <c r="BG201" s="202">
        <f t="shared" si="1197"/>
        <v>0</v>
      </c>
      <c r="BH201" s="202">
        <f t="shared" si="1197"/>
        <v>0</v>
      </c>
      <c r="BI201" s="202">
        <f t="shared" si="1197"/>
        <v>0</v>
      </c>
      <c r="BJ201" s="202">
        <f t="shared" si="1197"/>
        <v>0</v>
      </c>
      <c r="BK201" s="202">
        <f t="shared" si="1197"/>
        <v>9956.799332179562</v>
      </c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</row>
    <row r="202" spans="1:131" s="201" customFormat="1" x14ac:dyDescent="0.35">
      <c r="A202" s="206"/>
      <c r="B202" s="201" t="s">
        <v>57</v>
      </c>
      <c r="C202" s="202">
        <f t="shared" si="1185"/>
        <v>0</v>
      </c>
      <c r="D202" s="202">
        <f t="shared" si="1185"/>
        <v>0</v>
      </c>
      <c r="E202" s="202">
        <f t="shared" si="1185"/>
        <v>0</v>
      </c>
      <c r="F202" s="202">
        <f t="shared" si="1185"/>
        <v>0</v>
      </c>
      <c r="G202" s="202">
        <f t="shared" si="1185"/>
        <v>0</v>
      </c>
      <c r="H202" s="202">
        <f t="shared" si="1185"/>
        <v>0</v>
      </c>
      <c r="I202" s="202">
        <f t="shared" si="1185"/>
        <v>0</v>
      </c>
      <c r="J202" s="202">
        <f t="shared" si="1185"/>
        <v>0</v>
      </c>
      <c r="K202" s="202">
        <f t="shared" si="1185"/>
        <v>0</v>
      </c>
      <c r="L202" s="202">
        <f t="shared" si="1185"/>
        <v>7576.2751222598099</v>
      </c>
      <c r="M202" s="202">
        <f t="shared" si="1185"/>
        <v>0</v>
      </c>
      <c r="N202" s="202">
        <f t="shared" si="1185"/>
        <v>0</v>
      </c>
      <c r="O202" s="202">
        <f t="shared" si="1185"/>
        <v>7576.2751222598099</v>
      </c>
      <c r="R202" s="201" t="s">
        <v>57</v>
      </c>
      <c r="S202" s="202">
        <f t="shared" ref="S202:AE202" si="1198">S169+S185+S105</f>
        <v>0</v>
      </c>
      <c r="T202" s="202">
        <f t="shared" si="1198"/>
        <v>0</v>
      </c>
      <c r="U202" s="202">
        <f t="shared" si="1198"/>
        <v>0</v>
      </c>
      <c r="V202" s="202">
        <f t="shared" si="1198"/>
        <v>0</v>
      </c>
      <c r="W202" s="202">
        <f t="shared" si="1198"/>
        <v>0</v>
      </c>
      <c r="X202" s="202">
        <f t="shared" si="1198"/>
        <v>0</v>
      </c>
      <c r="Y202" s="202">
        <f t="shared" si="1198"/>
        <v>0</v>
      </c>
      <c r="Z202" s="202">
        <f t="shared" si="1198"/>
        <v>0</v>
      </c>
      <c r="AA202" s="202">
        <f t="shared" si="1198"/>
        <v>0</v>
      </c>
      <c r="AB202" s="202">
        <f t="shared" si="1198"/>
        <v>0</v>
      </c>
      <c r="AC202" s="202">
        <f t="shared" si="1198"/>
        <v>0</v>
      </c>
      <c r="AD202" s="202">
        <f t="shared" si="1198"/>
        <v>0</v>
      </c>
      <c r="AE202" s="202">
        <f t="shared" si="1198"/>
        <v>0</v>
      </c>
      <c r="AH202" s="201" t="s">
        <v>57</v>
      </c>
      <c r="AI202" s="202">
        <f t="shared" ref="AI202:AU202" si="1199">AI169+AI185+AI105</f>
        <v>0</v>
      </c>
      <c r="AJ202" s="202">
        <f t="shared" si="1199"/>
        <v>0</v>
      </c>
      <c r="AK202" s="202">
        <f t="shared" si="1199"/>
        <v>0</v>
      </c>
      <c r="AL202" s="202">
        <f t="shared" si="1199"/>
        <v>0</v>
      </c>
      <c r="AM202" s="202">
        <f t="shared" si="1199"/>
        <v>0</v>
      </c>
      <c r="AN202" s="202">
        <f t="shared" si="1199"/>
        <v>0</v>
      </c>
      <c r="AO202" s="202">
        <f t="shared" si="1199"/>
        <v>0</v>
      </c>
      <c r="AP202" s="202">
        <f t="shared" si="1199"/>
        <v>0</v>
      </c>
      <c r="AQ202" s="202">
        <f t="shared" si="1199"/>
        <v>0</v>
      </c>
      <c r="AR202" s="202">
        <f t="shared" si="1199"/>
        <v>0</v>
      </c>
      <c r="AS202" s="202">
        <f t="shared" si="1199"/>
        <v>0</v>
      </c>
      <c r="AT202" s="202">
        <f t="shared" si="1199"/>
        <v>0</v>
      </c>
      <c r="AU202" s="202">
        <f t="shared" si="1199"/>
        <v>0</v>
      </c>
      <c r="AX202" s="201" t="s">
        <v>57</v>
      </c>
      <c r="AY202" s="202">
        <f t="shared" ref="AY202:BK202" si="1200">AY169+AY185+AY105</f>
        <v>0</v>
      </c>
      <c r="AZ202" s="202">
        <f t="shared" si="1200"/>
        <v>0</v>
      </c>
      <c r="BA202" s="202">
        <f t="shared" si="1200"/>
        <v>0</v>
      </c>
      <c r="BB202" s="202">
        <f t="shared" si="1200"/>
        <v>0</v>
      </c>
      <c r="BC202" s="202">
        <f t="shared" si="1200"/>
        <v>0</v>
      </c>
      <c r="BD202" s="202">
        <f t="shared" si="1200"/>
        <v>0</v>
      </c>
      <c r="BE202" s="202">
        <f t="shared" si="1200"/>
        <v>0</v>
      </c>
      <c r="BF202" s="202">
        <f t="shared" si="1200"/>
        <v>0</v>
      </c>
      <c r="BG202" s="202">
        <f t="shared" si="1200"/>
        <v>0</v>
      </c>
      <c r="BH202" s="202">
        <f t="shared" si="1200"/>
        <v>0</v>
      </c>
      <c r="BI202" s="202">
        <f t="shared" si="1200"/>
        <v>0</v>
      </c>
      <c r="BJ202" s="202">
        <f t="shared" si="1200"/>
        <v>0</v>
      </c>
      <c r="BK202" s="202">
        <f t="shared" si="1200"/>
        <v>0</v>
      </c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</row>
    <row r="203" spans="1:131" s="201" customFormat="1" x14ac:dyDescent="0.35">
      <c r="A203" s="206"/>
      <c r="B203" s="201" t="s">
        <v>56</v>
      </c>
      <c r="C203" s="202">
        <f t="shared" si="1185"/>
        <v>0</v>
      </c>
      <c r="D203" s="202">
        <f t="shared" si="1185"/>
        <v>0</v>
      </c>
      <c r="E203" s="202">
        <f t="shared" si="1185"/>
        <v>313.90119224627148</v>
      </c>
      <c r="F203" s="202">
        <f t="shared" si="1185"/>
        <v>4451.8139421217056</v>
      </c>
      <c r="G203" s="202">
        <f t="shared" si="1185"/>
        <v>41493.0817496729</v>
      </c>
      <c r="H203" s="202">
        <f t="shared" si="1185"/>
        <v>57176.522073893459</v>
      </c>
      <c r="I203" s="202">
        <f t="shared" si="1185"/>
        <v>61847.353701752305</v>
      </c>
      <c r="J203" s="202">
        <f t="shared" si="1185"/>
        <v>26103.060549230282</v>
      </c>
      <c r="K203" s="202">
        <f t="shared" si="1185"/>
        <v>19906.281718768594</v>
      </c>
      <c r="L203" s="202">
        <f t="shared" si="1185"/>
        <v>18485.596024588223</v>
      </c>
      <c r="M203" s="202">
        <f t="shared" si="1185"/>
        <v>8719.6827265743705</v>
      </c>
      <c r="N203" s="202">
        <f t="shared" si="1185"/>
        <v>1042278.197078281</v>
      </c>
      <c r="O203" s="202">
        <f t="shared" si="1185"/>
        <v>1280775.4907571292</v>
      </c>
      <c r="R203" s="201" t="s">
        <v>56</v>
      </c>
      <c r="S203" s="202">
        <f t="shared" ref="S203:AE203" si="1201">S170+S186+S106</f>
        <v>0</v>
      </c>
      <c r="T203" s="202">
        <f t="shared" si="1201"/>
        <v>27402.158252268466</v>
      </c>
      <c r="U203" s="202">
        <f t="shared" si="1201"/>
        <v>458375.86250925611</v>
      </c>
      <c r="V203" s="202">
        <f t="shared" si="1201"/>
        <v>2504849.5755567742</v>
      </c>
      <c r="W203" s="202">
        <f t="shared" si="1201"/>
        <v>687525.88016792678</v>
      </c>
      <c r="X203" s="202">
        <f t="shared" si="1201"/>
        <v>801847.73574734072</v>
      </c>
      <c r="Y203" s="202">
        <f t="shared" si="1201"/>
        <v>3973357.1863896204</v>
      </c>
      <c r="Z203" s="202">
        <f t="shared" si="1201"/>
        <v>417911.10134162859</v>
      </c>
      <c r="AA203" s="202">
        <f t="shared" si="1201"/>
        <v>317223.06157640001</v>
      </c>
      <c r="AB203" s="202">
        <f t="shared" si="1201"/>
        <v>1082140.7757483877</v>
      </c>
      <c r="AC203" s="202">
        <f t="shared" si="1201"/>
        <v>2095104.7801023882</v>
      </c>
      <c r="AD203" s="202">
        <f t="shared" si="1201"/>
        <v>9792182.8702034317</v>
      </c>
      <c r="AE203" s="202">
        <f t="shared" si="1201"/>
        <v>22157920.987595424</v>
      </c>
      <c r="AH203" s="201" t="s">
        <v>56</v>
      </c>
      <c r="AI203" s="202">
        <f t="shared" ref="AI203:AU203" si="1202">AI170+AI186+AI106</f>
        <v>0</v>
      </c>
      <c r="AJ203" s="202">
        <f t="shared" si="1202"/>
        <v>0</v>
      </c>
      <c r="AK203" s="202">
        <f t="shared" si="1202"/>
        <v>0</v>
      </c>
      <c r="AL203" s="202">
        <f t="shared" si="1202"/>
        <v>0</v>
      </c>
      <c r="AM203" s="202">
        <f t="shared" si="1202"/>
        <v>512.64526878644347</v>
      </c>
      <c r="AN203" s="202">
        <f t="shared" si="1202"/>
        <v>32427.387657438365</v>
      </c>
      <c r="AO203" s="202">
        <f t="shared" si="1202"/>
        <v>104378.48728062904</v>
      </c>
      <c r="AP203" s="202">
        <f t="shared" si="1202"/>
        <v>0</v>
      </c>
      <c r="AQ203" s="202">
        <f t="shared" si="1202"/>
        <v>25313.582306442393</v>
      </c>
      <c r="AR203" s="202">
        <f t="shared" si="1202"/>
        <v>184679.2428769191</v>
      </c>
      <c r="AS203" s="202">
        <f t="shared" si="1202"/>
        <v>844720.86648433341</v>
      </c>
      <c r="AT203" s="202">
        <f t="shared" si="1202"/>
        <v>1872339.5163790812</v>
      </c>
      <c r="AU203" s="202">
        <f t="shared" si="1202"/>
        <v>3064371.72825363</v>
      </c>
      <c r="AX203" s="201" t="s">
        <v>56</v>
      </c>
      <c r="AY203" s="202">
        <f t="shared" ref="AY203:BK203" si="1203">AY170+AY186+AY106</f>
        <v>0</v>
      </c>
      <c r="AZ203" s="202">
        <f t="shared" si="1203"/>
        <v>0</v>
      </c>
      <c r="BA203" s="202">
        <f t="shared" si="1203"/>
        <v>0</v>
      </c>
      <c r="BB203" s="202">
        <f t="shared" si="1203"/>
        <v>46270.266722168046</v>
      </c>
      <c r="BC203" s="202">
        <f t="shared" si="1203"/>
        <v>6265.7139942491058</v>
      </c>
      <c r="BD203" s="202">
        <f t="shared" si="1203"/>
        <v>0</v>
      </c>
      <c r="BE203" s="202">
        <f t="shared" si="1203"/>
        <v>0</v>
      </c>
      <c r="BF203" s="202">
        <f t="shared" si="1203"/>
        <v>0</v>
      </c>
      <c r="BG203" s="202">
        <f t="shared" si="1203"/>
        <v>0</v>
      </c>
      <c r="BH203" s="202">
        <f t="shared" si="1203"/>
        <v>0</v>
      </c>
      <c r="BI203" s="202">
        <f t="shared" si="1203"/>
        <v>10497.22516423561</v>
      </c>
      <c r="BJ203" s="202">
        <f t="shared" si="1203"/>
        <v>40998.532687542203</v>
      </c>
      <c r="BK203" s="202">
        <f t="shared" si="1203"/>
        <v>104031.73856819497</v>
      </c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</row>
    <row r="204" spans="1:131" s="201" customFormat="1" x14ac:dyDescent="0.35">
      <c r="A204" s="206"/>
      <c r="B204" s="201" t="s">
        <v>55</v>
      </c>
      <c r="C204" s="202">
        <f t="shared" si="1185"/>
        <v>28772.038734959086</v>
      </c>
      <c r="D204" s="202">
        <f t="shared" si="1185"/>
        <v>1059201.6913594208</v>
      </c>
      <c r="E204" s="202">
        <f t="shared" si="1185"/>
        <v>1274974.262882699</v>
      </c>
      <c r="F204" s="202">
        <f t="shared" si="1185"/>
        <v>2364661.3163864063</v>
      </c>
      <c r="G204" s="202">
        <f t="shared" si="1185"/>
        <v>2098676.7818460874</v>
      </c>
      <c r="H204" s="202">
        <f t="shared" si="1185"/>
        <v>2142106.0986666409</v>
      </c>
      <c r="I204" s="202">
        <f t="shared" si="1185"/>
        <v>2342689.128861323</v>
      </c>
      <c r="J204" s="202">
        <f t="shared" si="1185"/>
        <v>2056199.5925313409</v>
      </c>
      <c r="K204" s="202">
        <f t="shared" si="1185"/>
        <v>2797806.156825861</v>
      </c>
      <c r="L204" s="202">
        <f t="shared" si="1185"/>
        <v>1914879.0515605586</v>
      </c>
      <c r="M204" s="202">
        <f t="shared" si="1185"/>
        <v>1823266.6144699319</v>
      </c>
      <c r="N204" s="202">
        <f t="shared" si="1185"/>
        <v>7326717.2991260011</v>
      </c>
      <c r="O204" s="202">
        <f t="shared" si="1185"/>
        <v>27229950.03325123</v>
      </c>
      <c r="R204" s="201" t="s">
        <v>55</v>
      </c>
      <c r="S204" s="202">
        <f t="shared" ref="S204:AE204" si="1204">S171+S187+S107</f>
        <v>55521.775391716932</v>
      </c>
      <c r="T204" s="202">
        <f t="shared" si="1204"/>
        <v>1395738.4046483322</v>
      </c>
      <c r="U204" s="202">
        <f t="shared" si="1204"/>
        <v>1581010.2513181034</v>
      </c>
      <c r="V204" s="202">
        <f t="shared" si="1204"/>
        <v>1548590.2902802986</v>
      </c>
      <c r="W204" s="202">
        <f t="shared" si="1204"/>
        <v>1590734.667405586</v>
      </c>
      <c r="X204" s="202">
        <f t="shared" si="1204"/>
        <v>2480749.2252720534</v>
      </c>
      <c r="Y204" s="202">
        <f t="shared" si="1204"/>
        <v>2836779.5042391508</v>
      </c>
      <c r="Z204" s="202">
        <f t="shared" si="1204"/>
        <v>2746696.3536843257</v>
      </c>
      <c r="AA204" s="202">
        <f t="shared" si="1204"/>
        <v>3130724.8856854332</v>
      </c>
      <c r="AB204" s="202">
        <f t="shared" si="1204"/>
        <v>4546815.9846523125</v>
      </c>
      <c r="AC204" s="202">
        <f t="shared" si="1204"/>
        <v>4364936.5083766216</v>
      </c>
      <c r="AD204" s="202">
        <f t="shared" si="1204"/>
        <v>17896220.14505858</v>
      </c>
      <c r="AE204" s="202">
        <f t="shared" si="1204"/>
        <v>44174517.996012509</v>
      </c>
      <c r="AH204" s="201" t="s">
        <v>55</v>
      </c>
      <c r="AI204" s="202">
        <f t="shared" ref="AI204:AU204" si="1205">AI171+AI187+AI107</f>
        <v>0</v>
      </c>
      <c r="AJ204" s="202">
        <f t="shared" si="1205"/>
        <v>299514.29669390002</v>
      </c>
      <c r="AK204" s="202">
        <f t="shared" si="1205"/>
        <v>830473.31005599257</v>
      </c>
      <c r="AL204" s="202">
        <f t="shared" si="1205"/>
        <v>416271.27228591539</v>
      </c>
      <c r="AM204" s="202">
        <f t="shared" si="1205"/>
        <v>564868.63532228139</v>
      </c>
      <c r="AN204" s="202">
        <f t="shared" si="1205"/>
        <v>863080.84273045813</v>
      </c>
      <c r="AO204" s="202">
        <f t="shared" si="1205"/>
        <v>689663.66478793323</v>
      </c>
      <c r="AP204" s="202">
        <f t="shared" si="1205"/>
        <v>671068.12542752258</v>
      </c>
      <c r="AQ204" s="202">
        <f t="shared" si="1205"/>
        <v>525384.54062116647</v>
      </c>
      <c r="AR204" s="202">
        <f t="shared" si="1205"/>
        <v>886188.73745949892</v>
      </c>
      <c r="AS204" s="202">
        <f t="shared" si="1205"/>
        <v>408341.97983231622</v>
      </c>
      <c r="AT204" s="202">
        <f t="shared" si="1205"/>
        <v>3589330.3122882424</v>
      </c>
      <c r="AU204" s="202">
        <f t="shared" si="1205"/>
        <v>9744185.7175052278</v>
      </c>
      <c r="AX204" s="201" t="s">
        <v>55</v>
      </c>
      <c r="AY204" s="202">
        <f t="shared" ref="AY204:BK204" si="1206">AY171+AY187+AY107</f>
        <v>0</v>
      </c>
      <c r="AZ204" s="202">
        <f t="shared" si="1206"/>
        <v>50145.155863267508</v>
      </c>
      <c r="BA204" s="202">
        <f t="shared" si="1206"/>
        <v>3550.8584006904994</v>
      </c>
      <c r="BB204" s="202">
        <f t="shared" si="1206"/>
        <v>23758.260754836516</v>
      </c>
      <c r="BC204" s="202">
        <f t="shared" si="1206"/>
        <v>20986.109580789198</v>
      </c>
      <c r="BD204" s="202">
        <f t="shared" si="1206"/>
        <v>17140.19550267086</v>
      </c>
      <c r="BE204" s="202">
        <f t="shared" si="1206"/>
        <v>278285.99322386639</v>
      </c>
      <c r="BF204" s="202">
        <f t="shared" si="1206"/>
        <v>10764.263546119555</v>
      </c>
      <c r="BG204" s="202">
        <f t="shared" si="1206"/>
        <v>0</v>
      </c>
      <c r="BH204" s="202">
        <f t="shared" si="1206"/>
        <v>23664.259133401418</v>
      </c>
      <c r="BI204" s="202">
        <f t="shared" si="1206"/>
        <v>23165.783711234308</v>
      </c>
      <c r="BJ204" s="202">
        <f t="shared" si="1206"/>
        <v>162061.53448930132</v>
      </c>
      <c r="BK204" s="202">
        <f t="shared" si="1206"/>
        <v>613522.41420617758</v>
      </c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</row>
    <row r="205" spans="1:131" s="201" customFormat="1" x14ac:dyDescent="0.35">
      <c r="A205" s="206"/>
      <c r="B205" s="201" t="s">
        <v>54</v>
      </c>
      <c r="C205" s="202">
        <f t="shared" si="1185"/>
        <v>0</v>
      </c>
      <c r="D205" s="202">
        <f t="shared" si="1185"/>
        <v>15644.638306719549</v>
      </c>
      <c r="E205" s="202">
        <f t="shared" si="1185"/>
        <v>3277.7997184547039</v>
      </c>
      <c r="F205" s="202">
        <f t="shared" si="1185"/>
        <v>26073.481302916509</v>
      </c>
      <c r="G205" s="202">
        <f t="shared" si="1185"/>
        <v>47296.726667803181</v>
      </c>
      <c r="H205" s="202">
        <f t="shared" si="1185"/>
        <v>73364.84152156896</v>
      </c>
      <c r="I205" s="202">
        <f t="shared" si="1185"/>
        <v>42617.26098973841</v>
      </c>
      <c r="J205" s="202">
        <f t="shared" si="1185"/>
        <v>15731.531921043466</v>
      </c>
      <c r="K205" s="202">
        <f t="shared" si="1185"/>
        <v>34954.982556672709</v>
      </c>
      <c r="L205" s="202">
        <f t="shared" si="1185"/>
        <v>57437.103739571154</v>
      </c>
      <c r="M205" s="202">
        <f t="shared" si="1185"/>
        <v>72262.906769587033</v>
      </c>
      <c r="N205" s="202">
        <f t="shared" si="1185"/>
        <v>127943.77974491354</v>
      </c>
      <c r="O205" s="202">
        <f t="shared" si="1185"/>
        <v>516605.05323898915</v>
      </c>
      <c r="R205" s="201" t="s">
        <v>54</v>
      </c>
      <c r="S205" s="202">
        <f t="shared" ref="S205:AE205" si="1207">S172+S188+S108</f>
        <v>0</v>
      </c>
      <c r="T205" s="202">
        <f t="shared" si="1207"/>
        <v>51319.000865291811</v>
      </c>
      <c r="U205" s="202">
        <f t="shared" si="1207"/>
        <v>6158.7811881032803</v>
      </c>
      <c r="V205" s="202">
        <f t="shared" si="1207"/>
        <v>2141994.3395528323</v>
      </c>
      <c r="W205" s="202">
        <f t="shared" si="1207"/>
        <v>32616.367982864955</v>
      </c>
      <c r="X205" s="202">
        <f t="shared" si="1207"/>
        <v>408696.90463555773</v>
      </c>
      <c r="Y205" s="202">
        <f t="shared" si="1207"/>
        <v>24812.745315423806</v>
      </c>
      <c r="Z205" s="202">
        <f t="shared" si="1207"/>
        <v>108908.78665546259</v>
      </c>
      <c r="AA205" s="202">
        <f t="shared" si="1207"/>
        <v>50803.920856160861</v>
      </c>
      <c r="AB205" s="202">
        <f t="shared" si="1207"/>
        <v>201063.06762787083</v>
      </c>
      <c r="AC205" s="202">
        <f t="shared" si="1207"/>
        <v>86389.188868145749</v>
      </c>
      <c r="AD205" s="202">
        <f t="shared" si="1207"/>
        <v>2524728.4344483432</v>
      </c>
      <c r="AE205" s="202">
        <f t="shared" si="1207"/>
        <v>5637491.5379960574</v>
      </c>
      <c r="AH205" s="201" t="s">
        <v>54</v>
      </c>
      <c r="AI205" s="202">
        <f t="shared" ref="AI205:AU205" si="1208">AI172+AI188+AI108</f>
        <v>0</v>
      </c>
      <c r="AJ205" s="202">
        <f t="shared" si="1208"/>
        <v>0</v>
      </c>
      <c r="AK205" s="202">
        <f t="shared" si="1208"/>
        <v>0</v>
      </c>
      <c r="AL205" s="202">
        <f t="shared" si="1208"/>
        <v>7495.6385856277529</v>
      </c>
      <c r="AM205" s="202">
        <f t="shared" si="1208"/>
        <v>17446.210476449283</v>
      </c>
      <c r="AN205" s="202">
        <f t="shared" si="1208"/>
        <v>33694.795808702016</v>
      </c>
      <c r="AO205" s="202">
        <f t="shared" si="1208"/>
        <v>0</v>
      </c>
      <c r="AP205" s="202">
        <f t="shared" si="1208"/>
        <v>0</v>
      </c>
      <c r="AQ205" s="202">
        <f t="shared" si="1208"/>
        <v>275.84942040732147</v>
      </c>
      <c r="AR205" s="202">
        <f t="shared" si="1208"/>
        <v>0</v>
      </c>
      <c r="AS205" s="202">
        <f t="shared" si="1208"/>
        <v>6180.0393085750375</v>
      </c>
      <c r="AT205" s="202">
        <f t="shared" si="1208"/>
        <v>1376976.9005829277</v>
      </c>
      <c r="AU205" s="202">
        <f t="shared" si="1208"/>
        <v>1442069.4341826891</v>
      </c>
      <c r="AX205" s="201" t="s">
        <v>54</v>
      </c>
      <c r="AY205" s="202">
        <f t="shared" ref="AY205:BK205" si="1209">AY172+AY188+AY108</f>
        <v>0</v>
      </c>
      <c r="AZ205" s="202">
        <f t="shared" si="1209"/>
        <v>0</v>
      </c>
      <c r="BA205" s="202">
        <f t="shared" si="1209"/>
        <v>0</v>
      </c>
      <c r="BB205" s="202">
        <f t="shared" si="1209"/>
        <v>0</v>
      </c>
      <c r="BC205" s="202">
        <f t="shared" si="1209"/>
        <v>41509.264022595664</v>
      </c>
      <c r="BD205" s="202">
        <f t="shared" si="1209"/>
        <v>0</v>
      </c>
      <c r="BE205" s="202">
        <f t="shared" si="1209"/>
        <v>0</v>
      </c>
      <c r="BF205" s="202">
        <f t="shared" si="1209"/>
        <v>0</v>
      </c>
      <c r="BG205" s="202">
        <f t="shared" si="1209"/>
        <v>174047.69795172496</v>
      </c>
      <c r="BH205" s="202">
        <f t="shared" si="1209"/>
        <v>0</v>
      </c>
      <c r="BI205" s="202">
        <f t="shared" si="1209"/>
        <v>0</v>
      </c>
      <c r="BJ205" s="202">
        <f t="shared" si="1209"/>
        <v>77513.687134457316</v>
      </c>
      <c r="BK205" s="202">
        <f t="shared" si="1209"/>
        <v>293070.64910877793</v>
      </c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</row>
    <row r="206" spans="1:131" s="201" customFormat="1" x14ac:dyDescent="0.35">
      <c r="A206" s="206"/>
      <c r="B206" s="201" t="s">
        <v>53</v>
      </c>
      <c r="C206" s="202">
        <f t="shared" si="1185"/>
        <v>2496.025325739899</v>
      </c>
      <c r="D206" s="202">
        <f t="shared" si="1185"/>
        <v>0</v>
      </c>
      <c r="E206" s="202">
        <f t="shared" si="1185"/>
        <v>0</v>
      </c>
      <c r="F206" s="202">
        <f t="shared" si="1185"/>
        <v>0</v>
      </c>
      <c r="G206" s="202">
        <f t="shared" si="1185"/>
        <v>0</v>
      </c>
      <c r="H206" s="202">
        <f t="shared" si="1185"/>
        <v>0</v>
      </c>
      <c r="I206" s="202">
        <f t="shared" si="1185"/>
        <v>54929.232893058303</v>
      </c>
      <c r="J206" s="202">
        <f t="shared" si="1185"/>
        <v>0</v>
      </c>
      <c r="K206" s="202">
        <f t="shared" si="1185"/>
        <v>4203.8522730905252</v>
      </c>
      <c r="L206" s="202">
        <f t="shared" si="1185"/>
        <v>0</v>
      </c>
      <c r="M206" s="202">
        <f t="shared" si="1185"/>
        <v>0</v>
      </c>
      <c r="N206" s="202">
        <f t="shared" si="1185"/>
        <v>2724.2175690811546</v>
      </c>
      <c r="O206" s="202">
        <f t="shared" si="1185"/>
        <v>64353.328060969878</v>
      </c>
      <c r="R206" s="201" t="s">
        <v>53</v>
      </c>
      <c r="S206" s="202">
        <f t="shared" ref="S206:AE206" si="1210">S173+S189+S109</f>
        <v>0</v>
      </c>
      <c r="T206" s="202">
        <f t="shared" si="1210"/>
        <v>0</v>
      </c>
      <c r="U206" s="202">
        <f t="shared" si="1210"/>
        <v>0</v>
      </c>
      <c r="V206" s="202">
        <f t="shared" si="1210"/>
        <v>35896.193693099594</v>
      </c>
      <c r="W206" s="202">
        <f t="shared" si="1210"/>
        <v>0</v>
      </c>
      <c r="X206" s="202">
        <f t="shared" si="1210"/>
        <v>0</v>
      </c>
      <c r="Y206" s="202">
        <f t="shared" si="1210"/>
        <v>105903.04090883183</v>
      </c>
      <c r="Z206" s="202">
        <f t="shared" si="1210"/>
        <v>0</v>
      </c>
      <c r="AA206" s="202">
        <f t="shared" si="1210"/>
        <v>0</v>
      </c>
      <c r="AB206" s="202">
        <f t="shared" si="1210"/>
        <v>0</v>
      </c>
      <c r="AC206" s="202">
        <f t="shared" si="1210"/>
        <v>0</v>
      </c>
      <c r="AD206" s="202">
        <f t="shared" si="1210"/>
        <v>53357.813880658432</v>
      </c>
      <c r="AE206" s="202">
        <f t="shared" si="1210"/>
        <v>195157.04848258983</v>
      </c>
      <c r="AH206" s="201" t="s">
        <v>53</v>
      </c>
      <c r="AI206" s="202">
        <f t="shared" ref="AI206:AU206" si="1211">AI173+AI189+AI109</f>
        <v>0</v>
      </c>
      <c r="AJ206" s="202">
        <f t="shared" si="1211"/>
        <v>0</v>
      </c>
      <c r="AK206" s="202">
        <f t="shared" si="1211"/>
        <v>0</v>
      </c>
      <c r="AL206" s="202">
        <f t="shared" si="1211"/>
        <v>33488.437382761927</v>
      </c>
      <c r="AM206" s="202">
        <f t="shared" si="1211"/>
        <v>0</v>
      </c>
      <c r="AN206" s="202">
        <f t="shared" si="1211"/>
        <v>43847.119487872005</v>
      </c>
      <c r="AO206" s="202">
        <f t="shared" si="1211"/>
        <v>0</v>
      </c>
      <c r="AP206" s="202">
        <f t="shared" si="1211"/>
        <v>0</v>
      </c>
      <c r="AQ206" s="202">
        <f t="shared" si="1211"/>
        <v>0</v>
      </c>
      <c r="AR206" s="202">
        <f t="shared" si="1211"/>
        <v>0</v>
      </c>
      <c r="AS206" s="202">
        <f t="shared" si="1211"/>
        <v>290626.4989922907</v>
      </c>
      <c r="AT206" s="202">
        <f t="shared" si="1211"/>
        <v>0</v>
      </c>
      <c r="AU206" s="202">
        <f t="shared" si="1211"/>
        <v>367962.05586292467</v>
      </c>
      <c r="AX206" s="201" t="s">
        <v>53</v>
      </c>
      <c r="AY206" s="202">
        <f t="shared" ref="AY206:BK206" si="1212">AY173+AY189+AY109</f>
        <v>0</v>
      </c>
      <c r="AZ206" s="202">
        <f t="shared" si="1212"/>
        <v>0</v>
      </c>
      <c r="BA206" s="202">
        <f t="shared" si="1212"/>
        <v>0</v>
      </c>
      <c r="BB206" s="202">
        <f t="shared" si="1212"/>
        <v>0</v>
      </c>
      <c r="BC206" s="202">
        <f t="shared" si="1212"/>
        <v>0</v>
      </c>
      <c r="BD206" s="202">
        <f t="shared" si="1212"/>
        <v>0</v>
      </c>
      <c r="BE206" s="202">
        <f t="shared" si="1212"/>
        <v>78957.721853537063</v>
      </c>
      <c r="BF206" s="202">
        <f t="shared" si="1212"/>
        <v>0</v>
      </c>
      <c r="BG206" s="202">
        <f t="shared" si="1212"/>
        <v>0</v>
      </c>
      <c r="BH206" s="202">
        <f t="shared" si="1212"/>
        <v>0</v>
      </c>
      <c r="BI206" s="202">
        <f t="shared" si="1212"/>
        <v>0</v>
      </c>
      <c r="BJ206" s="202">
        <f t="shared" si="1212"/>
        <v>0</v>
      </c>
      <c r="BK206" s="202">
        <f t="shared" si="1212"/>
        <v>78957.721853537063</v>
      </c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</row>
    <row r="207" spans="1:131" s="201" customFormat="1" x14ac:dyDescent="0.35">
      <c r="A207" s="206"/>
      <c r="B207" s="201" t="s">
        <v>52</v>
      </c>
      <c r="C207" s="202">
        <f t="shared" si="1185"/>
        <v>0</v>
      </c>
      <c r="D207" s="202">
        <f t="shared" si="1185"/>
        <v>0</v>
      </c>
      <c r="E207" s="202">
        <f t="shared" si="1185"/>
        <v>0</v>
      </c>
      <c r="F207" s="202">
        <f t="shared" si="1185"/>
        <v>0</v>
      </c>
      <c r="G207" s="202">
        <f t="shared" si="1185"/>
        <v>0</v>
      </c>
      <c r="H207" s="202">
        <f t="shared" si="1185"/>
        <v>0</v>
      </c>
      <c r="I207" s="202">
        <f t="shared" si="1185"/>
        <v>0</v>
      </c>
      <c r="J207" s="202">
        <f t="shared" si="1185"/>
        <v>0</v>
      </c>
      <c r="K207" s="202">
        <f t="shared" si="1185"/>
        <v>0</v>
      </c>
      <c r="L207" s="202">
        <f t="shared" si="1185"/>
        <v>0</v>
      </c>
      <c r="M207" s="202">
        <f t="shared" si="1185"/>
        <v>0</v>
      </c>
      <c r="N207" s="202">
        <f t="shared" si="1185"/>
        <v>0</v>
      </c>
      <c r="O207" s="202">
        <f t="shared" si="1185"/>
        <v>0</v>
      </c>
      <c r="R207" s="201" t="s">
        <v>52</v>
      </c>
      <c r="S207" s="202">
        <f t="shared" ref="S207:AE207" si="1213">S174+S190+S110</f>
        <v>0</v>
      </c>
      <c r="T207" s="202">
        <f t="shared" si="1213"/>
        <v>0</v>
      </c>
      <c r="U207" s="202">
        <f t="shared" si="1213"/>
        <v>0</v>
      </c>
      <c r="V207" s="202">
        <f t="shared" si="1213"/>
        <v>0</v>
      </c>
      <c r="W207" s="202">
        <f t="shared" si="1213"/>
        <v>0</v>
      </c>
      <c r="X207" s="202">
        <f t="shared" si="1213"/>
        <v>0</v>
      </c>
      <c r="Y207" s="202">
        <f t="shared" si="1213"/>
        <v>0</v>
      </c>
      <c r="Z207" s="202">
        <f t="shared" si="1213"/>
        <v>0</v>
      </c>
      <c r="AA207" s="202">
        <f t="shared" si="1213"/>
        <v>0</v>
      </c>
      <c r="AB207" s="202">
        <f t="shared" si="1213"/>
        <v>0</v>
      </c>
      <c r="AC207" s="202">
        <f t="shared" si="1213"/>
        <v>0</v>
      </c>
      <c r="AD207" s="202">
        <f t="shared" si="1213"/>
        <v>36675.380175625767</v>
      </c>
      <c r="AE207" s="202">
        <f t="shared" si="1213"/>
        <v>36675.380175625767</v>
      </c>
      <c r="AH207" s="201" t="s">
        <v>52</v>
      </c>
      <c r="AI207" s="202">
        <f t="shared" ref="AI207:AU207" si="1214">AI174+AI190+AI110</f>
        <v>0</v>
      </c>
      <c r="AJ207" s="202">
        <f t="shared" si="1214"/>
        <v>0</v>
      </c>
      <c r="AK207" s="202">
        <f t="shared" si="1214"/>
        <v>0</v>
      </c>
      <c r="AL207" s="202">
        <f t="shared" si="1214"/>
        <v>0</v>
      </c>
      <c r="AM207" s="202">
        <f t="shared" si="1214"/>
        <v>0</v>
      </c>
      <c r="AN207" s="202">
        <f t="shared" si="1214"/>
        <v>0</v>
      </c>
      <c r="AO207" s="202">
        <f t="shared" si="1214"/>
        <v>0</v>
      </c>
      <c r="AP207" s="202">
        <f t="shared" si="1214"/>
        <v>0</v>
      </c>
      <c r="AQ207" s="202">
        <f t="shared" si="1214"/>
        <v>0</v>
      </c>
      <c r="AR207" s="202">
        <f t="shared" si="1214"/>
        <v>0</v>
      </c>
      <c r="AS207" s="202">
        <f t="shared" si="1214"/>
        <v>98320.574741488206</v>
      </c>
      <c r="AT207" s="202">
        <f t="shared" si="1214"/>
        <v>27507.638320251495</v>
      </c>
      <c r="AU207" s="202">
        <f t="shared" si="1214"/>
        <v>125828.21306173971</v>
      </c>
      <c r="AX207" s="201" t="s">
        <v>52</v>
      </c>
      <c r="AY207" s="202">
        <f t="shared" ref="AY207:BK207" si="1215">AY174+AY190+AY110</f>
        <v>0</v>
      </c>
      <c r="AZ207" s="202">
        <f t="shared" si="1215"/>
        <v>0</v>
      </c>
      <c r="BA207" s="202">
        <f t="shared" si="1215"/>
        <v>0</v>
      </c>
      <c r="BB207" s="202">
        <f t="shared" si="1215"/>
        <v>0</v>
      </c>
      <c r="BC207" s="202">
        <f t="shared" si="1215"/>
        <v>0</v>
      </c>
      <c r="BD207" s="202">
        <f t="shared" si="1215"/>
        <v>0</v>
      </c>
      <c r="BE207" s="202">
        <f t="shared" si="1215"/>
        <v>0</v>
      </c>
      <c r="BF207" s="202">
        <f t="shared" si="1215"/>
        <v>0</v>
      </c>
      <c r="BG207" s="202">
        <f t="shared" si="1215"/>
        <v>0</v>
      </c>
      <c r="BH207" s="202">
        <f t="shared" si="1215"/>
        <v>0</v>
      </c>
      <c r="BI207" s="202">
        <f t="shared" si="1215"/>
        <v>0</v>
      </c>
      <c r="BJ207" s="202">
        <f t="shared" si="1215"/>
        <v>83773.590489822105</v>
      </c>
      <c r="BK207" s="202">
        <f t="shared" si="1215"/>
        <v>83773.590489822105</v>
      </c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</row>
    <row r="208" spans="1:131" s="201" customFormat="1" x14ac:dyDescent="0.35">
      <c r="A208" s="206"/>
      <c r="B208" s="201" t="s">
        <v>51</v>
      </c>
      <c r="C208" s="202">
        <f t="shared" si="1185"/>
        <v>0</v>
      </c>
      <c r="D208" s="202">
        <f t="shared" si="1185"/>
        <v>4902.2669942261728</v>
      </c>
      <c r="E208" s="202">
        <f t="shared" si="1185"/>
        <v>0</v>
      </c>
      <c r="F208" s="202">
        <f t="shared" si="1185"/>
        <v>2858.9743693810756</v>
      </c>
      <c r="G208" s="202">
        <f t="shared" si="1185"/>
        <v>5686.5691538469764</v>
      </c>
      <c r="H208" s="202">
        <f t="shared" si="1185"/>
        <v>0</v>
      </c>
      <c r="I208" s="202">
        <f t="shared" si="1185"/>
        <v>12901.513395717415</v>
      </c>
      <c r="J208" s="202">
        <f t="shared" si="1185"/>
        <v>5665.9763012463936</v>
      </c>
      <c r="K208" s="202">
        <f t="shared" si="1185"/>
        <v>1076.1036037578249</v>
      </c>
      <c r="L208" s="202">
        <f t="shared" si="1185"/>
        <v>2832.9881506231968</v>
      </c>
      <c r="M208" s="202">
        <f t="shared" si="1185"/>
        <v>0</v>
      </c>
      <c r="N208" s="202">
        <f t="shared" si="1185"/>
        <v>8814.1717414899686</v>
      </c>
      <c r="O208" s="202">
        <f t="shared" si="1185"/>
        <v>44738.563710289025</v>
      </c>
      <c r="R208" s="201" t="s">
        <v>51</v>
      </c>
      <c r="S208" s="202">
        <f t="shared" ref="S208:AE208" si="1216">S175+S191+S111</f>
        <v>0</v>
      </c>
      <c r="T208" s="202">
        <f t="shared" si="1216"/>
        <v>0</v>
      </c>
      <c r="U208" s="202">
        <f t="shared" si="1216"/>
        <v>0</v>
      </c>
      <c r="V208" s="202">
        <f t="shared" si="1216"/>
        <v>0</v>
      </c>
      <c r="W208" s="202">
        <f t="shared" si="1216"/>
        <v>593.35534293850378</v>
      </c>
      <c r="X208" s="202">
        <f t="shared" si="1216"/>
        <v>149.3496601270904</v>
      </c>
      <c r="Y208" s="202">
        <f t="shared" si="1216"/>
        <v>36546.857961290218</v>
      </c>
      <c r="Z208" s="202">
        <f t="shared" si="1216"/>
        <v>949651.1650202733</v>
      </c>
      <c r="AA208" s="202">
        <f t="shared" si="1216"/>
        <v>212519.31875532508</v>
      </c>
      <c r="AB208" s="202">
        <f t="shared" si="1216"/>
        <v>157254.28835857709</v>
      </c>
      <c r="AC208" s="202">
        <f t="shared" si="1216"/>
        <v>36879.54041585666</v>
      </c>
      <c r="AD208" s="202">
        <f t="shared" si="1216"/>
        <v>269432.29329251871</v>
      </c>
      <c r="AE208" s="202">
        <f t="shared" si="1216"/>
        <v>1663026.1688069068</v>
      </c>
      <c r="AH208" s="201" t="s">
        <v>51</v>
      </c>
      <c r="AI208" s="202">
        <f t="shared" ref="AI208:AU208" si="1217">AI175+AI191+AI111</f>
        <v>0</v>
      </c>
      <c r="AJ208" s="202">
        <f t="shared" si="1217"/>
        <v>53705.669276308719</v>
      </c>
      <c r="AK208" s="202">
        <f t="shared" si="1217"/>
        <v>0</v>
      </c>
      <c r="AL208" s="202">
        <f t="shared" si="1217"/>
        <v>0</v>
      </c>
      <c r="AM208" s="202">
        <f t="shared" si="1217"/>
        <v>0</v>
      </c>
      <c r="AN208" s="202">
        <f t="shared" si="1217"/>
        <v>0</v>
      </c>
      <c r="AO208" s="202">
        <f t="shared" si="1217"/>
        <v>0</v>
      </c>
      <c r="AP208" s="202">
        <f t="shared" si="1217"/>
        <v>14706.728898917059</v>
      </c>
      <c r="AQ208" s="202">
        <f t="shared" si="1217"/>
        <v>0</v>
      </c>
      <c r="AR208" s="202">
        <f t="shared" si="1217"/>
        <v>0</v>
      </c>
      <c r="AS208" s="202">
        <f t="shared" si="1217"/>
        <v>0</v>
      </c>
      <c r="AT208" s="202">
        <f t="shared" si="1217"/>
        <v>0</v>
      </c>
      <c r="AU208" s="202">
        <f t="shared" si="1217"/>
        <v>68412.398175225782</v>
      </c>
      <c r="AX208" s="201" t="s">
        <v>51</v>
      </c>
      <c r="AY208" s="202">
        <f t="shared" ref="AY208:BK208" si="1218">AY175+AY191+AY111</f>
        <v>0</v>
      </c>
      <c r="AZ208" s="202">
        <f t="shared" si="1218"/>
        <v>0</v>
      </c>
      <c r="BA208" s="202">
        <f t="shared" si="1218"/>
        <v>0</v>
      </c>
      <c r="BB208" s="202">
        <f t="shared" si="1218"/>
        <v>0</v>
      </c>
      <c r="BC208" s="202">
        <f t="shared" si="1218"/>
        <v>0</v>
      </c>
      <c r="BD208" s="202">
        <f t="shared" si="1218"/>
        <v>0</v>
      </c>
      <c r="BE208" s="202">
        <f t="shared" si="1218"/>
        <v>0</v>
      </c>
      <c r="BF208" s="202">
        <f t="shared" si="1218"/>
        <v>0</v>
      </c>
      <c r="BG208" s="202">
        <f t="shared" si="1218"/>
        <v>0</v>
      </c>
      <c r="BH208" s="202">
        <f t="shared" si="1218"/>
        <v>0</v>
      </c>
      <c r="BI208" s="202">
        <f t="shared" si="1218"/>
        <v>0</v>
      </c>
      <c r="BJ208" s="202">
        <f t="shared" si="1218"/>
        <v>0</v>
      </c>
      <c r="BK208" s="202">
        <f t="shared" si="1218"/>
        <v>0</v>
      </c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</row>
    <row r="209" spans="1:131" s="201" customFormat="1" x14ac:dyDescent="0.35">
      <c r="A209" s="206"/>
      <c r="B209" s="201" t="s">
        <v>50</v>
      </c>
      <c r="C209" s="202">
        <f t="shared" si="1185"/>
        <v>0</v>
      </c>
      <c r="D209" s="202">
        <f t="shared" si="1185"/>
        <v>0</v>
      </c>
      <c r="E209" s="202">
        <f t="shared" si="1185"/>
        <v>0</v>
      </c>
      <c r="F209" s="202">
        <f t="shared" si="1185"/>
        <v>0</v>
      </c>
      <c r="G209" s="202">
        <f t="shared" si="1185"/>
        <v>0</v>
      </c>
      <c r="H209" s="202">
        <f t="shared" si="1185"/>
        <v>0</v>
      </c>
      <c r="I209" s="202">
        <f t="shared" si="1185"/>
        <v>10289.365274759824</v>
      </c>
      <c r="J209" s="202">
        <f t="shared" si="1185"/>
        <v>0</v>
      </c>
      <c r="K209" s="202">
        <f t="shared" si="1185"/>
        <v>0</v>
      </c>
      <c r="L209" s="202">
        <f t="shared" si="1185"/>
        <v>0</v>
      </c>
      <c r="M209" s="202">
        <f t="shared" si="1185"/>
        <v>0</v>
      </c>
      <c r="N209" s="202">
        <f t="shared" si="1185"/>
        <v>0</v>
      </c>
      <c r="O209" s="202">
        <f t="shared" si="1185"/>
        <v>10289.365274759824</v>
      </c>
      <c r="R209" s="201" t="s">
        <v>50</v>
      </c>
      <c r="S209" s="202">
        <f t="shared" ref="S209:AE209" si="1219">S176+S192+S112</f>
        <v>0</v>
      </c>
      <c r="T209" s="202">
        <f t="shared" si="1219"/>
        <v>0</v>
      </c>
      <c r="U209" s="202">
        <f t="shared" si="1219"/>
        <v>0</v>
      </c>
      <c r="V209" s="202">
        <f t="shared" si="1219"/>
        <v>0</v>
      </c>
      <c r="W209" s="202">
        <f t="shared" si="1219"/>
        <v>0</v>
      </c>
      <c r="X209" s="202">
        <f t="shared" si="1219"/>
        <v>0</v>
      </c>
      <c r="Y209" s="202">
        <f t="shared" si="1219"/>
        <v>0</v>
      </c>
      <c r="Z209" s="202">
        <f t="shared" si="1219"/>
        <v>0</v>
      </c>
      <c r="AA209" s="202">
        <f t="shared" si="1219"/>
        <v>0</v>
      </c>
      <c r="AB209" s="202">
        <f t="shared" si="1219"/>
        <v>0</v>
      </c>
      <c r="AC209" s="202">
        <f t="shared" si="1219"/>
        <v>0</v>
      </c>
      <c r="AD209" s="202">
        <f t="shared" si="1219"/>
        <v>0</v>
      </c>
      <c r="AE209" s="202">
        <f t="shared" si="1219"/>
        <v>0</v>
      </c>
      <c r="AH209" s="201" t="s">
        <v>50</v>
      </c>
      <c r="AI209" s="202">
        <f t="shared" ref="AI209:AU209" si="1220">AI176+AI192+AI112</f>
        <v>0</v>
      </c>
      <c r="AJ209" s="202">
        <f t="shared" si="1220"/>
        <v>0</v>
      </c>
      <c r="AK209" s="202">
        <f t="shared" si="1220"/>
        <v>0</v>
      </c>
      <c r="AL209" s="202">
        <f t="shared" si="1220"/>
        <v>0</v>
      </c>
      <c r="AM209" s="202">
        <f t="shared" si="1220"/>
        <v>0</v>
      </c>
      <c r="AN209" s="202">
        <f t="shared" si="1220"/>
        <v>0</v>
      </c>
      <c r="AO209" s="202">
        <f t="shared" si="1220"/>
        <v>0</v>
      </c>
      <c r="AP209" s="202">
        <f t="shared" si="1220"/>
        <v>0</v>
      </c>
      <c r="AQ209" s="202">
        <f t="shared" si="1220"/>
        <v>0</v>
      </c>
      <c r="AR209" s="202">
        <f t="shared" si="1220"/>
        <v>0</v>
      </c>
      <c r="AS209" s="202">
        <f t="shared" si="1220"/>
        <v>0</v>
      </c>
      <c r="AT209" s="202">
        <f t="shared" si="1220"/>
        <v>0</v>
      </c>
      <c r="AU209" s="202">
        <f t="shared" si="1220"/>
        <v>0</v>
      </c>
      <c r="AX209" s="201" t="s">
        <v>50</v>
      </c>
      <c r="AY209" s="202">
        <f t="shared" ref="AY209:BK209" si="1221">AY176+AY192+AY112</f>
        <v>0</v>
      </c>
      <c r="AZ209" s="202">
        <f t="shared" si="1221"/>
        <v>0</v>
      </c>
      <c r="BA209" s="202">
        <f t="shared" si="1221"/>
        <v>0</v>
      </c>
      <c r="BB209" s="202">
        <f t="shared" si="1221"/>
        <v>0</v>
      </c>
      <c r="BC209" s="202">
        <f t="shared" si="1221"/>
        <v>0</v>
      </c>
      <c r="BD209" s="202">
        <f t="shared" si="1221"/>
        <v>0</v>
      </c>
      <c r="BE209" s="202">
        <f t="shared" si="1221"/>
        <v>0</v>
      </c>
      <c r="BF209" s="202">
        <f t="shared" si="1221"/>
        <v>0</v>
      </c>
      <c r="BG209" s="202">
        <f t="shared" si="1221"/>
        <v>0</v>
      </c>
      <c r="BH209" s="202">
        <f t="shared" si="1221"/>
        <v>0</v>
      </c>
      <c r="BI209" s="202">
        <f t="shared" si="1221"/>
        <v>0</v>
      </c>
      <c r="BJ209" s="202">
        <f t="shared" si="1221"/>
        <v>0</v>
      </c>
      <c r="BK209" s="202">
        <f t="shared" si="1221"/>
        <v>0</v>
      </c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</row>
    <row r="210" spans="1:131" s="201" customFormat="1" x14ac:dyDescent="0.35">
      <c r="A210" s="206"/>
      <c r="B210" s="201" t="s">
        <v>43</v>
      </c>
      <c r="C210" s="202">
        <f t="shared" ref="C210:O210" si="1222">C177+C193+C113</f>
        <v>31268.064060698984</v>
      </c>
      <c r="D210" s="202">
        <f t="shared" si="1222"/>
        <v>1082412.0552204256</v>
      </c>
      <c r="E210" s="202">
        <f t="shared" si="1222"/>
        <v>1301767.0757021641</v>
      </c>
      <c r="F210" s="202">
        <f t="shared" si="1222"/>
        <v>2441764.868158563</v>
      </c>
      <c r="G210" s="202">
        <f t="shared" si="1222"/>
        <v>2219621.8041326674</v>
      </c>
      <c r="H210" s="202">
        <f t="shared" si="1222"/>
        <v>2288379.2340773367</v>
      </c>
      <c r="I210" s="202">
        <f t="shared" si="1222"/>
        <v>2659546.3229147247</v>
      </c>
      <c r="J210" s="202">
        <f t="shared" si="1222"/>
        <v>2176280.0712831719</v>
      </c>
      <c r="K210" s="202">
        <f t="shared" si="1222"/>
        <v>2910578.4472518833</v>
      </c>
      <c r="L210" s="202">
        <f t="shared" si="1222"/>
        <v>2052883.2447029413</v>
      </c>
      <c r="M210" s="202">
        <f t="shared" si="1222"/>
        <v>1968917.8856012572</v>
      </c>
      <c r="N210" s="202">
        <f t="shared" si="1222"/>
        <v>8951341.0737176482</v>
      </c>
      <c r="O210" s="202">
        <f t="shared" si="1222"/>
        <v>30084760.146823481</v>
      </c>
      <c r="R210" s="201" t="s">
        <v>43</v>
      </c>
      <c r="S210" s="202">
        <f t="shared" ref="S210:AE210" si="1223">S177+S193+S113</f>
        <v>68878.461056663597</v>
      </c>
      <c r="T210" s="202">
        <f t="shared" si="1223"/>
        <v>1898124.9011552981</v>
      </c>
      <c r="U210" s="202">
        <f t="shared" si="1223"/>
        <v>2503033.3001169064</v>
      </c>
      <c r="V210" s="202">
        <f t="shared" si="1223"/>
        <v>7496002.7120694853</v>
      </c>
      <c r="W210" s="202">
        <f t="shared" si="1223"/>
        <v>3125689.4641504274</v>
      </c>
      <c r="X210" s="202">
        <f t="shared" si="1223"/>
        <v>4166151.0678062434</v>
      </c>
      <c r="Y210" s="202">
        <f t="shared" si="1223"/>
        <v>7672819.6713617705</v>
      </c>
      <c r="Z210" s="202">
        <f t="shared" si="1223"/>
        <v>4577416.4812423326</v>
      </c>
      <c r="AA210" s="202">
        <f t="shared" si="1223"/>
        <v>4103658.6419597864</v>
      </c>
      <c r="AB210" s="202">
        <f t="shared" si="1223"/>
        <v>6445547.4518651012</v>
      </c>
      <c r="AC210" s="202">
        <f t="shared" si="1223"/>
        <v>7874395.2186894324</v>
      </c>
      <c r="AD210" s="202">
        <f t="shared" si="1223"/>
        <v>35144395.032301418</v>
      </c>
      <c r="AE210" s="202">
        <f t="shared" si="1223"/>
        <v>85076112.403774858</v>
      </c>
      <c r="AH210" s="201" t="s">
        <v>43</v>
      </c>
      <c r="AI210" s="202">
        <f t="shared" ref="AI210:AU210" si="1224">AI177+AI193+AI113</f>
        <v>0</v>
      </c>
      <c r="AJ210" s="202">
        <f t="shared" si="1224"/>
        <v>356150.32592370774</v>
      </c>
      <c r="AK210" s="202">
        <f t="shared" si="1224"/>
        <v>1168053.5662670131</v>
      </c>
      <c r="AL210" s="202">
        <f t="shared" si="1224"/>
        <v>522223.24336471467</v>
      </c>
      <c r="AM210" s="202">
        <f t="shared" si="1224"/>
        <v>828569.80378422746</v>
      </c>
      <c r="AN210" s="202">
        <f t="shared" si="1224"/>
        <v>2489013.2340306733</v>
      </c>
      <c r="AO210" s="202">
        <f t="shared" si="1224"/>
        <v>1139364.097478298</v>
      </c>
      <c r="AP210" s="202">
        <f t="shared" si="1224"/>
        <v>753251.30080871168</v>
      </c>
      <c r="AQ210" s="202">
        <f t="shared" si="1224"/>
        <v>586823.5645791085</v>
      </c>
      <c r="AR210" s="202">
        <f t="shared" si="1224"/>
        <v>1411240.8004238447</v>
      </c>
      <c r="AS210" s="202">
        <f t="shared" si="1224"/>
        <v>2266253.994878476</v>
      </c>
      <c r="AT210" s="202">
        <f t="shared" si="1224"/>
        <v>10183651.100671744</v>
      </c>
      <c r="AU210" s="202">
        <f t="shared" si="1224"/>
        <v>21704595.032210521</v>
      </c>
      <c r="AX210" s="201" t="s">
        <v>43</v>
      </c>
      <c r="AY210" s="202">
        <f t="shared" ref="AY210:BK210" si="1225">AY177+AY193+AY113</f>
        <v>0</v>
      </c>
      <c r="AZ210" s="202">
        <f t="shared" si="1225"/>
        <v>50145.155863267508</v>
      </c>
      <c r="BA210" s="202">
        <f t="shared" si="1225"/>
        <v>425521.09914770914</v>
      </c>
      <c r="BB210" s="202">
        <f t="shared" si="1225"/>
        <v>70028.527477004565</v>
      </c>
      <c r="BC210" s="202">
        <f t="shared" si="1225"/>
        <v>78717.88692981354</v>
      </c>
      <c r="BD210" s="202">
        <f t="shared" si="1225"/>
        <v>193965.04154211972</v>
      </c>
      <c r="BE210" s="202">
        <f t="shared" si="1225"/>
        <v>530806.90964901762</v>
      </c>
      <c r="BF210" s="202">
        <f t="shared" si="1225"/>
        <v>10764.263546119555</v>
      </c>
      <c r="BG210" s="202">
        <f t="shared" si="1225"/>
        <v>174047.69795172496</v>
      </c>
      <c r="BH210" s="202">
        <f t="shared" si="1225"/>
        <v>540681.53797678265</v>
      </c>
      <c r="BI210" s="202">
        <f t="shared" si="1225"/>
        <v>207906.7131449474</v>
      </c>
      <c r="BJ210" s="202">
        <f t="shared" si="1225"/>
        <v>1204776.7226477372</v>
      </c>
      <c r="BK210" s="202">
        <f t="shared" si="1225"/>
        <v>3487361.5558762439</v>
      </c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</row>
    <row r="211" spans="1:131" x14ac:dyDescent="0.35">
      <c r="BP211"/>
    </row>
    <row r="212" spans="1:131" x14ac:dyDescent="0.35">
      <c r="BP212"/>
    </row>
    <row r="213" spans="1:131" x14ac:dyDescent="0.35">
      <c r="B213" s="201" t="s">
        <v>184</v>
      </c>
      <c r="C213" s="212">
        <f>C17+C33+C49+C65+C81+C97+C161</f>
        <v>0</v>
      </c>
      <c r="D213" s="213">
        <f t="shared" ref="D213:O213" si="1226">D17+D33+D49+D65+D81+D97+D161</f>
        <v>1082412.0552204256</v>
      </c>
      <c r="E213" s="213">
        <f t="shared" si="1226"/>
        <v>1126349.6080344433</v>
      </c>
      <c r="F213" s="213">
        <f t="shared" si="1226"/>
        <v>2441764.868158563</v>
      </c>
      <c r="G213" s="213">
        <f t="shared" si="1226"/>
        <v>2219621.8041326674</v>
      </c>
      <c r="H213" s="213">
        <f t="shared" si="1226"/>
        <v>2029978.3445376828</v>
      </c>
      <c r="I213" s="213">
        <f t="shared" si="1226"/>
        <v>2479627.0870188083</v>
      </c>
      <c r="J213" s="213">
        <f t="shared" si="1226"/>
        <v>1857484.2118764501</v>
      </c>
      <c r="K213" s="213">
        <f t="shared" si="1226"/>
        <v>2257188.7181027229</v>
      </c>
      <c r="L213" s="213">
        <f t="shared" si="1226"/>
        <v>1821593.6945309152</v>
      </c>
      <c r="M213" s="213">
        <f t="shared" si="1226"/>
        <v>1820681.7583027121</v>
      </c>
      <c r="N213" s="213">
        <f t="shared" si="1226"/>
        <v>8600530.2519870903</v>
      </c>
      <c r="O213" s="213">
        <f t="shared" si="1226"/>
        <v>27737232.401902482</v>
      </c>
      <c r="R213" s="201" t="s">
        <v>184</v>
      </c>
      <c r="S213" s="212">
        <f>S17+S33+S49+S65+S81+S97+S161</f>
        <v>0</v>
      </c>
      <c r="T213" s="213">
        <f t="shared" ref="T213:AE213" si="1227">T17+T33+T49+T65+T81+T97+T161</f>
        <v>1822412.9331943481</v>
      </c>
      <c r="U213" s="213">
        <f t="shared" si="1227"/>
        <v>2502818.4219230614</v>
      </c>
      <c r="V213" s="213">
        <f t="shared" si="1227"/>
        <v>7496002.7120694863</v>
      </c>
      <c r="W213" s="213">
        <f t="shared" si="1227"/>
        <v>3125689.4641504269</v>
      </c>
      <c r="X213" s="213">
        <f t="shared" si="1227"/>
        <v>3786119.7326552495</v>
      </c>
      <c r="Y213" s="213">
        <f t="shared" si="1227"/>
        <v>7672819.6713617705</v>
      </c>
      <c r="Z213" s="213">
        <f t="shared" si="1227"/>
        <v>4492584.6113205254</v>
      </c>
      <c r="AA213" s="213">
        <f t="shared" si="1227"/>
        <v>4103658.6419597864</v>
      </c>
      <c r="AB213" s="213">
        <f t="shared" si="1227"/>
        <v>6445547.4518651003</v>
      </c>
      <c r="AC213" s="213">
        <f t="shared" si="1227"/>
        <v>7831761.3229710814</v>
      </c>
      <c r="AD213" s="213">
        <f t="shared" si="1227"/>
        <v>35072414.467522115</v>
      </c>
      <c r="AE213" s="213">
        <f t="shared" si="1227"/>
        <v>84351829.430992961</v>
      </c>
      <c r="AH213" s="201" t="s">
        <v>184</v>
      </c>
      <c r="AI213" s="212">
        <f>AI17+AI33+AI49+AI65+AI81+AI97+AI161</f>
        <v>0</v>
      </c>
      <c r="AJ213" s="213">
        <f t="shared" ref="AJ213:AU213" si="1228">AJ17+AJ33+AJ49+AJ65+AJ81+AJ97+AJ161</f>
        <v>356150.32592370774</v>
      </c>
      <c r="AK213" s="213">
        <f t="shared" si="1228"/>
        <v>1168053.5662670131</v>
      </c>
      <c r="AL213" s="213">
        <f t="shared" si="1228"/>
        <v>522223.24336471467</v>
      </c>
      <c r="AM213" s="213">
        <f t="shared" si="1228"/>
        <v>828569.80378422723</v>
      </c>
      <c r="AN213" s="213">
        <f t="shared" si="1228"/>
        <v>2489013.2340306728</v>
      </c>
      <c r="AO213" s="213">
        <f t="shared" si="1228"/>
        <v>1139364.097478298</v>
      </c>
      <c r="AP213" s="213">
        <f t="shared" si="1228"/>
        <v>753251.30080871168</v>
      </c>
      <c r="AQ213" s="213">
        <f t="shared" si="1228"/>
        <v>586823.5645791085</v>
      </c>
      <c r="AR213" s="213">
        <f t="shared" si="1228"/>
        <v>1411240.8004238447</v>
      </c>
      <c r="AS213" s="213">
        <f t="shared" si="1228"/>
        <v>2266253.9948784756</v>
      </c>
      <c r="AT213" s="213">
        <f t="shared" si="1228"/>
        <v>10183651.100671744</v>
      </c>
      <c r="AU213" s="213">
        <f t="shared" si="1228"/>
        <v>21704595.032210518</v>
      </c>
      <c r="AX213" s="201" t="s">
        <v>184</v>
      </c>
      <c r="AY213" s="212">
        <f>AY17+AY33+AY49+AY65+AY81+AY97+AY161</f>
        <v>0</v>
      </c>
      <c r="AZ213" s="213">
        <f t="shared" ref="AZ213:BK213" si="1229">AZ17+AZ33+AZ49+AZ65+AZ81+AZ97+AZ161</f>
        <v>50145.155863267508</v>
      </c>
      <c r="BA213" s="213">
        <f t="shared" si="1229"/>
        <v>425521.0991477092</v>
      </c>
      <c r="BB213" s="213">
        <f t="shared" si="1229"/>
        <v>70028.527477004565</v>
      </c>
      <c r="BC213" s="213">
        <f t="shared" si="1229"/>
        <v>78717.88692981354</v>
      </c>
      <c r="BD213" s="213">
        <f t="shared" si="1229"/>
        <v>193965.04154211972</v>
      </c>
      <c r="BE213" s="213">
        <f t="shared" si="1229"/>
        <v>530806.90964901773</v>
      </c>
      <c r="BF213" s="213">
        <f t="shared" si="1229"/>
        <v>10764.263546119555</v>
      </c>
      <c r="BG213" s="213">
        <f t="shared" si="1229"/>
        <v>174047.69795172496</v>
      </c>
      <c r="BH213" s="213">
        <f t="shared" si="1229"/>
        <v>540681.53797678265</v>
      </c>
      <c r="BI213" s="213">
        <f t="shared" si="1229"/>
        <v>207906.71314494743</v>
      </c>
      <c r="BJ213" s="213">
        <f t="shared" si="1229"/>
        <v>1204776.7226477372</v>
      </c>
      <c r="BK213" s="213">
        <f t="shared" si="1229"/>
        <v>3487361.5558762443</v>
      </c>
      <c r="BP213"/>
    </row>
    <row r="214" spans="1:131" x14ac:dyDescent="0.35">
      <c r="B214" s="201" t="s">
        <v>185</v>
      </c>
      <c r="C214" s="212">
        <f>C113</f>
        <v>0</v>
      </c>
      <c r="D214" s="213">
        <f t="shared" ref="D214:O214" si="1230">D113</f>
        <v>0</v>
      </c>
      <c r="E214" s="213">
        <f t="shared" si="1230"/>
        <v>0</v>
      </c>
      <c r="F214" s="213">
        <f t="shared" si="1230"/>
        <v>0</v>
      </c>
      <c r="G214" s="213">
        <f t="shared" si="1230"/>
        <v>0</v>
      </c>
      <c r="H214" s="213">
        <f t="shared" si="1230"/>
        <v>0</v>
      </c>
      <c r="I214" s="213">
        <f t="shared" si="1230"/>
        <v>0</v>
      </c>
      <c r="J214" s="213">
        <f t="shared" si="1230"/>
        <v>0</v>
      </c>
      <c r="K214" s="213">
        <f t="shared" si="1230"/>
        <v>0</v>
      </c>
      <c r="L214" s="213">
        <f t="shared" si="1230"/>
        <v>0</v>
      </c>
      <c r="M214" s="213">
        <f t="shared" si="1230"/>
        <v>0</v>
      </c>
      <c r="N214" s="213">
        <f t="shared" si="1230"/>
        <v>0</v>
      </c>
      <c r="O214" s="213">
        <f t="shared" si="1230"/>
        <v>0</v>
      </c>
      <c r="R214" s="201" t="s">
        <v>185</v>
      </c>
      <c r="S214" s="212">
        <f>S113</f>
        <v>0</v>
      </c>
      <c r="T214" s="213">
        <f t="shared" ref="T214:AE214" si="1231">T113</f>
        <v>0</v>
      </c>
      <c r="U214" s="213">
        <f t="shared" si="1231"/>
        <v>0</v>
      </c>
      <c r="V214" s="213">
        <f t="shared" si="1231"/>
        <v>0</v>
      </c>
      <c r="W214" s="213">
        <f t="shared" si="1231"/>
        <v>0</v>
      </c>
      <c r="X214" s="213">
        <f t="shared" si="1231"/>
        <v>0</v>
      </c>
      <c r="Y214" s="213">
        <f t="shared" si="1231"/>
        <v>0</v>
      </c>
      <c r="Z214" s="213">
        <f t="shared" si="1231"/>
        <v>0</v>
      </c>
      <c r="AA214" s="213">
        <f t="shared" si="1231"/>
        <v>0</v>
      </c>
      <c r="AB214" s="213">
        <f t="shared" si="1231"/>
        <v>0</v>
      </c>
      <c r="AC214" s="213">
        <f t="shared" si="1231"/>
        <v>0</v>
      </c>
      <c r="AD214" s="213">
        <f t="shared" si="1231"/>
        <v>0</v>
      </c>
      <c r="AE214" s="213">
        <f t="shared" si="1231"/>
        <v>0</v>
      </c>
      <c r="AH214" s="201" t="s">
        <v>185</v>
      </c>
      <c r="AI214" s="212">
        <f>AI113</f>
        <v>0</v>
      </c>
      <c r="AJ214" s="213">
        <f t="shared" ref="AJ214:AU214" si="1232">AJ113</f>
        <v>0</v>
      </c>
      <c r="AK214" s="213">
        <f t="shared" si="1232"/>
        <v>0</v>
      </c>
      <c r="AL214" s="213">
        <f t="shared" si="1232"/>
        <v>0</v>
      </c>
      <c r="AM214" s="213">
        <f t="shared" si="1232"/>
        <v>0</v>
      </c>
      <c r="AN214" s="213">
        <f t="shared" si="1232"/>
        <v>0</v>
      </c>
      <c r="AO214" s="213">
        <f t="shared" si="1232"/>
        <v>0</v>
      </c>
      <c r="AP214" s="213">
        <f t="shared" si="1232"/>
        <v>0</v>
      </c>
      <c r="AQ214" s="213">
        <f t="shared" si="1232"/>
        <v>0</v>
      </c>
      <c r="AR214" s="213">
        <f t="shared" si="1232"/>
        <v>0</v>
      </c>
      <c r="AS214" s="213">
        <f t="shared" si="1232"/>
        <v>0</v>
      </c>
      <c r="AT214" s="213">
        <f t="shared" si="1232"/>
        <v>0</v>
      </c>
      <c r="AU214" s="213">
        <f t="shared" si="1232"/>
        <v>0</v>
      </c>
      <c r="AX214" s="201" t="s">
        <v>185</v>
      </c>
      <c r="AY214" s="212">
        <f>AY113</f>
        <v>0</v>
      </c>
      <c r="AZ214" s="213">
        <f t="shared" ref="AZ214:BK214" si="1233">AZ113</f>
        <v>0</v>
      </c>
      <c r="BA214" s="213">
        <f t="shared" si="1233"/>
        <v>0</v>
      </c>
      <c r="BB214" s="213">
        <f t="shared" si="1233"/>
        <v>0</v>
      </c>
      <c r="BC214" s="213">
        <f t="shared" si="1233"/>
        <v>0</v>
      </c>
      <c r="BD214" s="213">
        <f t="shared" si="1233"/>
        <v>0</v>
      </c>
      <c r="BE214" s="213">
        <f t="shared" si="1233"/>
        <v>0</v>
      </c>
      <c r="BF214" s="213">
        <f t="shared" si="1233"/>
        <v>0</v>
      </c>
      <c r="BG214" s="213">
        <f t="shared" si="1233"/>
        <v>0</v>
      </c>
      <c r="BH214" s="213">
        <f t="shared" si="1233"/>
        <v>0</v>
      </c>
      <c r="BI214" s="213">
        <f t="shared" si="1233"/>
        <v>0</v>
      </c>
      <c r="BJ214" s="213">
        <f t="shared" si="1233"/>
        <v>0</v>
      </c>
      <c r="BK214" s="213">
        <f t="shared" si="1233"/>
        <v>0</v>
      </c>
      <c r="BP214"/>
    </row>
    <row r="215" spans="1:131" x14ac:dyDescent="0.35">
      <c r="B215" s="201" t="s">
        <v>186</v>
      </c>
      <c r="C215" s="212">
        <f>C129+C145</f>
        <v>31268.064060698984</v>
      </c>
      <c r="D215" s="213">
        <f t="shared" ref="D215:O215" si="1234">D129+D145</f>
        <v>0</v>
      </c>
      <c r="E215" s="213">
        <f t="shared" si="1234"/>
        <v>175417.46766772069</v>
      </c>
      <c r="F215" s="213">
        <f t="shared" si="1234"/>
        <v>0</v>
      </c>
      <c r="G215" s="213">
        <f t="shared" si="1234"/>
        <v>0</v>
      </c>
      <c r="H215" s="213">
        <f t="shared" si="1234"/>
        <v>258400.88953965393</v>
      </c>
      <c r="I215" s="213">
        <f t="shared" si="1234"/>
        <v>179919.23589591632</v>
      </c>
      <c r="J215" s="213">
        <f t="shared" si="1234"/>
        <v>318795.85940672189</v>
      </c>
      <c r="K215" s="213">
        <f t="shared" si="1234"/>
        <v>653389.72914916009</v>
      </c>
      <c r="L215" s="213">
        <f t="shared" si="1234"/>
        <v>231289.5501720258</v>
      </c>
      <c r="M215" s="213">
        <f t="shared" si="1234"/>
        <v>148236.12729854518</v>
      </c>
      <c r="N215" s="213">
        <f t="shared" si="1234"/>
        <v>350810.82173055783</v>
      </c>
      <c r="O215" s="213">
        <f t="shared" si="1234"/>
        <v>2347527.7449210007</v>
      </c>
      <c r="R215" s="201" t="s">
        <v>186</v>
      </c>
      <c r="S215" s="212">
        <f>S129+S145</f>
        <v>68878.461056663597</v>
      </c>
      <c r="T215" s="213">
        <f t="shared" ref="T215:AE215" si="1235">T129+T145</f>
        <v>75711.967960949958</v>
      </c>
      <c r="U215" s="213">
        <f t="shared" si="1235"/>
        <v>214.87819384532321</v>
      </c>
      <c r="V215" s="213">
        <f t="shared" si="1235"/>
        <v>0</v>
      </c>
      <c r="W215" s="213">
        <f t="shared" si="1235"/>
        <v>0</v>
      </c>
      <c r="X215" s="213">
        <f t="shared" si="1235"/>
        <v>380031.3351509932</v>
      </c>
      <c r="Y215" s="213">
        <f t="shared" si="1235"/>
        <v>0</v>
      </c>
      <c r="Z215" s="213">
        <f t="shared" si="1235"/>
        <v>84831.869921806385</v>
      </c>
      <c r="AA215" s="213">
        <f t="shared" si="1235"/>
        <v>0</v>
      </c>
      <c r="AB215" s="213">
        <f t="shared" si="1235"/>
        <v>0</v>
      </c>
      <c r="AC215" s="213">
        <f t="shared" si="1235"/>
        <v>42633.895718350359</v>
      </c>
      <c r="AD215" s="213">
        <f t="shared" si="1235"/>
        <v>71980.564779299748</v>
      </c>
      <c r="AE215" s="213">
        <f t="shared" si="1235"/>
        <v>724282.97278190847</v>
      </c>
      <c r="AH215" s="201" t="s">
        <v>186</v>
      </c>
      <c r="AI215" s="212">
        <f>AI129+AI145</f>
        <v>0</v>
      </c>
      <c r="AJ215" s="213">
        <f t="shared" ref="AJ215:AU215" si="1236">AJ129+AJ145</f>
        <v>0</v>
      </c>
      <c r="AK215" s="213">
        <f t="shared" si="1236"/>
        <v>0</v>
      </c>
      <c r="AL215" s="213">
        <f t="shared" si="1236"/>
        <v>0</v>
      </c>
      <c r="AM215" s="213">
        <f t="shared" si="1236"/>
        <v>0</v>
      </c>
      <c r="AN215" s="213">
        <f t="shared" si="1236"/>
        <v>0</v>
      </c>
      <c r="AO215" s="213">
        <f t="shared" si="1236"/>
        <v>0</v>
      </c>
      <c r="AP215" s="213">
        <f t="shared" si="1236"/>
        <v>0</v>
      </c>
      <c r="AQ215" s="213">
        <f t="shared" si="1236"/>
        <v>0</v>
      </c>
      <c r="AR215" s="213">
        <f t="shared" si="1236"/>
        <v>0</v>
      </c>
      <c r="AS215" s="213">
        <f t="shared" si="1236"/>
        <v>0</v>
      </c>
      <c r="AT215" s="213">
        <f t="shared" si="1236"/>
        <v>0</v>
      </c>
      <c r="AU215" s="213">
        <f t="shared" si="1236"/>
        <v>0</v>
      </c>
      <c r="AX215" s="201" t="s">
        <v>186</v>
      </c>
      <c r="AY215" s="212">
        <f>AY129+AY145</f>
        <v>0</v>
      </c>
      <c r="AZ215" s="213">
        <f t="shared" ref="AZ215:BK215" si="1237">AZ129+AZ145</f>
        <v>0</v>
      </c>
      <c r="BA215" s="213">
        <f t="shared" si="1237"/>
        <v>0</v>
      </c>
      <c r="BB215" s="213">
        <f t="shared" si="1237"/>
        <v>0</v>
      </c>
      <c r="BC215" s="213">
        <f t="shared" si="1237"/>
        <v>0</v>
      </c>
      <c r="BD215" s="213">
        <f t="shared" si="1237"/>
        <v>0</v>
      </c>
      <c r="BE215" s="213">
        <f t="shared" si="1237"/>
        <v>0</v>
      </c>
      <c r="BF215" s="213">
        <f t="shared" si="1237"/>
        <v>0</v>
      </c>
      <c r="BG215" s="213">
        <f t="shared" si="1237"/>
        <v>0</v>
      </c>
      <c r="BH215" s="213">
        <f t="shared" si="1237"/>
        <v>0</v>
      </c>
      <c r="BI215" s="213">
        <f t="shared" si="1237"/>
        <v>0</v>
      </c>
      <c r="BJ215" s="213">
        <f t="shared" si="1237"/>
        <v>0</v>
      </c>
      <c r="BK215" s="213">
        <f t="shared" si="1237"/>
        <v>0</v>
      </c>
      <c r="BP215"/>
    </row>
    <row r="216" spans="1:131" x14ac:dyDescent="0.35">
      <c r="BP216"/>
    </row>
    <row r="217" spans="1:131" x14ac:dyDescent="0.35">
      <c r="BP217"/>
    </row>
    <row r="218" spans="1:131" x14ac:dyDescent="0.35">
      <c r="BP218"/>
    </row>
    <row r="219" spans="1:131" x14ac:dyDescent="0.35">
      <c r="BP219"/>
    </row>
    <row r="220" spans="1:131" x14ac:dyDescent="0.35">
      <c r="BP220"/>
    </row>
    <row r="221" spans="1:131" x14ac:dyDescent="0.35">
      <c r="BP221"/>
    </row>
    <row r="222" spans="1:131" x14ac:dyDescent="0.35">
      <c r="BP222"/>
    </row>
    <row r="223" spans="1:131" x14ac:dyDescent="0.35">
      <c r="BP223"/>
    </row>
    <row r="224" spans="1:131" x14ac:dyDescent="0.35">
      <c r="BP224"/>
    </row>
    <row r="225" spans="68:68" x14ac:dyDescent="0.35">
      <c r="BP225"/>
    </row>
    <row r="226" spans="68:68" x14ac:dyDescent="0.35">
      <c r="BP226"/>
    </row>
    <row r="227" spans="68:68" x14ac:dyDescent="0.35">
      <c r="BP227"/>
    </row>
    <row r="228" spans="68:68" x14ac:dyDescent="0.35">
      <c r="BP228"/>
    </row>
    <row r="229" spans="68:68" x14ac:dyDescent="0.35">
      <c r="BP229"/>
    </row>
    <row r="230" spans="68:68" x14ac:dyDescent="0.35">
      <c r="BP230"/>
    </row>
  </sheetData>
  <mergeCells count="100">
    <mergeCell ref="M194:N194"/>
    <mergeCell ref="AC194:AD194"/>
    <mergeCell ref="AS194:AT194"/>
    <mergeCell ref="BI194:BJ194"/>
    <mergeCell ref="AW132:AW144"/>
    <mergeCell ref="AW148:AW160"/>
    <mergeCell ref="AG132:AG144"/>
    <mergeCell ref="A180:A192"/>
    <mergeCell ref="Q180:Q192"/>
    <mergeCell ref="AG180:AG192"/>
    <mergeCell ref="AW180:AW192"/>
    <mergeCell ref="AG148:AG160"/>
    <mergeCell ref="Q164:Q176"/>
    <mergeCell ref="AG164:AG176"/>
    <mergeCell ref="AW164:AW176"/>
    <mergeCell ref="Q148:Q160"/>
    <mergeCell ref="A164:A176"/>
    <mergeCell ref="A148:A160"/>
    <mergeCell ref="AW100:AW112"/>
    <mergeCell ref="AW116:AW128"/>
    <mergeCell ref="Q68:Q80"/>
    <mergeCell ref="Q84:Q96"/>
    <mergeCell ref="Q100:Q112"/>
    <mergeCell ref="Q116:Q128"/>
    <mergeCell ref="AW84:AW96"/>
    <mergeCell ref="AG68:AG80"/>
    <mergeCell ref="AG84:AG96"/>
    <mergeCell ref="AG100:AG112"/>
    <mergeCell ref="AG116:AG128"/>
    <mergeCell ref="AW68:AW80"/>
    <mergeCell ref="A116:A128"/>
    <mergeCell ref="A132:A144"/>
    <mergeCell ref="Q132:Q144"/>
    <mergeCell ref="A84:A96"/>
    <mergeCell ref="A100:A112"/>
    <mergeCell ref="A20:A32"/>
    <mergeCell ref="A36:A48"/>
    <mergeCell ref="A52:A64"/>
    <mergeCell ref="A68:A80"/>
    <mergeCell ref="AW52:AW64"/>
    <mergeCell ref="Q52:Q64"/>
    <mergeCell ref="AG52:AG64"/>
    <mergeCell ref="AW20:AW32"/>
    <mergeCell ref="AW36:AW48"/>
    <mergeCell ref="AG20:AG32"/>
    <mergeCell ref="AG36:AG48"/>
    <mergeCell ref="Q20:Q32"/>
    <mergeCell ref="Q36:Q48"/>
    <mergeCell ref="AI1:AT1"/>
    <mergeCell ref="AY1:BJ1"/>
    <mergeCell ref="BR1:CC1"/>
    <mergeCell ref="CH1:CS1"/>
    <mergeCell ref="A4:A16"/>
    <mergeCell ref="C1:N1"/>
    <mergeCell ref="S1:AD1"/>
    <mergeCell ref="AW4:AW16"/>
    <mergeCell ref="AG4:AG16"/>
    <mergeCell ref="Q4:Q16"/>
    <mergeCell ref="CX1:DI1"/>
    <mergeCell ref="DN1:DY1"/>
    <mergeCell ref="BP4:BP16"/>
    <mergeCell ref="CF4:CF16"/>
    <mergeCell ref="CV4:CV16"/>
    <mergeCell ref="DL4:DL16"/>
    <mergeCell ref="BP20:BP32"/>
    <mergeCell ref="CF20:CF32"/>
    <mergeCell ref="CV20:CV32"/>
    <mergeCell ref="DL20:DL32"/>
    <mergeCell ref="BP36:BP48"/>
    <mergeCell ref="CF36:CF48"/>
    <mergeCell ref="CV36:CV48"/>
    <mergeCell ref="DL36:DL48"/>
    <mergeCell ref="BP52:BP64"/>
    <mergeCell ref="CF52:CF64"/>
    <mergeCell ref="CV52:CV64"/>
    <mergeCell ref="DL52:DL64"/>
    <mergeCell ref="BP68:BP80"/>
    <mergeCell ref="CF68:CF80"/>
    <mergeCell ref="CV68:CV80"/>
    <mergeCell ref="DL68:DL80"/>
    <mergeCell ref="BP84:BP96"/>
    <mergeCell ref="CF84:CF96"/>
    <mergeCell ref="CV84:CV96"/>
    <mergeCell ref="DL84:DL96"/>
    <mergeCell ref="BP100:BP112"/>
    <mergeCell ref="CF100:CF112"/>
    <mergeCell ref="CV100:CV112"/>
    <mergeCell ref="DL100:DL112"/>
    <mergeCell ref="BP148:BP160"/>
    <mergeCell ref="CF148:CF160"/>
    <mergeCell ref="CV148:CV160"/>
    <mergeCell ref="DL148:DL160"/>
    <mergeCell ref="BP116:BP128"/>
    <mergeCell ref="CF116:CF128"/>
    <mergeCell ref="CV116:CV128"/>
    <mergeCell ref="DL116:DL128"/>
    <mergeCell ref="BP132:BP144"/>
    <mergeCell ref="CF132:CF144"/>
    <mergeCell ref="CV132:CV144"/>
    <mergeCell ref="DL132:DL144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X219"/>
  <sheetViews>
    <sheetView topLeftCell="A167" zoomScale="90" zoomScaleNormal="90" workbookViewId="0">
      <pane xSplit="1" topLeftCell="B1" activePane="topRight" state="frozen"/>
      <selection pane="topRight" activeCell="Q177" sqref="Q177"/>
    </sheetView>
  </sheetViews>
  <sheetFormatPr defaultRowHeight="14.5" x14ac:dyDescent="0.35"/>
  <cols>
    <col min="1" max="1" width="7.6328125" customWidth="1"/>
    <col min="2" max="2" width="17.6328125" bestFit="1" customWidth="1"/>
    <col min="3" max="3" width="14.36328125" bestFit="1" customWidth="1"/>
    <col min="4" max="4" width="11.6328125" bestFit="1" customWidth="1"/>
    <col min="5" max="5" width="12.6328125" bestFit="1" customWidth="1"/>
    <col min="6" max="6" width="11.6328125" bestFit="1" customWidth="1"/>
    <col min="7" max="7" width="12.90625" customWidth="1"/>
    <col min="8" max="8" width="11.6328125" bestFit="1" customWidth="1"/>
    <col min="9" max="9" width="12.6328125" bestFit="1" customWidth="1"/>
    <col min="10" max="10" width="11.6328125" bestFit="1" customWidth="1"/>
    <col min="11" max="11" width="12.36328125" customWidth="1"/>
    <col min="12" max="14" width="13.36328125" customWidth="1"/>
    <col min="15" max="15" width="14.453125" style="1" bestFit="1" customWidth="1"/>
    <col min="16" max="16" width="13.453125" customWidth="1"/>
    <col min="17" max="23" width="11.36328125" customWidth="1"/>
  </cols>
  <sheetData>
    <row r="1" spans="1:24" ht="30.5" x14ac:dyDescent="0.85">
      <c r="A1" s="79"/>
      <c r="B1" s="79"/>
      <c r="C1" s="519" t="s">
        <v>160</v>
      </c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1"/>
      <c r="O1" s="80"/>
    </row>
    <row r="2" spans="1:24" ht="5.25" customHeight="1" thickBot="1" x14ac:dyDescent="0.9">
      <c r="A2" s="79"/>
      <c r="B2" s="79"/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  <c r="O2" s="80"/>
    </row>
    <row r="3" spans="1:24" ht="21.65" customHeight="1" thickBot="1" x14ac:dyDescent="0.4">
      <c r="B3" s="153" t="s">
        <v>36</v>
      </c>
      <c r="C3" s="154">
        <f>'BIZ kWh ENTRY'!C3</f>
        <v>45658</v>
      </c>
      <c r="D3" s="154">
        <f>'BIZ kWh ENTRY'!D3</f>
        <v>45689</v>
      </c>
      <c r="E3" s="154">
        <f>'BIZ kWh ENTRY'!E3</f>
        <v>45717</v>
      </c>
      <c r="F3" s="154">
        <f>'BIZ kWh ENTRY'!F3</f>
        <v>45748</v>
      </c>
      <c r="G3" s="154">
        <f>'BIZ kWh ENTRY'!G3</f>
        <v>45778</v>
      </c>
      <c r="H3" s="154">
        <f>'BIZ kWh ENTRY'!H3</f>
        <v>45809</v>
      </c>
      <c r="I3" s="154">
        <f>'BIZ kWh ENTRY'!I3</f>
        <v>45839</v>
      </c>
      <c r="J3" s="154">
        <f>'BIZ kWh ENTRY'!J3</f>
        <v>45870</v>
      </c>
      <c r="K3" s="154">
        <f>'BIZ kWh ENTRY'!K3</f>
        <v>45901</v>
      </c>
      <c r="L3" s="154">
        <f>'BIZ kWh ENTRY'!L3</f>
        <v>45931</v>
      </c>
      <c r="M3" s="154">
        <f>'BIZ kWh ENTRY'!M3</f>
        <v>45962</v>
      </c>
      <c r="N3" s="161" t="str">
        <f>'BIZ kWh ENTRY'!N3</f>
        <v>Dec-25 +</v>
      </c>
      <c r="O3" s="155" t="s">
        <v>34</v>
      </c>
      <c r="Q3" s="37"/>
      <c r="R3" s="37"/>
      <c r="S3" s="37"/>
      <c r="T3" s="37"/>
      <c r="U3" s="37"/>
      <c r="V3" s="37"/>
      <c r="W3" s="37"/>
      <c r="X3" s="142"/>
    </row>
    <row r="4" spans="1:24" ht="15" customHeight="1" x14ac:dyDescent="0.35">
      <c r="A4" s="527" t="s">
        <v>70</v>
      </c>
      <c r="B4" s="10" t="s">
        <v>62</v>
      </c>
      <c r="C4" s="3">
        <f>SUM('BIZ kWh ENTRY'!C4,'BIZ kWh ENTRY'!S4,'BIZ kWh ENTRY'!AI4,'BIZ kWh ENTRY'!AY4)</f>
        <v>0</v>
      </c>
      <c r="D4" s="3">
        <f>SUM('BIZ kWh ENTRY'!D4,'BIZ kWh ENTRY'!T4,'BIZ kWh ENTRY'!AJ4,'BIZ kWh ENTRY'!AZ4)</f>
        <v>0</v>
      </c>
      <c r="E4" s="3">
        <f>SUM('BIZ kWh ENTRY'!E4,'BIZ kWh ENTRY'!U4,'BIZ kWh ENTRY'!AK4,'BIZ kWh ENTRY'!BA4)</f>
        <v>0</v>
      </c>
      <c r="F4" s="3">
        <f>SUM('BIZ kWh ENTRY'!F4,'BIZ kWh ENTRY'!V4,'BIZ kWh ENTRY'!AL4,'BIZ kWh ENTRY'!BB4)</f>
        <v>0</v>
      </c>
      <c r="G4" s="3">
        <f>SUM('BIZ kWh ENTRY'!G4,'BIZ kWh ENTRY'!W4,'BIZ kWh ENTRY'!AM4,'BIZ kWh ENTRY'!BC4)</f>
        <v>0</v>
      </c>
      <c r="H4" s="3">
        <f>SUM('BIZ kWh ENTRY'!H4,'BIZ kWh ENTRY'!X4,'BIZ kWh ENTRY'!AN4,'BIZ kWh ENTRY'!BD4)</f>
        <v>0</v>
      </c>
      <c r="I4" s="3">
        <f>SUM('BIZ kWh ENTRY'!I4,'BIZ kWh ENTRY'!Y4,'BIZ kWh ENTRY'!AO4,'BIZ kWh ENTRY'!BE4)</f>
        <v>0</v>
      </c>
      <c r="J4" s="3">
        <f>SUM('BIZ kWh ENTRY'!J4,'BIZ kWh ENTRY'!Z4,'BIZ kWh ENTRY'!AP4,'BIZ kWh ENTRY'!BF4)</f>
        <v>0</v>
      </c>
      <c r="K4" s="3">
        <f>SUM('BIZ kWh ENTRY'!K4,'BIZ kWh ENTRY'!AA4,'BIZ kWh ENTRY'!AQ4,'BIZ kWh ENTRY'!BG4)</f>
        <v>0</v>
      </c>
      <c r="L4" s="3">
        <f>SUM('BIZ kWh ENTRY'!L4,'BIZ kWh ENTRY'!AB4,'BIZ kWh ENTRY'!AR4,'BIZ kWh ENTRY'!BH4)</f>
        <v>0</v>
      </c>
      <c r="M4" s="3">
        <f>SUM('BIZ kWh ENTRY'!M4,'BIZ kWh ENTRY'!AC4,'BIZ kWh ENTRY'!AS4,'BIZ kWh ENTRY'!BI4)</f>
        <v>0</v>
      </c>
      <c r="N4" s="3">
        <f>SUM('BIZ kWh ENTRY'!N4,'BIZ kWh ENTRY'!AD4,'BIZ kWh ENTRY'!AT4,'BIZ kWh ENTRY'!BJ4)</f>
        <v>0</v>
      </c>
      <c r="O4" s="65">
        <f t="shared" ref="O4:O17" si="0">SUM(C4:N4)</f>
        <v>0</v>
      </c>
      <c r="Q4" s="147"/>
      <c r="R4" s="147"/>
      <c r="S4" s="147"/>
      <c r="T4" s="147"/>
      <c r="U4" s="147"/>
      <c r="V4" s="147"/>
      <c r="W4" s="147"/>
      <c r="X4" s="239"/>
    </row>
    <row r="5" spans="1:24" x14ac:dyDescent="0.35">
      <c r="A5" s="528"/>
      <c r="B5" s="11" t="s">
        <v>61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65">
        <f t="shared" si="0"/>
        <v>0</v>
      </c>
      <c r="Q5" s="147"/>
      <c r="R5" s="147"/>
      <c r="S5" s="147"/>
      <c r="T5" s="147"/>
      <c r="U5" s="147"/>
      <c r="V5" s="147"/>
      <c r="W5" s="147"/>
      <c r="X5" s="239"/>
    </row>
    <row r="6" spans="1:24" x14ac:dyDescent="0.35">
      <c r="A6" s="528"/>
      <c r="B6" s="10" t="s">
        <v>60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65">
        <f t="shared" si="0"/>
        <v>0</v>
      </c>
      <c r="Q6" s="147"/>
      <c r="R6" s="147"/>
      <c r="S6" s="147"/>
      <c r="T6" s="147"/>
      <c r="U6" s="147"/>
      <c r="V6" s="147"/>
      <c r="W6" s="147"/>
      <c r="X6" s="239"/>
    </row>
    <row r="7" spans="1:24" x14ac:dyDescent="0.35">
      <c r="A7" s="528"/>
      <c r="B7" s="10" t="s">
        <v>59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2072.7324771852814</v>
      </c>
      <c r="G7" s="3">
        <f>SUM('BIZ kWh ENTRY'!G7,'BIZ kWh ENTRY'!W7,'BIZ kWh ENTRY'!AM7,'BIZ kWh ENTRY'!BC7)</f>
        <v>0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0</v>
      </c>
      <c r="M7" s="3">
        <f>SUM('BIZ kWh ENTRY'!M7,'BIZ kWh ENTRY'!AC7,'BIZ kWh ENTRY'!AS7,'BIZ kWh ENTRY'!BI7)</f>
        <v>0</v>
      </c>
      <c r="N7" s="3">
        <f>SUM('BIZ kWh ENTRY'!N7,'BIZ kWh ENTRY'!AD7,'BIZ kWh ENTRY'!AT7,'BIZ kWh ENTRY'!BJ7)</f>
        <v>0</v>
      </c>
      <c r="O7" s="65">
        <f t="shared" si="0"/>
        <v>2072.7324771852814</v>
      </c>
      <c r="Q7" s="147"/>
      <c r="R7" s="147"/>
      <c r="S7" s="147"/>
      <c r="T7" s="147"/>
      <c r="U7" s="147"/>
      <c r="V7" s="147"/>
      <c r="W7" s="147"/>
      <c r="X7" s="239"/>
    </row>
    <row r="8" spans="1:24" x14ac:dyDescent="0.35">
      <c r="A8" s="528"/>
      <c r="B8" s="11" t="s">
        <v>58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65">
        <f t="shared" si="0"/>
        <v>0</v>
      </c>
      <c r="Q8" s="147"/>
      <c r="R8" s="147"/>
      <c r="S8" s="147"/>
      <c r="T8" s="147"/>
      <c r="U8" s="147"/>
      <c r="V8" s="147"/>
      <c r="W8" s="147"/>
      <c r="X8" s="239"/>
    </row>
    <row r="9" spans="1:24" x14ac:dyDescent="0.35">
      <c r="A9" s="528"/>
      <c r="B9" s="10" t="s">
        <v>57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65">
        <f t="shared" si="0"/>
        <v>0</v>
      </c>
      <c r="Q9" s="147"/>
      <c r="R9" s="147"/>
      <c r="S9" s="147"/>
      <c r="T9" s="147"/>
      <c r="U9" s="147"/>
      <c r="V9" s="147"/>
      <c r="W9" s="147"/>
      <c r="X9" s="239"/>
    </row>
    <row r="10" spans="1:24" x14ac:dyDescent="0.35">
      <c r="A10" s="528"/>
      <c r="B10" s="10" t="s">
        <v>56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0</v>
      </c>
      <c r="F10" s="3">
        <f>SUM('BIZ kWh ENTRY'!F10,'BIZ kWh ENTRY'!V10,'BIZ kWh ENTRY'!AL10,'BIZ kWh ENTRY'!BB10)</f>
        <v>0</v>
      </c>
      <c r="G10" s="3">
        <f>SUM('BIZ kWh ENTRY'!G10,'BIZ kWh ENTRY'!W10,'BIZ kWh ENTRY'!AM10,'BIZ kWh ENTRY'!BC10)</f>
        <v>0</v>
      </c>
      <c r="H10" s="3">
        <f>SUM('BIZ kWh ENTRY'!H10,'BIZ kWh ENTRY'!X10,'BIZ kWh ENTRY'!AN10,'BIZ kWh ENTRY'!BD10)</f>
        <v>0</v>
      </c>
      <c r="I10" s="3">
        <f>SUM('BIZ kWh ENTRY'!I10,'BIZ kWh ENTRY'!Y10,'BIZ kWh ENTRY'!AO10,'BIZ kWh ENTRY'!BE10)</f>
        <v>0</v>
      </c>
      <c r="J10" s="3">
        <f>SUM('BIZ kWh ENTRY'!J10,'BIZ kWh ENTRY'!Z10,'BIZ kWh ENTRY'!AP10,'BIZ kWh ENTRY'!BF10)</f>
        <v>0</v>
      </c>
      <c r="K10" s="3">
        <f>SUM('BIZ kWh ENTRY'!K10,'BIZ kWh ENTRY'!AA10,'BIZ kWh ENTRY'!AQ10,'BIZ kWh ENTRY'!BG10)</f>
        <v>0</v>
      </c>
      <c r="L10" s="3">
        <f>SUM('BIZ kWh ENTRY'!L10,'BIZ kWh ENTRY'!AB10,'BIZ kWh ENTRY'!AR10,'BIZ kWh ENTRY'!BH10)</f>
        <v>0</v>
      </c>
      <c r="M10" s="3">
        <f>SUM('BIZ kWh ENTRY'!M10,'BIZ kWh ENTRY'!AC10,'BIZ kWh ENTRY'!AS10,'BIZ kWh ENTRY'!BI10)</f>
        <v>0</v>
      </c>
      <c r="N10" s="3">
        <f>SUM('BIZ kWh ENTRY'!N10,'BIZ kWh ENTRY'!AD10,'BIZ kWh ENTRY'!AT10,'BIZ kWh ENTRY'!BJ10)</f>
        <v>0</v>
      </c>
      <c r="O10" s="65">
        <f t="shared" si="0"/>
        <v>0</v>
      </c>
      <c r="Q10" s="147"/>
      <c r="R10" s="147"/>
      <c r="S10" s="147"/>
      <c r="T10" s="147"/>
      <c r="U10" s="147"/>
      <c r="V10" s="147"/>
      <c r="W10" s="147"/>
      <c r="X10" s="239"/>
    </row>
    <row r="11" spans="1:24" x14ac:dyDescent="0.35">
      <c r="A11" s="528"/>
      <c r="B11" s="10" t="s">
        <v>55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0</v>
      </c>
      <c r="E11" s="3">
        <f>SUM('BIZ kWh ENTRY'!E11,'BIZ kWh ENTRY'!U11,'BIZ kWh ENTRY'!AK11,'BIZ kWh ENTRY'!BA11)</f>
        <v>0</v>
      </c>
      <c r="F11" s="3">
        <f>SUM('BIZ kWh ENTRY'!F11,'BIZ kWh ENTRY'!V11,'BIZ kWh ENTRY'!AL11,'BIZ kWh ENTRY'!BB11)</f>
        <v>214818.96844361984</v>
      </c>
      <c r="G11" s="3">
        <f>SUM('BIZ kWh ENTRY'!G11,'BIZ kWh ENTRY'!W11,'BIZ kWh ENTRY'!AM11,'BIZ kWh ENTRY'!BC11)</f>
        <v>581284.51236032054</v>
      </c>
      <c r="H11" s="3">
        <f>SUM('BIZ kWh ENTRY'!H11,'BIZ kWh ENTRY'!X11,'BIZ kWh ENTRY'!AN11,'BIZ kWh ENTRY'!BD11)</f>
        <v>561380.79947003757</v>
      </c>
      <c r="I11" s="3">
        <f>SUM('BIZ kWh ENTRY'!I11,'BIZ kWh ENTRY'!Y11,'BIZ kWh ENTRY'!AO11,'BIZ kWh ENTRY'!BE11)</f>
        <v>399950.34380218678</v>
      </c>
      <c r="J11" s="3">
        <f>SUM('BIZ kWh ENTRY'!J11,'BIZ kWh ENTRY'!Z11,'BIZ kWh ENTRY'!AP11,'BIZ kWh ENTRY'!BF11)</f>
        <v>314773.43017705396</v>
      </c>
      <c r="K11" s="3">
        <f>SUM('BIZ kWh ENTRY'!K11,'BIZ kWh ENTRY'!AA11,'BIZ kWh ENTRY'!AQ11,'BIZ kWh ENTRY'!BG11)</f>
        <v>448041.07516872825</v>
      </c>
      <c r="L11" s="3">
        <f>SUM('BIZ kWh ENTRY'!L11,'BIZ kWh ENTRY'!AB11,'BIZ kWh ENTRY'!AR11,'BIZ kWh ENTRY'!BH11)</f>
        <v>360096.78102718852</v>
      </c>
      <c r="M11" s="3">
        <f>SUM('BIZ kWh ENTRY'!M11,'BIZ kWh ENTRY'!AC11,'BIZ kWh ENTRY'!AS11,'BIZ kWh ENTRY'!BI11)</f>
        <v>269118.45048130845</v>
      </c>
      <c r="N11" s="3">
        <f>SUM('BIZ kWh ENTRY'!N11,'BIZ kWh ENTRY'!AD11,'BIZ kWh ENTRY'!AT11,'BIZ kWh ENTRY'!BJ11)</f>
        <v>1124678.86062002</v>
      </c>
      <c r="O11" s="65">
        <f t="shared" si="0"/>
        <v>4274143.2215504646</v>
      </c>
      <c r="Q11" s="147"/>
      <c r="R11" s="147"/>
      <c r="S11" s="147"/>
      <c r="T11" s="147"/>
      <c r="U11" s="147"/>
      <c r="V11" s="147"/>
      <c r="W11" s="147"/>
      <c r="X11" s="239"/>
    </row>
    <row r="12" spans="1:24" x14ac:dyDescent="0.35">
      <c r="A12" s="528"/>
      <c r="B12" s="10" t="s">
        <v>54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13458.618493823529</v>
      </c>
      <c r="G12" s="3">
        <f>SUM('BIZ kWh ENTRY'!G12,'BIZ kWh ENTRY'!W12,'BIZ kWh ENTRY'!AM12,'BIZ kWh ENTRY'!BC12)</f>
        <v>34051.550957752588</v>
      </c>
      <c r="H12" s="3">
        <f>SUM('BIZ kWh ENTRY'!H12,'BIZ kWh ENTRY'!X12,'BIZ kWh ENTRY'!AN12,'BIZ kWh ENTRY'!BD12)</f>
        <v>40686.916430142723</v>
      </c>
      <c r="I12" s="3">
        <f>SUM('BIZ kWh ENTRY'!I12,'BIZ kWh ENTRY'!Y12,'BIZ kWh ENTRY'!AO12,'BIZ kWh ENTRY'!BE12)</f>
        <v>2251.7637119653268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32602.459214267205</v>
      </c>
      <c r="L12" s="3">
        <f>SUM('BIZ kWh ENTRY'!L12,'BIZ kWh ENTRY'!AB12,'BIZ kWh ENTRY'!AR12,'BIZ kWh ENTRY'!BH12)</f>
        <v>3231.1365828425533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39606.863739451655</v>
      </c>
      <c r="O12" s="65">
        <f t="shared" si="0"/>
        <v>165889.30913024559</v>
      </c>
      <c r="Q12" s="147"/>
      <c r="R12" s="147"/>
      <c r="S12" s="147"/>
      <c r="T12" s="147"/>
      <c r="U12" s="147"/>
      <c r="V12" s="147"/>
      <c r="W12" s="147"/>
      <c r="X12" s="239"/>
    </row>
    <row r="13" spans="1:24" x14ac:dyDescent="0.35">
      <c r="A13" s="528"/>
      <c r="B13" s="10" t="s">
        <v>53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65">
        <f t="shared" si="0"/>
        <v>0</v>
      </c>
      <c r="Q13" s="147"/>
      <c r="R13" s="147"/>
      <c r="S13" s="147"/>
      <c r="T13" s="147"/>
      <c r="U13" s="147"/>
      <c r="V13" s="147"/>
      <c r="W13" s="147"/>
      <c r="X13" s="239"/>
    </row>
    <row r="14" spans="1:24" x14ac:dyDescent="0.35">
      <c r="A14" s="528"/>
      <c r="B14" s="10" t="s">
        <v>52</v>
      </c>
      <c r="C14" s="3">
        <f>SUM('BIZ kWh ENTRY'!C14,'BIZ kWh ENTRY'!S14,'BIZ kWh ENTRY'!AI14,'BIZ kWh ENTRY'!AY14)</f>
        <v>0</v>
      </c>
      <c r="D14" s="3">
        <f>SUM('BIZ kWh ENTRY'!D14,'BIZ kWh ENTRY'!T14,'BIZ kWh ENTRY'!AJ14,'BIZ kWh ENTRY'!AZ14)</f>
        <v>0</v>
      </c>
      <c r="E14" s="3">
        <f>SUM('BIZ kWh ENTRY'!E14,'BIZ kWh ENTRY'!U14,'BIZ kWh ENTRY'!AK14,'BIZ kWh ENTRY'!BA14)</f>
        <v>0</v>
      </c>
      <c r="F14" s="3">
        <f>SUM('BIZ kWh ENTRY'!F14,'BIZ kWh ENTRY'!V14,'BIZ kWh ENTRY'!AL14,'BIZ kWh ENTRY'!BB14)</f>
        <v>0</v>
      </c>
      <c r="G14" s="3">
        <f>SUM('BIZ kWh ENTRY'!G14,'BIZ kWh ENTRY'!W14,'BIZ kWh ENTRY'!AM14,'BIZ kWh ENTRY'!BC14)</f>
        <v>0</v>
      </c>
      <c r="H14" s="3">
        <f>SUM('BIZ kWh ENTRY'!H14,'BIZ kWh ENTRY'!X14,'BIZ kWh ENTRY'!AN14,'BIZ kWh ENTRY'!BD14)</f>
        <v>0</v>
      </c>
      <c r="I14" s="3">
        <f>SUM('BIZ kWh ENTRY'!I14,'BIZ kWh ENTRY'!Y14,'BIZ kWh ENTRY'!AO14,'BIZ kWh ENTRY'!BE14)</f>
        <v>0</v>
      </c>
      <c r="J14" s="3">
        <f>SUM('BIZ kWh ENTRY'!J14,'BIZ kWh ENTRY'!Z14,'BIZ kWh ENTRY'!AP14,'BIZ kWh ENTRY'!BF14)</f>
        <v>0</v>
      </c>
      <c r="K14" s="3">
        <f>SUM('BIZ kWh ENTRY'!K14,'BIZ kWh ENTRY'!AA14,'BIZ kWh ENTRY'!AQ14,'BIZ kWh ENTRY'!BG14)</f>
        <v>0</v>
      </c>
      <c r="L14" s="3">
        <f>SUM('BIZ kWh ENTRY'!L14,'BIZ kWh ENTRY'!AB14,'BIZ kWh ENTRY'!AR14,'BIZ kWh ENTRY'!BH14)</f>
        <v>0</v>
      </c>
      <c r="M14" s="3">
        <f>SUM('BIZ kWh ENTRY'!M14,'BIZ kWh ENTRY'!AC14,'BIZ kWh ENTRY'!AS14,'BIZ kWh ENTRY'!BI14)</f>
        <v>0</v>
      </c>
      <c r="N14" s="3">
        <f>SUM('BIZ kWh ENTRY'!N14,'BIZ kWh ENTRY'!AD14,'BIZ kWh ENTRY'!AT14,'BIZ kWh ENTRY'!BJ14)</f>
        <v>0</v>
      </c>
      <c r="O14" s="65">
        <f t="shared" si="0"/>
        <v>0</v>
      </c>
      <c r="Q14" s="147"/>
      <c r="R14" s="147"/>
      <c r="S14" s="147"/>
      <c r="T14" s="147"/>
      <c r="U14" s="147"/>
      <c r="V14" s="147"/>
      <c r="W14" s="147"/>
      <c r="X14" s="239"/>
    </row>
    <row r="15" spans="1:24" x14ac:dyDescent="0.35">
      <c r="A15" s="528"/>
      <c r="B15" s="10" t="s">
        <v>51</v>
      </c>
      <c r="C15" s="3">
        <f>SUM('BIZ kWh ENTRY'!C15,'BIZ kWh ENTRY'!S15,'BIZ kWh ENTRY'!AI15,'BIZ kWh ENTRY'!AY15)</f>
        <v>0</v>
      </c>
      <c r="D15" s="3">
        <f>SUM('BIZ kWh ENTRY'!D15,'BIZ kWh ENTRY'!T15,'BIZ kWh ENTRY'!AJ15,'BIZ kWh ENTRY'!AZ15)</f>
        <v>0</v>
      </c>
      <c r="E15" s="3">
        <f>SUM('BIZ kWh ENTRY'!E15,'BIZ kWh ENTRY'!U15,'BIZ kWh ENTRY'!AK15,'BIZ kWh ENTRY'!BA15)</f>
        <v>0</v>
      </c>
      <c r="F15" s="3">
        <f>SUM('BIZ kWh ENTRY'!F15,'BIZ kWh ENTRY'!V15,'BIZ kWh ENTRY'!AL15,'BIZ kWh ENTRY'!BB15)</f>
        <v>0</v>
      </c>
      <c r="G15" s="3">
        <f>SUM('BIZ kWh ENTRY'!G15,'BIZ kWh ENTRY'!W15,'BIZ kWh ENTRY'!AM15,'BIZ kWh ENTRY'!BC15)</f>
        <v>0</v>
      </c>
      <c r="H15" s="3">
        <f>SUM('BIZ kWh ENTRY'!H15,'BIZ kWh ENTRY'!X15,'BIZ kWh ENTRY'!AN15,'BIZ kWh ENTRY'!BD15)</f>
        <v>0</v>
      </c>
      <c r="I15" s="3">
        <f>SUM('BIZ kWh ENTRY'!I15,'BIZ kWh ENTRY'!Y15,'BIZ kWh ENTRY'!AO15,'BIZ kWh ENTRY'!BE15)</f>
        <v>0</v>
      </c>
      <c r="J15" s="3">
        <f>SUM('BIZ kWh ENTRY'!J15,'BIZ kWh ENTRY'!Z15,'BIZ kWh ENTRY'!AP15,'BIZ kWh ENTRY'!BF15)</f>
        <v>0</v>
      </c>
      <c r="K15" s="3">
        <f>SUM('BIZ kWh ENTRY'!K15,'BIZ kWh ENTRY'!AA15,'BIZ kWh ENTRY'!AQ15,'BIZ kWh ENTRY'!BG15)</f>
        <v>0</v>
      </c>
      <c r="L15" s="3">
        <f>SUM('BIZ kWh ENTRY'!L15,'BIZ kWh ENTRY'!AB15,'BIZ kWh ENTRY'!AR15,'BIZ kWh ENTRY'!BH15)</f>
        <v>0</v>
      </c>
      <c r="M15" s="3">
        <f>SUM('BIZ kWh ENTRY'!M15,'BIZ kWh ENTRY'!AC15,'BIZ kWh ENTRY'!AS15,'BIZ kWh ENTRY'!BI15)</f>
        <v>0</v>
      </c>
      <c r="N15" s="3">
        <f>SUM('BIZ kWh ENTRY'!N15,'BIZ kWh ENTRY'!AD15,'BIZ kWh ENTRY'!AT15,'BIZ kWh ENTRY'!BJ15)</f>
        <v>0</v>
      </c>
      <c r="O15" s="65">
        <f t="shared" si="0"/>
        <v>0</v>
      </c>
      <c r="Q15" s="147"/>
      <c r="R15" s="147"/>
      <c r="S15" s="147"/>
      <c r="T15" s="147"/>
      <c r="U15" s="147"/>
      <c r="V15" s="147"/>
      <c r="W15" s="147"/>
      <c r="X15" s="239"/>
    </row>
    <row r="16" spans="1:24" ht="15" thickBot="1" x14ac:dyDescent="0.4">
      <c r="A16" s="529"/>
      <c r="B16" s="10" t="s">
        <v>50</v>
      </c>
      <c r="C16" s="3">
        <f>SUM('BIZ kWh ENTRY'!C16,'BIZ kWh ENTRY'!S16,'BIZ kWh ENTRY'!AI16,'BIZ kWh ENTRY'!AY16)</f>
        <v>0</v>
      </c>
      <c r="D16" s="3">
        <f>SUM('BIZ kWh ENTRY'!D16,'BIZ kWh ENTRY'!T16,'BIZ kWh ENTRY'!AJ16,'BIZ kWh ENTRY'!AZ16)</f>
        <v>0</v>
      </c>
      <c r="E16" s="3">
        <f>SUM('BIZ kWh ENTRY'!E16,'BIZ kWh ENTRY'!U16,'BIZ kWh ENTRY'!AK16,'BIZ kWh ENTRY'!BA16)</f>
        <v>0</v>
      </c>
      <c r="F16" s="3">
        <f>SUM('BIZ kWh ENTRY'!F16,'BIZ kWh ENTRY'!V16,'BIZ kWh ENTRY'!AL16,'BIZ kWh ENTRY'!BB16)</f>
        <v>0</v>
      </c>
      <c r="G16" s="3">
        <f>SUM('BIZ kWh ENTRY'!G16,'BIZ kWh ENTRY'!W16,'BIZ kWh ENTRY'!AM16,'BIZ kWh ENTRY'!BC16)</f>
        <v>0</v>
      </c>
      <c r="H16" s="3">
        <f>SUM('BIZ kWh ENTRY'!H16,'BIZ kWh ENTRY'!X16,'BIZ kWh ENTRY'!AN16,'BIZ kWh ENTRY'!BD16)</f>
        <v>0</v>
      </c>
      <c r="I16" s="3">
        <f>SUM('BIZ kWh ENTRY'!I16,'BIZ kWh ENTRY'!Y16,'BIZ kWh ENTRY'!AO16,'BIZ kWh ENTRY'!BE16)</f>
        <v>0</v>
      </c>
      <c r="J16" s="3">
        <f>SUM('BIZ kWh ENTRY'!J16,'BIZ kWh ENTRY'!Z16,'BIZ kWh ENTRY'!AP16,'BIZ kWh ENTRY'!BF16)</f>
        <v>0</v>
      </c>
      <c r="K16" s="3">
        <f>SUM('BIZ kWh ENTRY'!K16,'BIZ kWh ENTRY'!AA16,'BIZ kWh ENTRY'!AQ16,'BIZ kWh ENTRY'!BG16)</f>
        <v>0</v>
      </c>
      <c r="L16" s="3">
        <f>SUM('BIZ kWh ENTRY'!L16,'BIZ kWh ENTRY'!AB16,'BIZ kWh ENTRY'!AR16,'BIZ kWh ENTRY'!BH16)</f>
        <v>0</v>
      </c>
      <c r="M16" s="3">
        <f>SUM('BIZ kWh ENTRY'!M16,'BIZ kWh ENTRY'!AC16,'BIZ kWh ENTRY'!AS16,'BIZ kWh ENTRY'!BI16)</f>
        <v>0</v>
      </c>
      <c r="N16" s="3">
        <f>SUM('BIZ kWh ENTRY'!N16,'BIZ kWh ENTRY'!AD16,'BIZ kWh ENTRY'!AT16,'BIZ kWh ENTRY'!BJ16)</f>
        <v>0</v>
      </c>
      <c r="O16" s="65">
        <f t="shared" si="0"/>
        <v>0</v>
      </c>
      <c r="Q16" s="147"/>
      <c r="R16" s="147"/>
      <c r="S16" s="147"/>
      <c r="T16" s="147"/>
      <c r="U16" s="147"/>
      <c r="V16" s="147"/>
      <c r="W16" s="147"/>
      <c r="X16" s="239"/>
    </row>
    <row r="17" spans="1:24" ht="15" thickBot="1" x14ac:dyDescent="0.4">
      <c r="A17" s="69"/>
      <c r="B17" s="157" t="s">
        <v>43</v>
      </c>
      <c r="C17" s="158">
        <f t="shared" ref="C17:N17" si="1">SUM(C4:C16)</f>
        <v>0</v>
      </c>
      <c r="D17" s="158">
        <f t="shared" si="1"/>
        <v>0</v>
      </c>
      <c r="E17" s="158">
        <f t="shared" si="1"/>
        <v>0</v>
      </c>
      <c r="F17" s="158">
        <f t="shared" si="1"/>
        <v>230350.31941462867</v>
      </c>
      <c r="G17" s="158">
        <f t="shared" si="1"/>
        <v>615336.06331807317</v>
      </c>
      <c r="H17" s="158">
        <f t="shared" si="1"/>
        <v>602067.71590018028</v>
      </c>
      <c r="I17" s="158">
        <f t="shared" si="1"/>
        <v>402202.10751415213</v>
      </c>
      <c r="J17" s="158">
        <f t="shared" si="1"/>
        <v>314773.43017705396</v>
      </c>
      <c r="K17" s="158">
        <f t="shared" si="1"/>
        <v>480643.53438299545</v>
      </c>
      <c r="L17" s="158">
        <f t="shared" si="1"/>
        <v>363327.91761003109</v>
      </c>
      <c r="M17" s="158">
        <f t="shared" si="1"/>
        <v>269118.45048130845</v>
      </c>
      <c r="N17" s="158">
        <f t="shared" si="1"/>
        <v>1164285.7243594716</v>
      </c>
      <c r="O17" s="68">
        <f t="shared" si="0"/>
        <v>4442105.2631578948</v>
      </c>
      <c r="Q17" s="147"/>
      <c r="R17" s="147"/>
      <c r="S17" s="147"/>
      <c r="T17" s="147"/>
      <c r="U17" s="147"/>
      <c r="V17" s="147"/>
      <c r="W17" s="147"/>
      <c r="X17" s="239"/>
    </row>
    <row r="18" spans="1:24" ht="21.5" thickBot="1" x14ac:dyDescent="0.55000000000000004">
      <c r="A18" s="71"/>
    </row>
    <row r="19" spans="1:24" ht="21.5" thickBot="1" x14ac:dyDescent="0.55000000000000004">
      <c r="A19" s="71"/>
      <c r="B19" s="153" t="s">
        <v>36</v>
      </c>
      <c r="C19" s="154">
        <f>C$3</f>
        <v>45658</v>
      </c>
      <c r="D19" s="154">
        <f t="shared" ref="D19:N19" si="2">D$3</f>
        <v>45689</v>
      </c>
      <c r="E19" s="154">
        <f t="shared" si="2"/>
        <v>45717</v>
      </c>
      <c r="F19" s="154">
        <f t="shared" si="2"/>
        <v>45748</v>
      </c>
      <c r="G19" s="154">
        <f t="shared" si="2"/>
        <v>45778</v>
      </c>
      <c r="H19" s="154">
        <f t="shared" si="2"/>
        <v>45809</v>
      </c>
      <c r="I19" s="154">
        <f t="shared" si="2"/>
        <v>45839</v>
      </c>
      <c r="J19" s="154">
        <f t="shared" si="2"/>
        <v>45870</v>
      </c>
      <c r="K19" s="154">
        <f t="shared" si="2"/>
        <v>45901</v>
      </c>
      <c r="L19" s="154">
        <f t="shared" si="2"/>
        <v>45931</v>
      </c>
      <c r="M19" s="154">
        <f t="shared" si="2"/>
        <v>45962</v>
      </c>
      <c r="N19" s="154" t="str">
        <f t="shared" si="2"/>
        <v>Dec-25 +</v>
      </c>
      <c r="O19" s="155" t="s">
        <v>34</v>
      </c>
      <c r="Q19" s="37"/>
      <c r="R19" s="37"/>
      <c r="S19" s="37"/>
      <c r="T19" s="37"/>
      <c r="U19" s="37"/>
      <c r="V19" s="37"/>
      <c r="W19" s="37"/>
      <c r="X19" s="142"/>
    </row>
    <row r="20" spans="1:24" ht="15" customHeight="1" x14ac:dyDescent="0.35">
      <c r="A20" s="524" t="s">
        <v>69</v>
      </c>
      <c r="B20" s="10" t="s">
        <v>62</v>
      </c>
      <c r="C20" s="3">
        <f>SUM('BIZ kWh ENTRY'!C20,'BIZ kWh ENTRY'!S20,'BIZ kWh ENTRY'!AI20,'BIZ kWh ENTRY'!AY20)</f>
        <v>0</v>
      </c>
      <c r="D20" s="3">
        <f>SUM('BIZ kWh ENTRY'!D20,'BIZ kWh ENTRY'!T20,'BIZ kWh ENTRY'!AJ20,'BIZ kWh ENTRY'!AZ20)</f>
        <v>323332.47087431676</v>
      </c>
      <c r="E20" s="3">
        <f>SUM('BIZ kWh ENTRY'!E20,'BIZ kWh ENTRY'!U20,'BIZ kWh ENTRY'!AK20,'BIZ kWh ENTRY'!BA20)</f>
        <v>302244.5400398192</v>
      </c>
      <c r="F20" s="3">
        <f>SUM('BIZ kWh ENTRY'!F20,'BIZ kWh ENTRY'!V20,'BIZ kWh ENTRY'!AL20,'BIZ kWh ENTRY'!BB20)</f>
        <v>738895.24858189025</v>
      </c>
      <c r="G20" s="3">
        <f>SUM('BIZ kWh ENTRY'!G20,'BIZ kWh ENTRY'!W20,'BIZ kWh ENTRY'!AM20,'BIZ kWh ENTRY'!BC20)</f>
        <v>357549.42822442524</v>
      </c>
      <c r="H20" s="3">
        <f>SUM('BIZ kWh ENTRY'!H20,'BIZ kWh ENTRY'!X20,'BIZ kWh ENTRY'!AN20,'BIZ kWh ENTRY'!BD20)</f>
        <v>166945.03341180252</v>
      </c>
      <c r="I20" s="3">
        <f>SUM('BIZ kWh ENTRY'!I20,'BIZ kWh ENTRY'!Y20,'BIZ kWh ENTRY'!AO20,'BIZ kWh ENTRY'!BE20)</f>
        <v>207368.5773262888</v>
      </c>
      <c r="J20" s="3">
        <f>SUM('BIZ kWh ENTRY'!J20,'BIZ kWh ENTRY'!Z20,'BIZ kWh ENTRY'!AP20,'BIZ kWh ENTRY'!BF20)</f>
        <v>22830.687574161449</v>
      </c>
      <c r="K20" s="3">
        <f>SUM('BIZ kWh ENTRY'!K20,'BIZ kWh ENTRY'!AA20,'BIZ kWh ENTRY'!AQ20,'BIZ kWh ENTRY'!BG20)</f>
        <v>0</v>
      </c>
      <c r="L20" s="3">
        <f>SUM('BIZ kWh ENTRY'!L20,'BIZ kWh ENTRY'!AB20,'BIZ kWh ENTRY'!AR20,'BIZ kWh ENTRY'!BH20)</f>
        <v>404866.29632013408</v>
      </c>
      <c r="M20" s="3">
        <f>SUM('BIZ kWh ENTRY'!M20,'BIZ kWh ENTRY'!AC20,'BIZ kWh ENTRY'!AS20,'BIZ kWh ENTRY'!BI20)</f>
        <v>280165.9614518226</v>
      </c>
      <c r="N20" s="3">
        <f>SUM('BIZ kWh ENTRY'!N20,'BIZ kWh ENTRY'!AD20,'BIZ kWh ENTRY'!AT20,'BIZ kWh ENTRY'!BJ20)</f>
        <v>1201027.1352532194</v>
      </c>
      <c r="O20" s="65">
        <f t="shared" ref="O20:O33" si="3">SUM(C20:N20)</f>
        <v>4005225.3790578796</v>
      </c>
      <c r="Q20" s="147"/>
      <c r="R20" s="147"/>
      <c r="S20" s="147"/>
      <c r="T20" s="147"/>
      <c r="U20" s="147"/>
      <c r="V20" s="147"/>
      <c r="W20" s="147"/>
      <c r="X20" s="239"/>
    </row>
    <row r="21" spans="1:24" x14ac:dyDescent="0.35">
      <c r="A21" s="525"/>
      <c r="B21" s="11" t="s">
        <v>61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0</v>
      </c>
      <c r="G21" s="3">
        <f>SUM('BIZ kWh ENTRY'!G21,'BIZ kWh ENTRY'!W21,'BIZ kWh ENTRY'!AM21,'BIZ kWh ENTRY'!BC21)</f>
        <v>73077.230278234871</v>
      </c>
      <c r="H21" s="3">
        <f>SUM('BIZ kWh ENTRY'!H21,'BIZ kWh ENTRY'!X21,'BIZ kWh ENTRY'!AN21,'BIZ kWh ENTRY'!BD21)</f>
        <v>0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0</v>
      </c>
      <c r="L21" s="3">
        <f>SUM('BIZ kWh ENTRY'!L21,'BIZ kWh ENTRY'!AB21,'BIZ kWh ENTRY'!AR21,'BIZ kWh ENTRY'!BH21)</f>
        <v>0</v>
      </c>
      <c r="M21" s="3">
        <f>SUM('BIZ kWh ENTRY'!M21,'BIZ kWh ENTRY'!AC21,'BIZ kWh ENTRY'!AS21,'BIZ kWh ENTRY'!BI21)</f>
        <v>0</v>
      </c>
      <c r="N21" s="3">
        <f>SUM('BIZ kWh ENTRY'!N21,'BIZ kWh ENTRY'!AD21,'BIZ kWh ENTRY'!AT21,'BIZ kWh ENTRY'!BJ21)</f>
        <v>93109.512440982464</v>
      </c>
      <c r="O21" s="65">
        <f t="shared" si="3"/>
        <v>166186.74271921732</v>
      </c>
      <c r="Q21" s="147"/>
      <c r="R21" s="147"/>
      <c r="S21" s="147"/>
      <c r="T21" s="147"/>
      <c r="U21" s="147"/>
      <c r="V21" s="147"/>
      <c r="W21" s="147"/>
      <c r="X21" s="239"/>
    </row>
    <row r="22" spans="1:24" x14ac:dyDescent="0.35">
      <c r="A22" s="525"/>
      <c r="B22" s="10" t="s">
        <v>60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65">
        <f t="shared" si="3"/>
        <v>0</v>
      </c>
      <c r="Q22" s="147"/>
      <c r="R22" s="147"/>
      <c r="S22" s="147"/>
      <c r="T22" s="147"/>
      <c r="U22" s="147"/>
      <c r="V22" s="147"/>
      <c r="W22" s="147"/>
      <c r="X22" s="239"/>
    </row>
    <row r="23" spans="1:24" x14ac:dyDescent="0.35">
      <c r="A23" s="525"/>
      <c r="B23" s="10" t="s">
        <v>59</v>
      </c>
      <c r="C23" s="3">
        <f>SUM('BIZ kWh ENTRY'!C23,'BIZ kWh ENTRY'!S23,'BIZ kWh ENTRY'!AI23,'BIZ kWh ENTRY'!AY23)</f>
        <v>0</v>
      </c>
      <c r="D23" s="3">
        <f>SUM('BIZ kWh ENTRY'!D23,'BIZ kWh ENTRY'!T23,'BIZ kWh ENTRY'!AJ23,'BIZ kWh ENTRY'!AZ23)</f>
        <v>646.36600202664954</v>
      </c>
      <c r="E23" s="3">
        <f>SUM('BIZ kWh ENTRY'!E23,'BIZ kWh ENTRY'!U23,'BIZ kWh ENTRY'!AK23,'BIZ kWh ENTRY'!BA23)</f>
        <v>469741.67778383987</v>
      </c>
      <c r="F23" s="3">
        <f>SUM('BIZ kWh ENTRY'!F23,'BIZ kWh ENTRY'!V23,'BIZ kWh ENTRY'!AL23,'BIZ kWh ENTRY'!BB23)</f>
        <v>47323.526512610406</v>
      </c>
      <c r="G23" s="3">
        <f>SUM('BIZ kWh ENTRY'!G23,'BIZ kWh ENTRY'!W23,'BIZ kWh ENTRY'!AM23,'BIZ kWh ENTRY'!BC23)</f>
        <v>243334.26190176228</v>
      </c>
      <c r="H23" s="3">
        <f>SUM('BIZ kWh ENTRY'!H23,'BIZ kWh ENTRY'!X23,'BIZ kWh ENTRY'!AN23,'BIZ kWh ENTRY'!BD23)</f>
        <v>937099.6967246515</v>
      </c>
      <c r="I23" s="3">
        <f>SUM('BIZ kWh ENTRY'!I23,'BIZ kWh ENTRY'!Y23,'BIZ kWh ENTRY'!AO23,'BIZ kWh ENTRY'!BE23)</f>
        <v>501283.66634923453</v>
      </c>
      <c r="J23" s="3">
        <f>SUM('BIZ kWh ENTRY'!J23,'BIZ kWh ENTRY'!Z23,'BIZ kWh ENTRY'!AP23,'BIZ kWh ENTRY'!BF23)</f>
        <v>28359.978801075635</v>
      </c>
      <c r="K23" s="3">
        <f>SUM('BIZ kWh ENTRY'!K23,'BIZ kWh ENTRY'!AA23,'BIZ kWh ENTRY'!AQ23,'BIZ kWh ENTRY'!BG23)</f>
        <v>163047.8871995204</v>
      </c>
      <c r="L23" s="3">
        <f>SUM('BIZ kWh ENTRY'!L23,'BIZ kWh ENTRY'!AB23,'BIZ kWh ENTRY'!AR23,'BIZ kWh ENTRY'!BH23)</f>
        <v>292988.66709973157</v>
      </c>
      <c r="M23" s="3">
        <f>SUM('BIZ kWh ENTRY'!M23,'BIZ kWh ENTRY'!AC23,'BIZ kWh ENTRY'!AS23,'BIZ kWh ENTRY'!BI23)</f>
        <v>965488.49053053337</v>
      </c>
      <c r="N23" s="3">
        <f>SUM('BIZ kWh ENTRY'!N23,'BIZ kWh ENTRY'!AD23,'BIZ kWh ENTRY'!AT23,'BIZ kWh ENTRY'!BJ23)</f>
        <v>4600306.4501666827</v>
      </c>
      <c r="O23" s="65">
        <f t="shared" si="3"/>
        <v>8249620.6690716688</v>
      </c>
      <c r="Q23" s="147"/>
      <c r="R23" s="147"/>
      <c r="S23" s="147"/>
      <c r="T23" s="147"/>
      <c r="U23" s="147"/>
      <c r="V23" s="147"/>
      <c r="W23" s="147"/>
      <c r="X23" s="239"/>
    </row>
    <row r="24" spans="1:24" x14ac:dyDescent="0.35">
      <c r="A24" s="525"/>
      <c r="B24" s="11" t="s">
        <v>58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5688.3615865267775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0</v>
      </c>
      <c r="N24" s="3">
        <f>SUM('BIZ kWh ENTRY'!N24,'BIZ kWh ENTRY'!AD24,'BIZ kWh ENTRY'!AT24,'BIZ kWh ENTRY'!BJ24)</f>
        <v>0</v>
      </c>
      <c r="O24" s="65">
        <f t="shared" si="3"/>
        <v>5688.3615865267775</v>
      </c>
      <c r="Q24" s="147"/>
      <c r="R24" s="147"/>
      <c r="S24" s="147"/>
      <c r="T24" s="147"/>
      <c r="U24" s="147"/>
      <c r="V24" s="147"/>
      <c r="W24" s="147"/>
      <c r="X24" s="239"/>
    </row>
    <row r="25" spans="1:24" x14ac:dyDescent="0.35">
      <c r="A25" s="525"/>
      <c r="B25" s="10" t="s">
        <v>57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0</v>
      </c>
      <c r="N25" s="3">
        <f>SUM('BIZ kWh ENTRY'!N25,'BIZ kWh ENTRY'!AD25,'BIZ kWh ENTRY'!AT25,'BIZ kWh ENTRY'!BJ25)</f>
        <v>0</v>
      </c>
      <c r="O25" s="65">
        <f t="shared" si="3"/>
        <v>0</v>
      </c>
      <c r="Q25" s="147"/>
      <c r="R25" s="147"/>
      <c r="S25" s="147"/>
      <c r="T25" s="147"/>
      <c r="U25" s="147"/>
      <c r="V25" s="147"/>
      <c r="W25" s="147"/>
      <c r="X25" s="239"/>
    </row>
    <row r="26" spans="1:24" x14ac:dyDescent="0.35">
      <c r="A26" s="525"/>
      <c r="B26" s="10" t="s">
        <v>56</v>
      </c>
      <c r="C26" s="3">
        <f>SUM('BIZ kWh ENTRY'!C26,'BIZ kWh ENTRY'!S26,'BIZ kWh ENTRY'!AI26,'BIZ kWh ENTRY'!AY26)</f>
        <v>0</v>
      </c>
      <c r="D26" s="3">
        <f>SUM('BIZ kWh ENTRY'!D26,'BIZ kWh ENTRY'!T26,'BIZ kWh ENTRY'!AJ26,'BIZ kWh ENTRY'!AZ26)</f>
        <v>27402.158252268466</v>
      </c>
      <c r="E26" s="3">
        <f>SUM('BIZ kWh ENTRY'!E26,'BIZ kWh ENTRY'!U26,'BIZ kWh ENTRY'!AK26,'BIZ kWh ENTRY'!BA26)</f>
        <v>225902.13386874247</v>
      </c>
      <c r="F26" s="3">
        <f>SUM('BIZ kWh ENTRY'!F26,'BIZ kWh ENTRY'!V26,'BIZ kWh ENTRY'!AL26,'BIZ kWh ENTRY'!BB26)</f>
        <v>2255239.8132886323</v>
      </c>
      <c r="G26" s="3">
        <f>SUM('BIZ kWh ENTRY'!G26,'BIZ kWh ENTRY'!W26,'BIZ kWh ENTRY'!AM26,'BIZ kWh ENTRY'!BC26)</f>
        <v>394275.06038585887</v>
      </c>
      <c r="H26" s="3">
        <f>SUM('BIZ kWh ENTRY'!H26,'BIZ kWh ENTRY'!X26,'BIZ kWh ENTRY'!AN26,'BIZ kWh ENTRY'!BD26)</f>
        <v>373043.49469917238</v>
      </c>
      <c r="I26" s="3">
        <f>SUM('BIZ kWh ENTRY'!I26,'BIZ kWh ENTRY'!Y26,'BIZ kWh ENTRY'!AO26,'BIZ kWh ENTRY'!BE26)</f>
        <v>3746361.9069460961</v>
      </c>
      <c r="J26" s="3">
        <f>SUM('BIZ kWh ENTRY'!J26,'BIZ kWh ENTRY'!Z26,'BIZ kWh ENTRY'!AP26,'BIZ kWh ENTRY'!BF26)</f>
        <v>267987.6056671571</v>
      </c>
      <c r="K26" s="3">
        <f>SUM('BIZ kWh ENTRY'!K26,'BIZ kWh ENTRY'!AA26,'BIZ kWh ENTRY'!AQ26,'BIZ kWh ENTRY'!BG26)</f>
        <v>168157.49054925083</v>
      </c>
      <c r="L26" s="3">
        <f>SUM('BIZ kWh ENTRY'!L26,'BIZ kWh ENTRY'!AB26,'BIZ kWh ENTRY'!AR26,'BIZ kWh ENTRY'!BH26)</f>
        <v>773613.95835287578</v>
      </c>
      <c r="M26" s="3">
        <f>SUM('BIZ kWh ENTRY'!M26,'BIZ kWh ENTRY'!AC26,'BIZ kWh ENTRY'!AS26,'BIZ kWh ENTRY'!BI26)</f>
        <v>2263523.4519974273</v>
      </c>
      <c r="N26" s="3">
        <f>SUM('BIZ kWh ENTRY'!N26,'BIZ kWh ENTRY'!AD26,'BIZ kWh ENTRY'!AT26,'BIZ kWh ENTRY'!BJ26)</f>
        <v>10587925.525118465</v>
      </c>
      <c r="O26" s="65">
        <f t="shared" si="3"/>
        <v>21083432.599125944</v>
      </c>
      <c r="Q26" s="147"/>
      <c r="R26" s="147"/>
      <c r="S26" s="147"/>
      <c r="T26" s="147"/>
      <c r="U26" s="147"/>
      <c r="V26" s="147"/>
      <c r="W26" s="147"/>
      <c r="X26" s="239"/>
    </row>
    <row r="27" spans="1:24" x14ac:dyDescent="0.35">
      <c r="A27" s="525"/>
      <c r="B27" s="10" t="s">
        <v>55</v>
      </c>
      <c r="C27" s="3">
        <f>SUM('BIZ kWh ENTRY'!C27,'BIZ kWh ENTRY'!S27,'BIZ kWh ENTRY'!AI27,'BIZ kWh ENTRY'!AY27)</f>
        <v>0</v>
      </c>
      <c r="D27" s="3">
        <f>SUM('BIZ kWh ENTRY'!D27,'BIZ kWh ENTRY'!T27,'BIZ kWh ENTRY'!AJ27,'BIZ kWh ENTRY'!AZ27)</f>
        <v>34839.149390510145</v>
      </c>
      <c r="E27" s="3">
        <f>SUM('BIZ kWh ENTRY'!E27,'BIZ kWh ENTRY'!U27,'BIZ kWh ENTRY'!AK27,'BIZ kWh ENTRY'!BA27)</f>
        <v>179890.1313472435</v>
      </c>
      <c r="F27" s="3">
        <f>SUM('BIZ kWh ENTRY'!F27,'BIZ kWh ENTRY'!V27,'BIZ kWh ENTRY'!AL27,'BIZ kWh ENTRY'!BB27)</f>
        <v>447787.87645257404</v>
      </c>
      <c r="G27" s="3">
        <f>SUM('BIZ kWh ENTRY'!G27,'BIZ kWh ENTRY'!W27,'BIZ kWh ENTRY'!AM27,'BIZ kWh ENTRY'!BC27)</f>
        <v>289376.40503122943</v>
      </c>
      <c r="H27" s="3">
        <f>SUM('BIZ kWh ENTRY'!H27,'BIZ kWh ENTRY'!X27,'BIZ kWh ENTRY'!AN27,'BIZ kWh ENTRY'!BD27)</f>
        <v>881208.97423189017</v>
      </c>
      <c r="I27" s="3">
        <f>SUM('BIZ kWh ENTRY'!I27,'BIZ kWh ENTRY'!Y27,'BIZ kWh ENTRY'!AO27,'BIZ kWh ENTRY'!BE27)</f>
        <v>1024651.762395845</v>
      </c>
      <c r="J27" s="3">
        <f>SUM('BIZ kWh ENTRY'!J27,'BIZ kWh ENTRY'!Z27,'BIZ kWh ENTRY'!AP27,'BIZ kWh ENTRY'!BF27)</f>
        <v>539886.24547686789</v>
      </c>
      <c r="K27" s="3">
        <f>SUM('BIZ kWh ENTRY'!K27,'BIZ kWh ENTRY'!AA27,'BIZ kWh ENTRY'!AQ27,'BIZ kWh ENTRY'!BG27)</f>
        <v>735529.47919705929</v>
      </c>
      <c r="L27" s="3">
        <f>SUM('BIZ kWh ENTRY'!L27,'BIZ kWh ENTRY'!AB27,'BIZ kWh ENTRY'!AR27,'BIZ kWh ENTRY'!BH27)</f>
        <v>232164.77821054793</v>
      </c>
      <c r="M27" s="3">
        <f>SUM('BIZ kWh ENTRY'!M27,'BIZ kWh ENTRY'!AC27,'BIZ kWh ENTRY'!AS27,'BIZ kWh ENTRY'!BI27)</f>
        <v>997940.88057975448</v>
      </c>
      <c r="N27" s="3">
        <f>SUM('BIZ kWh ENTRY'!N27,'BIZ kWh ENTRY'!AD27,'BIZ kWh ENTRY'!AT27,'BIZ kWh ENTRY'!BJ27)</f>
        <v>5693139.3596138228</v>
      </c>
      <c r="O27" s="65">
        <f t="shared" si="3"/>
        <v>11056415.041927345</v>
      </c>
      <c r="Q27" s="147"/>
      <c r="R27" s="147"/>
      <c r="S27" s="147"/>
      <c r="T27" s="147"/>
      <c r="U27" s="147"/>
      <c r="V27" s="147"/>
      <c r="W27" s="147"/>
      <c r="X27" s="239"/>
    </row>
    <row r="28" spans="1:24" x14ac:dyDescent="0.35">
      <c r="A28" s="525"/>
      <c r="B28" s="10" t="s">
        <v>54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0</v>
      </c>
      <c r="E28" s="3">
        <f>SUM('BIZ kWh ENTRY'!E28,'BIZ kWh ENTRY'!U28,'BIZ kWh ENTRY'!AK28,'BIZ kWh ENTRY'!BA28)</f>
        <v>0</v>
      </c>
      <c r="F28" s="3">
        <f>SUM('BIZ kWh ENTRY'!F28,'BIZ kWh ENTRY'!V28,'BIZ kWh ENTRY'!AL28,'BIZ kWh ENTRY'!BB28)</f>
        <v>2131884.3137564277</v>
      </c>
      <c r="G28" s="3">
        <f>SUM('BIZ kWh ENTRY'!G28,'BIZ kWh ENTRY'!W28,'BIZ kWh ENTRY'!AM28,'BIZ kWh ENTRY'!BC28)</f>
        <v>0</v>
      </c>
      <c r="H28" s="3">
        <f>SUM('BIZ kWh ENTRY'!H28,'BIZ kWh ENTRY'!X28,'BIZ kWh ENTRY'!AN28,'BIZ kWh ENTRY'!BD28)</f>
        <v>353020.33029572538</v>
      </c>
      <c r="I28" s="3">
        <f>SUM('BIZ kWh ENTRY'!I28,'BIZ kWh ENTRY'!Y28,'BIZ kWh ENTRY'!AO28,'BIZ kWh ENTRY'!BE28)</f>
        <v>0</v>
      </c>
      <c r="J28" s="3">
        <f>SUM('BIZ kWh ENTRY'!J28,'BIZ kWh ENTRY'!Z28,'BIZ kWh ENTRY'!AP28,'BIZ kWh ENTRY'!BF28)</f>
        <v>19671.853210395653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42797.150213349138</v>
      </c>
      <c r="M28" s="3">
        <f>SUM('BIZ kWh ENTRY'!M28,'BIZ kWh ENTRY'!AC28,'BIZ kWh ENTRY'!AS28,'BIZ kWh ENTRY'!BI28)</f>
        <v>31377.203374200613</v>
      </c>
      <c r="N28" s="3">
        <f>SUM('BIZ kWh ENTRY'!N28,'BIZ kWh ENTRY'!AD28,'BIZ kWh ENTRY'!AT28,'BIZ kWh ENTRY'!BJ28)</f>
        <v>1862811.0418932133</v>
      </c>
      <c r="O28" s="65">
        <f t="shared" si="3"/>
        <v>4441561.8927433118</v>
      </c>
      <c r="Q28" s="147"/>
      <c r="R28" s="147"/>
      <c r="S28" s="147"/>
      <c r="T28" s="147"/>
      <c r="U28" s="147"/>
      <c r="V28" s="147"/>
      <c r="W28" s="147"/>
      <c r="X28" s="239"/>
    </row>
    <row r="29" spans="1:24" x14ac:dyDescent="0.35">
      <c r="A29" s="525"/>
      <c r="B29" s="10" t="s">
        <v>53</v>
      </c>
      <c r="C29" s="3">
        <f>SUM('BIZ kWh ENTRY'!C29,'BIZ kWh ENTRY'!S29,'BIZ kWh ENTRY'!AI29,'BIZ kWh ENTRY'!AY29)</f>
        <v>0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69384.631075861515</v>
      </c>
      <c r="G29" s="3">
        <f>SUM('BIZ kWh ENTRY'!G29,'BIZ kWh ENTRY'!W29,'BIZ kWh ENTRY'!AM29,'BIZ kWh ENTRY'!BC29)</f>
        <v>0</v>
      </c>
      <c r="H29" s="3">
        <f>SUM('BIZ kWh ENTRY'!H29,'BIZ kWh ENTRY'!X29,'BIZ kWh ENTRY'!AN29,'BIZ kWh ENTRY'!BD29)</f>
        <v>43847.119487872005</v>
      </c>
      <c r="I29" s="3">
        <f>SUM('BIZ kWh ENTRY'!I29,'BIZ kWh ENTRY'!Y29,'BIZ kWh ENTRY'!AO29,'BIZ kWh ENTRY'!BE29)</f>
        <v>184860.76276236889</v>
      </c>
      <c r="J29" s="3">
        <f>SUM('BIZ kWh ENTRY'!J29,'BIZ kWh ENTRY'!Z29,'BIZ kWh ENTRY'!AP29,'BIZ kWh ENTRY'!BF29)</f>
        <v>0</v>
      </c>
      <c r="K29" s="3">
        <f>SUM('BIZ kWh ENTRY'!K29,'BIZ kWh ENTRY'!AA29,'BIZ kWh ENTRY'!AQ29,'BIZ kWh ENTRY'!BG29)</f>
        <v>0</v>
      </c>
      <c r="L29" s="3">
        <f>SUM('BIZ kWh ENTRY'!L29,'BIZ kWh ENTRY'!AB29,'BIZ kWh ENTRY'!AR29,'BIZ kWh ENTRY'!BH29)</f>
        <v>0</v>
      </c>
      <c r="M29" s="3">
        <f>SUM('BIZ kWh ENTRY'!M29,'BIZ kWh ENTRY'!AC29,'BIZ kWh ENTRY'!AS29,'BIZ kWh ENTRY'!BI29)</f>
        <v>290626.4989922907</v>
      </c>
      <c r="N29" s="3">
        <f>SUM('BIZ kWh ENTRY'!N29,'BIZ kWh ENTRY'!AD29,'BIZ kWh ENTRY'!AT29,'BIZ kWh ENTRY'!BJ29)</f>
        <v>36225.840791410985</v>
      </c>
      <c r="O29" s="65">
        <f t="shared" si="3"/>
        <v>624944.8531098041</v>
      </c>
      <c r="Q29" s="147"/>
      <c r="R29" s="147"/>
      <c r="S29" s="147"/>
      <c r="T29" s="147"/>
      <c r="U29" s="147"/>
      <c r="V29" s="147"/>
      <c r="W29" s="147"/>
      <c r="X29" s="239"/>
    </row>
    <row r="30" spans="1:24" x14ac:dyDescent="0.35">
      <c r="A30" s="525"/>
      <c r="B30" s="10" t="s">
        <v>52</v>
      </c>
      <c r="C30" s="3">
        <f>SUM('BIZ kWh ENTRY'!C30,'BIZ kWh ENTRY'!S30,'BIZ kWh ENTRY'!AI30,'BIZ kWh ENTRY'!AY30)</f>
        <v>0</v>
      </c>
      <c r="D30" s="3">
        <f>SUM('BIZ kWh ENTRY'!D30,'BIZ kWh ENTRY'!T30,'BIZ kWh ENTRY'!AJ30,'BIZ kWh ENTRY'!AZ30)</f>
        <v>0</v>
      </c>
      <c r="E30" s="3">
        <f>SUM('BIZ kWh ENTRY'!E30,'BIZ kWh ENTRY'!U30,'BIZ kWh ENTRY'!AK30,'BIZ kWh ENTRY'!BA30)</f>
        <v>0</v>
      </c>
      <c r="F30" s="3">
        <f>SUM('BIZ kWh ENTRY'!F30,'BIZ kWh ENTRY'!V30,'BIZ kWh ENTRY'!AL30,'BIZ kWh ENTRY'!BB30)</f>
        <v>0</v>
      </c>
      <c r="G30" s="3">
        <f>SUM('BIZ kWh ENTRY'!G30,'BIZ kWh ENTRY'!W30,'BIZ kWh ENTRY'!AM30,'BIZ kWh ENTRY'!BC30)</f>
        <v>0</v>
      </c>
      <c r="H30" s="3">
        <f>SUM('BIZ kWh ENTRY'!H30,'BIZ kWh ENTRY'!X30,'BIZ kWh ENTRY'!AN30,'BIZ kWh ENTRY'!BD30)</f>
        <v>0</v>
      </c>
      <c r="I30" s="3">
        <f>SUM('BIZ kWh ENTRY'!I30,'BIZ kWh ENTRY'!Y30,'BIZ kWh ENTRY'!AO30,'BIZ kWh ENTRY'!BE30)</f>
        <v>0</v>
      </c>
      <c r="J30" s="3">
        <f>SUM('BIZ kWh ENTRY'!J30,'BIZ kWh ENTRY'!Z30,'BIZ kWh ENTRY'!AP30,'BIZ kWh ENTRY'!BF30)</f>
        <v>0</v>
      </c>
      <c r="K30" s="3">
        <f>SUM('BIZ kWh ENTRY'!K30,'BIZ kWh ENTRY'!AA30,'BIZ kWh ENTRY'!AQ30,'BIZ kWh ENTRY'!BG30)</f>
        <v>0</v>
      </c>
      <c r="L30" s="3">
        <f>SUM('BIZ kWh ENTRY'!L30,'BIZ kWh ENTRY'!AB30,'BIZ kWh ENTRY'!AR30,'BIZ kWh ENTRY'!BH30)</f>
        <v>0</v>
      </c>
      <c r="M30" s="3">
        <f>SUM('BIZ kWh ENTRY'!M30,'BIZ kWh ENTRY'!AC30,'BIZ kWh ENTRY'!AS30,'BIZ kWh ENTRY'!BI30)</f>
        <v>98320.574741488206</v>
      </c>
      <c r="N30" s="3">
        <f>SUM('BIZ kWh ENTRY'!N30,'BIZ kWh ENTRY'!AD30,'BIZ kWh ENTRY'!AT30,'BIZ kWh ENTRY'!BJ30)</f>
        <v>147956.60898569936</v>
      </c>
      <c r="O30" s="65">
        <f t="shared" si="3"/>
        <v>246277.18372718757</v>
      </c>
      <c r="Q30" s="147"/>
      <c r="R30" s="147"/>
      <c r="S30" s="147"/>
      <c r="T30" s="147"/>
      <c r="U30" s="147"/>
      <c r="V30" s="147"/>
      <c r="W30" s="147"/>
      <c r="X30" s="239"/>
    </row>
    <row r="31" spans="1:24" x14ac:dyDescent="0.35">
      <c r="A31" s="525"/>
      <c r="B31" s="10" t="s">
        <v>51</v>
      </c>
      <c r="C31" s="3">
        <f>SUM('BIZ kWh ENTRY'!C31,'BIZ kWh ENTRY'!S31,'BIZ kWh ENTRY'!AI31,'BIZ kWh ENTRY'!AY31)</f>
        <v>0</v>
      </c>
      <c r="D31" s="3">
        <f>SUM('BIZ kWh ENTRY'!D31,'BIZ kWh ENTRY'!T31,'BIZ kWh ENTRY'!AJ31,'BIZ kWh ENTRY'!AZ31)</f>
        <v>56538.657426931917</v>
      </c>
      <c r="E31" s="3">
        <f>SUM('BIZ kWh ENTRY'!E31,'BIZ kWh ENTRY'!U31,'BIZ kWh ENTRY'!AK31,'BIZ kWh ENTRY'!BA31)</f>
        <v>0</v>
      </c>
      <c r="F31" s="3">
        <f>SUM('BIZ kWh ENTRY'!F31,'BIZ kWh ENTRY'!V31,'BIZ kWh ENTRY'!AL31,'BIZ kWh ENTRY'!BB31)</f>
        <v>2858.9743693810756</v>
      </c>
      <c r="G31" s="3">
        <f>SUM('BIZ kWh ENTRY'!G31,'BIZ kWh ENTRY'!W31,'BIZ kWh ENTRY'!AM31,'BIZ kWh ENTRY'!BC31)</f>
        <v>5686.5691538469764</v>
      </c>
      <c r="H31" s="3">
        <f>SUM('BIZ kWh ENTRY'!H31,'BIZ kWh ENTRY'!X31,'BIZ kWh ENTRY'!AN31,'BIZ kWh ENTRY'!BD31)</f>
        <v>0</v>
      </c>
      <c r="I31" s="3">
        <f>SUM('BIZ kWh ENTRY'!I31,'BIZ kWh ENTRY'!Y31,'BIZ kWh ENTRY'!AO31,'BIZ kWh ENTRY'!BE31)</f>
        <v>34128.240431339247</v>
      </c>
      <c r="J31" s="3">
        <f>SUM('BIZ kWh ENTRY'!J31,'BIZ kWh ENTRY'!Z31,'BIZ kWh ENTRY'!AP31,'BIZ kWh ENTRY'!BF31)</f>
        <v>970023.87022043683</v>
      </c>
      <c r="K31" s="3">
        <f>SUM('BIZ kWh ENTRY'!K31,'BIZ kWh ENTRY'!AA31,'BIZ kWh ENTRY'!AQ31,'BIZ kWh ENTRY'!BG31)</f>
        <v>208309.45201127874</v>
      </c>
      <c r="L31" s="3">
        <f>SUM('BIZ kWh ENTRY'!L31,'BIZ kWh ENTRY'!AB31,'BIZ kWh ENTRY'!AR31,'BIZ kWh ENTRY'!BH31)</f>
        <v>158687.54152807157</v>
      </c>
      <c r="M31" s="3">
        <f>SUM('BIZ kWh ENTRY'!M31,'BIZ kWh ENTRY'!AC31,'BIZ kWh ENTRY'!AS31,'BIZ kWh ENTRY'!BI31)</f>
        <v>0</v>
      </c>
      <c r="N31" s="3">
        <f>SUM('BIZ kWh ENTRY'!N31,'BIZ kWh ENTRY'!AD31,'BIZ kWh ENTRY'!AT31,'BIZ kWh ENTRY'!BJ31)</f>
        <v>271761.42423983529</v>
      </c>
      <c r="O31" s="65">
        <f t="shared" si="3"/>
        <v>1707994.7293811217</v>
      </c>
      <c r="Q31" s="147"/>
      <c r="R31" s="147"/>
      <c r="S31" s="147"/>
      <c r="T31" s="147"/>
      <c r="U31" s="147"/>
      <c r="V31" s="147"/>
      <c r="W31" s="147"/>
      <c r="X31" s="239"/>
    </row>
    <row r="32" spans="1:24" ht="15" thickBot="1" x14ac:dyDescent="0.4">
      <c r="A32" s="526"/>
      <c r="B32" s="10" t="s">
        <v>50</v>
      </c>
      <c r="C32" s="3">
        <f>SUM('BIZ kWh ENTRY'!C32,'BIZ kWh ENTRY'!S32,'BIZ kWh ENTRY'!AI32,'BIZ kWh ENTRY'!AY32)</f>
        <v>0</v>
      </c>
      <c r="D32" s="3">
        <f>SUM('BIZ kWh ENTRY'!D32,'BIZ kWh ENTRY'!T32,'BIZ kWh ENTRY'!AJ32,'BIZ kWh ENTRY'!AZ32)</f>
        <v>0</v>
      </c>
      <c r="E32" s="3">
        <f>SUM('BIZ kWh ENTRY'!E32,'BIZ kWh ENTRY'!U32,'BIZ kWh ENTRY'!AK32,'BIZ kWh ENTRY'!BA32)</f>
        <v>0</v>
      </c>
      <c r="F32" s="3">
        <f>SUM('BIZ kWh ENTRY'!F32,'BIZ kWh ENTRY'!V32,'BIZ kWh ENTRY'!AL32,'BIZ kWh ENTRY'!BB32)</f>
        <v>0</v>
      </c>
      <c r="G32" s="3">
        <f>SUM('BIZ kWh ENTRY'!G32,'BIZ kWh ENTRY'!W32,'BIZ kWh ENTRY'!AM32,'BIZ kWh ENTRY'!BC32)</f>
        <v>0</v>
      </c>
      <c r="H32" s="3">
        <f>SUM('BIZ kWh ENTRY'!H32,'BIZ kWh ENTRY'!X32,'BIZ kWh ENTRY'!AN32,'BIZ kWh ENTRY'!BD32)</f>
        <v>0</v>
      </c>
      <c r="I32" s="3">
        <f>SUM('BIZ kWh ENTRY'!I32,'BIZ kWh ENTRY'!Y32,'BIZ kWh ENTRY'!AO32,'BIZ kWh ENTRY'!BE32)</f>
        <v>0</v>
      </c>
      <c r="J32" s="3">
        <f>SUM('BIZ kWh ENTRY'!J32,'BIZ kWh ENTRY'!Z32,'BIZ kWh ENTRY'!AP32,'BIZ kWh ENTRY'!BF32)</f>
        <v>0</v>
      </c>
      <c r="K32" s="3">
        <f>SUM('BIZ kWh ENTRY'!K32,'BIZ kWh ENTRY'!AA32,'BIZ kWh ENTRY'!AQ32,'BIZ kWh ENTRY'!BG32)</f>
        <v>0</v>
      </c>
      <c r="L32" s="3">
        <f>SUM('BIZ kWh ENTRY'!L32,'BIZ kWh ENTRY'!AB32,'BIZ kWh ENTRY'!AR32,'BIZ kWh ENTRY'!BH32)</f>
        <v>0</v>
      </c>
      <c r="M32" s="3">
        <f>SUM('BIZ kWh ENTRY'!M32,'BIZ kWh ENTRY'!AC32,'BIZ kWh ENTRY'!AS32,'BIZ kWh ENTRY'!BI32)</f>
        <v>0</v>
      </c>
      <c r="N32" s="3">
        <f>SUM('BIZ kWh ENTRY'!N32,'BIZ kWh ENTRY'!AD32,'BIZ kWh ENTRY'!AT32,'BIZ kWh ENTRY'!BJ32)</f>
        <v>0</v>
      </c>
      <c r="O32" s="65">
        <f t="shared" si="3"/>
        <v>0</v>
      </c>
      <c r="Q32" s="147"/>
      <c r="R32" s="147"/>
      <c r="S32" s="147"/>
      <c r="T32" s="147"/>
      <c r="U32" s="147"/>
      <c r="V32" s="147"/>
      <c r="W32" s="147"/>
      <c r="X32" s="239"/>
    </row>
    <row r="33" spans="1:24" ht="15" thickBot="1" x14ac:dyDescent="0.4">
      <c r="A33" s="69"/>
      <c r="B33" s="157" t="s">
        <v>43</v>
      </c>
      <c r="C33" s="158">
        <f t="shared" ref="C33:N33" si="4">SUM(C20:C32)</f>
        <v>0</v>
      </c>
      <c r="D33" s="158">
        <f t="shared" si="4"/>
        <v>448447.16353258071</v>
      </c>
      <c r="E33" s="158">
        <f t="shared" si="4"/>
        <v>1177778.483039645</v>
      </c>
      <c r="F33" s="158">
        <f t="shared" si="4"/>
        <v>5693374.3840373773</v>
      </c>
      <c r="G33" s="158">
        <f t="shared" si="4"/>
        <v>1363298.9549753575</v>
      </c>
      <c r="H33" s="158">
        <f t="shared" si="4"/>
        <v>2755164.6488511139</v>
      </c>
      <c r="I33" s="158">
        <f t="shared" si="4"/>
        <v>5698654.916211172</v>
      </c>
      <c r="J33" s="158">
        <f t="shared" si="4"/>
        <v>1848760.2409500945</v>
      </c>
      <c r="K33" s="158">
        <f t="shared" si="4"/>
        <v>1275044.3089571092</v>
      </c>
      <c r="L33" s="158">
        <f t="shared" si="4"/>
        <v>1905118.3917247099</v>
      </c>
      <c r="M33" s="158">
        <f t="shared" si="4"/>
        <v>4927443.0616675168</v>
      </c>
      <c r="N33" s="158">
        <f t="shared" si="4"/>
        <v>24494262.898503333</v>
      </c>
      <c r="O33" s="68">
        <f t="shared" si="3"/>
        <v>51587347.452450007</v>
      </c>
      <c r="Q33" s="147"/>
      <c r="R33" s="147"/>
      <c r="S33" s="147"/>
      <c r="T33" s="147"/>
      <c r="U33" s="147"/>
      <c r="V33" s="147"/>
      <c r="W33" s="147"/>
      <c r="X33" s="239"/>
    </row>
    <row r="34" spans="1:24" ht="21.5" thickBot="1" x14ac:dyDescent="0.55000000000000004">
      <c r="A34" s="71"/>
    </row>
    <row r="35" spans="1:24" s="282" customFormat="1" ht="21.5" thickBot="1" x14ac:dyDescent="0.55000000000000004">
      <c r="A35" s="279"/>
      <c r="B35" s="197" t="s">
        <v>36</v>
      </c>
      <c r="C35" s="280">
        <f>C$3</f>
        <v>45658</v>
      </c>
      <c r="D35" s="280">
        <f t="shared" ref="D35:N35" si="5">D$3</f>
        <v>45689</v>
      </c>
      <c r="E35" s="280">
        <f t="shared" si="5"/>
        <v>45717</v>
      </c>
      <c r="F35" s="280">
        <f t="shared" si="5"/>
        <v>45748</v>
      </c>
      <c r="G35" s="280">
        <f t="shared" si="5"/>
        <v>45778</v>
      </c>
      <c r="H35" s="280">
        <f t="shared" si="5"/>
        <v>45809</v>
      </c>
      <c r="I35" s="280">
        <f t="shared" si="5"/>
        <v>45839</v>
      </c>
      <c r="J35" s="280">
        <f t="shared" si="5"/>
        <v>45870</v>
      </c>
      <c r="K35" s="280">
        <f t="shared" si="5"/>
        <v>45901</v>
      </c>
      <c r="L35" s="280">
        <f t="shared" si="5"/>
        <v>45931</v>
      </c>
      <c r="M35" s="280">
        <f t="shared" si="5"/>
        <v>45962</v>
      </c>
      <c r="N35" s="280" t="str">
        <f t="shared" si="5"/>
        <v>Dec-25 +</v>
      </c>
      <c r="O35" s="281" t="s">
        <v>34</v>
      </c>
      <c r="Q35" s="283"/>
      <c r="R35" s="283"/>
      <c r="S35" s="283"/>
      <c r="T35" s="283"/>
      <c r="U35" s="283"/>
      <c r="V35" s="283"/>
      <c r="W35" s="283"/>
      <c r="X35" s="284"/>
    </row>
    <row r="36" spans="1:24" s="282" customFormat="1" ht="15" customHeight="1" x14ac:dyDescent="0.35">
      <c r="A36" s="545" t="s">
        <v>68</v>
      </c>
      <c r="B36" s="285" t="s">
        <v>62</v>
      </c>
      <c r="C36" s="140">
        <f>SUM('BIZ kWh ENTRY'!C36,'BIZ kWh ENTRY'!S36,'BIZ kWh ENTRY'!AI36,'BIZ kWh ENTRY'!AY36)</f>
        <v>0</v>
      </c>
      <c r="D36" s="140">
        <f>SUM('BIZ kWh ENTRY'!D36,'BIZ kWh ENTRY'!T36,'BIZ kWh ENTRY'!AJ36,'BIZ kWh ENTRY'!AZ36)</f>
        <v>0</v>
      </c>
      <c r="E36" s="140">
        <f>SUM('BIZ kWh ENTRY'!E36,'BIZ kWh ENTRY'!U36,'BIZ kWh ENTRY'!AK36,'BIZ kWh ENTRY'!BA36)</f>
        <v>0</v>
      </c>
      <c r="F36" s="140">
        <f>SUM('BIZ kWh ENTRY'!F36,'BIZ kWh ENTRY'!V36,'BIZ kWh ENTRY'!AL36,'BIZ kWh ENTRY'!BB36)</f>
        <v>0</v>
      </c>
      <c r="G36" s="140">
        <f>SUM('BIZ kWh ENTRY'!G36,'BIZ kWh ENTRY'!W36,'BIZ kWh ENTRY'!AM36,'BIZ kWh ENTRY'!BC36)</f>
        <v>0</v>
      </c>
      <c r="H36" s="140">
        <f>SUM('BIZ kWh ENTRY'!H36,'BIZ kWh ENTRY'!X36,'BIZ kWh ENTRY'!AN36,'BIZ kWh ENTRY'!BD36)</f>
        <v>0</v>
      </c>
      <c r="I36" s="140">
        <f>SUM('BIZ kWh ENTRY'!I36,'BIZ kWh ENTRY'!Y36,'BIZ kWh ENTRY'!AO36,'BIZ kWh ENTRY'!BE36)</f>
        <v>0</v>
      </c>
      <c r="J36" s="140">
        <f>SUM('BIZ kWh ENTRY'!J36,'BIZ kWh ENTRY'!Z36,'BIZ kWh ENTRY'!AP36,'BIZ kWh ENTRY'!BF36)</f>
        <v>0</v>
      </c>
      <c r="K36" s="140">
        <f>SUM('BIZ kWh ENTRY'!K36,'BIZ kWh ENTRY'!AA36,'BIZ kWh ENTRY'!AQ36,'BIZ kWh ENTRY'!BG36)</f>
        <v>0</v>
      </c>
      <c r="L36" s="140">
        <f>SUM('BIZ kWh ENTRY'!L36,'BIZ kWh ENTRY'!AB36,'BIZ kWh ENTRY'!AR36,'BIZ kWh ENTRY'!BH36)</f>
        <v>0</v>
      </c>
      <c r="M36" s="140">
        <f>SUM('BIZ kWh ENTRY'!M36,'BIZ kWh ENTRY'!AC36,'BIZ kWh ENTRY'!AS36,'BIZ kWh ENTRY'!BI36)</f>
        <v>0</v>
      </c>
      <c r="N36" s="140">
        <f>SUM('BIZ kWh ENTRY'!N36,'BIZ kWh ENTRY'!AD36,'BIZ kWh ENTRY'!AT36,'BIZ kWh ENTRY'!BJ36)</f>
        <v>0</v>
      </c>
      <c r="O36" s="286">
        <f t="shared" ref="O36:O49" si="6">SUM(C36:N36)</f>
        <v>0</v>
      </c>
      <c r="Q36" s="287"/>
      <c r="R36" s="287"/>
      <c r="S36" s="287"/>
      <c r="T36" s="287"/>
      <c r="U36" s="287"/>
      <c r="V36" s="287"/>
      <c r="W36" s="287"/>
      <c r="X36" s="288"/>
    </row>
    <row r="37" spans="1:24" s="282" customFormat="1" x14ac:dyDescent="0.35">
      <c r="A37" s="546"/>
      <c r="B37" s="285" t="s">
        <v>61</v>
      </c>
      <c r="C37" s="140">
        <f>SUM('BIZ kWh ENTRY'!C37,'BIZ kWh ENTRY'!S37,'BIZ kWh ENTRY'!AI37,'BIZ kWh ENTRY'!AY37)</f>
        <v>0</v>
      </c>
      <c r="D37" s="140">
        <f>SUM('BIZ kWh ENTRY'!D37,'BIZ kWh ENTRY'!T37,'BIZ kWh ENTRY'!AJ37,'BIZ kWh ENTRY'!AZ37)</f>
        <v>0</v>
      </c>
      <c r="E37" s="140">
        <f>SUM('BIZ kWh ENTRY'!E37,'BIZ kWh ENTRY'!U37,'BIZ kWh ENTRY'!AK37,'BIZ kWh ENTRY'!BA37)</f>
        <v>0</v>
      </c>
      <c r="F37" s="140">
        <f>SUM('BIZ kWh ENTRY'!F37,'BIZ kWh ENTRY'!V37,'BIZ kWh ENTRY'!AL37,'BIZ kWh ENTRY'!BB37)</f>
        <v>0</v>
      </c>
      <c r="G37" s="140">
        <f>SUM('BIZ kWh ENTRY'!G37,'BIZ kWh ENTRY'!W37,'BIZ kWh ENTRY'!AM37,'BIZ kWh ENTRY'!BC37)</f>
        <v>0</v>
      </c>
      <c r="H37" s="140">
        <f>SUM('BIZ kWh ENTRY'!H37,'BIZ kWh ENTRY'!X37,'BIZ kWh ENTRY'!AN37,'BIZ kWh ENTRY'!BD37)</f>
        <v>0</v>
      </c>
      <c r="I37" s="140">
        <f>SUM('BIZ kWh ENTRY'!I37,'BIZ kWh ENTRY'!Y37,'BIZ kWh ENTRY'!AO37,'BIZ kWh ENTRY'!BE37)</f>
        <v>0</v>
      </c>
      <c r="J37" s="140">
        <f>SUM('BIZ kWh ENTRY'!J37,'BIZ kWh ENTRY'!Z37,'BIZ kWh ENTRY'!AP37,'BIZ kWh ENTRY'!BF37)</f>
        <v>0</v>
      </c>
      <c r="K37" s="140">
        <f>SUM('BIZ kWh ENTRY'!K37,'BIZ kWh ENTRY'!AA37,'BIZ kWh ENTRY'!AQ37,'BIZ kWh ENTRY'!BG37)</f>
        <v>0</v>
      </c>
      <c r="L37" s="140">
        <f>SUM('BIZ kWh ENTRY'!L37,'BIZ kWh ENTRY'!AB37,'BIZ kWh ENTRY'!AR37,'BIZ kWh ENTRY'!BH37)</f>
        <v>0</v>
      </c>
      <c r="M37" s="140">
        <f>SUM('BIZ kWh ENTRY'!M37,'BIZ kWh ENTRY'!AC37,'BIZ kWh ENTRY'!AS37,'BIZ kWh ENTRY'!BI37)</f>
        <v>0</v>
      </c>
      <c r="N37" s="140">
        <f>SUM('BIZ kWh ENTRY'!N37,'BIZ kWh ENTRY'!AD37,'BIZ kWh ENTRY'!AT37,'BIZ kWh ENTRY'!BJ37)</f>
        <v>0</v>
      </c>
      <c r="O37" s="286">
        <f t="shared" si="6"/>
        <v>0</v>
      </c>
      <c r="Q37" s="287"/>
      <c r="R37" s="287"/>
      <c r="S37" s="287"/>
      <c r="T37" s="287"/>
      <c r="U37" s="287"/>
      <c r="V37" s="287"/>
      <c r="W37" s="287"/>
      <c r="X37" s="288"/>
    </row>
    <row r="38" spans="1:24" s="282" customFormat="1" x14ac:dyDescent="0.35">
      <c r="A38" s="546"/>
      <c r="B38" s="285" t="s">
        <v>60</v>
      </c>
      <c r="C38" s="140">
        <f>SUM('BIZ kWh ENTRY'!C38,'BIZ kWh ENTRY'!S38,'BIZ kWh ENTRY'!AI38,'BIZ kWh ENTRY'!AY38)</f>
        <v>0</v>
      </c>
      <c r="D38" s="140">
        <f>SUM('BIZ kWh ENTRY'!D38,'BIZ kWh ENTRY'!T38,'BIZ kWh ENTRY'!AJ38,'BIZ kWh ENTRY'!AZ38)</f>
        <v>0</v>
      </c>
      <c r="E38" s="140">
        <f>SUM('BIZ kWh ENTRY'!E38,'BIZ kWh ENTRY'!U38,'BIZ kWh ENTRY'!AK38,'BIZ kWh ENTRY'!BA38)</f>
        <v>0</v>
      </c>
      <c r="F38" s="140">
        <f>SUM('BIZ kWh ENTRY'!F38,'BIZ kWh ENTRY'!V38,'BIZ kWh ENTRY'!AL38,'BIZ kWh ENTRY'!BB38)</f>
        <v>0</v>
      </c>
      <c r="G38" s="140">
        <f>SUM('BIZ kWh ENTRY'!G38,'BIZ kWh ENTRY'!W38,'BIZ kWh ENTRY'!AM38,'BIZ kWh ENTRY'!BC38)</f>
        <v>0</v>
      </c>
      <c r="H38" s="140">
        <f>SUM('BIZ kWh ENTRY'!H38,'BIZ kWh ENTRY'!X38,'BIZ kWh ENTRY'!AN38,'BIZ kWh ENTRY'!BD38)</f>
        <v>0</v>
      </c>
      <c r="I38" s="140">
        <f>SUM('BIZ kWh ENTRY'!I38,'BIZ kWh ENTRY'!Y38,'BIZ kWh ENTRY'!AO38,'BIZ kWh ENTRY'!BE38)</f>
        <v>0</v>
      </c>
      <c r="J38" s="140">
        <f>SUM('BIZ kWh ENTRY'!J38,'BIZ kWh ENTRY'!Z38,'BIZ kWh ENTRY'!AP38,'BIZ kWh ENTRY'!BF38)</f>
        <v>0</v>
      </c>
      <c r="K38" s="140">
        <f>SUM('BIZ kWh ENTRY'!K38,'BIZ kWh ENTRY'!AA38,'BIZ kWh ENTRY'!AQ38,'BIZ kWh ENTRY'!BG38)</f>
        <v>0</v>
      </c>
      <c r="L38" s="140">
        <f>SUM('BIZ kWh ENTRY'!L38,'BIZ kWh ENTRY'!AB38,'BIZ kWh ENTRY'!AR38,'BIZ kWh ENTRY'!BH38)</f>
        <v>0</v>
      </c>
      <c r="M38" s="140">
        <f>SUM('BIZ kWh ENTRY'!M38,'BIZ kWh ENTRY'!AC38,'BIZ kWh ENTRY'!AS38,'BIZ kWh ENTRY'!BI38)</f>
        <v>0</v>
      </c>
      <c r="N38" s="140">
        <f>SUM('BIZ kWh ENTRY'!N38,'BIZ kWh ENTRY'!AD38,'BIZ kWh ENTRY'!AT38,'BIZ kWh ENTRY'!BJ38)</f>
        <v>0</v>
      </c>
      <c r="O38" s="286">
        <f t="shared" si="6"/>
        <v>0</v>
      </c>
      <c r="Q38" s="287"/>
      <c r="R38" s="287"/>
      <c r="S38" s="287"/>
      <c r="T38" s="287"/>
      <c r="U38" s="287"/>
      <c r="V38" s="287"/>
      <c r="W38" s="287"/>
      <c r="X38" s="288"/>
    </row>
    <row r="39" spans="1:24" s="282" customFormat="1" x14ac:dyDescent="0.35">
      <c r="A39" s="546"/>
      <c r="B39" s="285" t="s">
        <v>59</v>
      </c>
      <c r="C39" s="140">
        <f>SUM('BIZ kWh ENTRY'!C39,'BIZ kWh ENTRY'!S39,'BIZ kWh ENTRY'!AI39,'BIZ kWh ENTRY'!AY39)</f>
        <v>0</v>
      </c>
      <c r="D39" s="140">
        <f>SUM('BIZ kWh ENTRY'!D39,'BIZ kWh ENTRY'!T39,'BIZ kWh ENTRY'!AJ39,'BIZ kWh ENTRY'!AZ39)</f>
        <v>0</v>
      </c>
      <c r="E39" s="140">
        <f>SUM('BIZ kWh ENTRY'!E39,'BIZ kWh ENTRY'!U39,'BIZ kWh ENTRY'!AK39,'BIZ kWh ENTRY'!BA39)</f>
        <v>0</v>
      </c>
      <c r="F39" s="140">
        <f>SUM('BIZ kWh ENTRY'!F39,'BIZ kWh ENTRY'!V39,'BIZ kWh ENTRY'!AL39,'BIZ kWh ENTRY'!BB39)</f>
        <v>0</v>
      </c>
      <c r="G39" s="140">
        <f>SUM('BIZ kWh ENTRY'!G39,'BIZ kWh ENTRY'!W39,'BIZ kWh ENTRY'!AM39,'BIZ kWh ENTRY'!BC39)</f>
        <v>0</v>
      </c>
      <c r="H39" s="140">
        <f>SUM('BIZ kWh ENTRY'!H39,'BIZ kWh ENTRY'!X39,'BIZ kWh ENTRY'!AN39,'BIZ kWh ENTRY'!BD39)</f>
        <v>0</v>
      </c>
      <c r="I39" s="140">
        <f>SUM('BIZ kWh ENTRY'!I39,'BIZ kWh ENTRY'!Y39,'BIZ kWh ENTRY'!AO39,'BIZ kWh ENTRY'!BE39)</f>
        <v>0</v>
      </c>
      <c r="J39" s="140">
        <f>SUM('BIZ kWh ENTRY'!J39,'BIZ kWh ENTRY'!Z39,'BIZ kWh ENTRY'!AP39,'BIZ kWh ENTRY'!BF39)</f>
        <v>0</v>
      </c>
      <c r="K39" s="140">
        <f>SUM('BIZ kWh ENTRY'!K39,'BIZ kWh ENTRY'!AA39,'BIZ kWh ENTRY'!AQ39,'BIZ kWh ENTRY'!BG39)</f>
        <v>0</v>
      </c>
      <c r="L39" s="140">
        <f>SUM('BIZ kWh ENTRY'!L39,'BIZ kWh ENTRY'!AB39,'BIZ kWh ENTRY'!AR39,'BIZ kWh ENTRY'!BH39)</f>
        <v>0</v>
      </c>
      <c r="M39" s="140">
        <f>SUM('BIZ kWh ENTRY'!M39,'BIZ kWh ENTRY'!AC39,'BIZ kWh ENTRY'!AS39,'BIZ kWh ENTRY'!BI39)</f>
        <v>0</v>
      </c>
      <c r="N39" s="140">
        <f>SUM('BIZ kWh ENTRY'!N39,'BIZ kWh ENTRY'!AD39,'BIZ kWh ENTRY'!AT39,'BIZ kWh ENTRY'!BJ39)</f>
        <v>0</v>
      </c>
      <c r="O39" s="286">
        <f t="shared" si="6"/>
        <v>0</v>
      </c>
      <c r="Q39" s="287"/>
      <c r="R39" s="287"/>
      <c r="S39" s="287"/>
      <c r="T39" s="287"/>
      <c r="U39" s="287"/>
      <c r="V39" s="287"/>
      <c r="W39" s="287"/>
      <c r="X39" s="288"/>
    </row>
    <row r="40" spans="1:24" s="282" customFormat="1" x14ac:dyDescent="0.35">
      <c r="A40" s="546"/>
      <c r="B40" s="285" t="s">
        <v>58</v>
      </c>
      <c r="C40" s="140">
        <f>SUM('BIZ kWh ENTRY'!C40,'BIZ kWh ENTRY'!S40,'BIZ kWh ENTRY'!AI40,'BIZ kWh ENTRY'!AY40)</f>
        <v>0</v>
      </c>
      <c r="D40" s="140">
        <f>SUM('BIZ kWh ENTRY'!D40,'BIZ kWh ENTRY'!T40,'BIZ kWh ENTRY'!AJ40,'BIZ kWh ENTRY'!AZ40)</f>
        <v>0</v>
      </c>
      <c r="E40" s="140">
        <f>SUM('BIZ kWh ENTRY'!E40,'BIZ kWh ENTRY'!U40,'BIZ kWh ENTRY'!AK40,'BIZ kWh ENTRY'!BA40)</f>
        <v>0</v>
      </c>
      <c r="F40" s="140">
        <f>SUM('BIZ kWh ENTRY'!F40,'BIZ kWh ENTRY'!V40,'BIZ kWh ENTRY'!AL40,'BIZ kWh ENTRY'!BB40)</f>
        <v>0</v>
      </c>
      <c r="G40" s="140">
        <f>SUM('BIZ kWh ENTRY'!G40,'BIZ kWh ENTRY'!W40,'BIZ kWh ENTRY'!AM40,'BIZ kWh ENTRY'!BC40)</f>
        <v>0</v>
      </c>
      <c r="H40" s="140">
        <f>SUM('BIZ kWh ENTRY'!H40,'BIZ kWh ENTRY'!X40,'BIZ kWh ENTRY'!AN40,'BIZ kWh ENTRY'!BD40)</f>
        <v>0</v>
      </c>
      <c r="I40" s="140">
        <f>SUM('BIZ kWh ENTRY'!I40,'BIZ kWh ENTRY'!Y40,'BIZ kWh ENTRY'!AO40,'BIZ kWh ENTRY'!BE40)</f>
        <v>0</v>
      </c>
      <c r="J40" s="140">
        <f>SUM('BIZ kWh ENTRY'!J40,'BIZ kWh ENTRY'!Z40,'BIZ kWh ENTRY'!AP40,'BIZ kWh ENTRY'!BF40)</f>
        <v>0</v>
      </c>
      <c r="K40" s="140">
        <f>SUM('BIZ kWh ENTRY'!K40,'BIZ kWh ENTRY'!AA40,'BIZ kWh ENTRY'!AQ40,'BIZ kWh ENTRY'!BG40)</f>
        <v>0</v>
      </c>
      <c r="L40" s="140">
        <f>SUM('BIZ kWh ENTRY'!L40,'BIZ kWh ENTRY'!AB40,'BIZ kWh ENTRY'!AR40,'BIZ kWh ENTRY'!BH40)</f>
        <v>0</v>
      </c>
      <c r="M40" s="140">
        <f>SUM('BIZ kWh ENTRY'!M40,'BIZ kWh ENTRY'!AC40,'BIZ kWh ENTRY'!AS40,'BIZ kWh ENTRY'!BI40)</f>
        <v>0</v>
      </c>
      <c r="N40" s="140">
        <f>SUM('BIZ kWh ENTRY'!N40,'BIZ kWh ENTRY'!AD40,'BIZ kWh ENTRY'!AT40,'BIZ kWh ENTRY'!BJ40)</f>
        <v>0</v>
      </c>
      <c r="O40" s="286">
        <f t="shared" si="6"/>
        <v>0</v>
      </c>
      <c r="Q40" s="287"/>
      <c r="R40" s="287"/>
      <c r="S40" s="287"/>
      <c r="T40" s="287"/>
      <c r="U40" s="287"/>
      <c r="V40" s="287"/>
      <c r="W40" s="287"/>
      <c r="X40" s="288"/>
    </row>
    <row r="41" spans="1:24" s="282" customFormat="1" x14ac:dyDescent="0.35">
      <c r="A41" s="546"/>
      <c r="B41" s="285" t="s">
        <v>57</v>
      </c>
      <c r="C41" s="140">
        <f>SUM('BIZ kWh ENTRY'!C41,'BIZ kWh ENTRY'!S41,'BIZ kWh ENTRY'!AI41,'BIZ kWh ENTRY'!AY41)</f>
        <v>0</v>
      </c>
      <c r="D41" s="140">
        <f>SUM('BIZ kWh ENTRY'!D41,'BIZ kWh ENTRY'!T41,'BIZ kWh ENTRY'!AJ41,'BIZ kWh ENTRY'!AZ41)</f>
        <v>0</v>
      </c>
      <c r="E41" s="140">
        <f>SUM('BIZ kWh ENTRY'!E41,'BIZ kWh ENTRY'!U41,'BIZ kWh ENTRY'!AK41,'BIZ kWh ENTRY'!BA41)</f>
        <v>0</v>
      </c>
      <c r="F41" s="140">
        <f>SUM('BIZ kWh ENTRY'!F41,'BIZ kWh ENTRY'!V41,'BIZ kWh ENTRY'!AL41,'BIZ kWh ENTRY'!BB41)</f>
        <v>0</v>
      </c>
      <c r="G41" s="140">
        <f>SUM('BIZ kWh ENTRY'!G41,'BIZ kWh ENTRY'!W41,'BIZ kWh ENTRY'!AM41,'BIZ kWh ENTRY'!BC41)</f>
        <v>0</v>
      </c>
      <c r="H41" s="140">
        <f>SUM('BIZ kWh ENTRY'!H41,'BIZ kWh ENTRY'!X41,'BIZ kWh ENTRY'!AN41,'BIZ kWh ENTRY'!BD41)</f>
        <v>0</v>
      </c>
      <c r="I41" s="140">
        <f>SUM('BIZ kWh ENTRY'!I41,'BIZ kWh ENTRY'!Y41,'BIZ kWh ENTRY'!AO41,'BIZ kWh ENTRY'!BE41)</f>
        <v>0</v>
      </c>
      <c r="J41" s="140">
        <f>SUM('BIZ kWh ENTRY'!J41,'BIZ kWh ENTRY'!Z41,'BIZ kWh ENTRY'!AP41,'BIZ kWh ENTRY'!BF41)</f>
        <v>0</v>
      </c>
      <c r="K41" s="140">
        <f>SUM('BIZ kWh ENTRY'!K41,'BIZ kWh ENTRY'!AA41,'BIZ kWh ENTRY'!AQ41,'BIZ kWh ENTRY'!BG41)</f>
        <v>0</v>
      </c>
      <c r="L41" s="140">
        <f>SUM('BIZ kWh ENTRY'!L41,'BIZ kWh ENTRY'!AB41,'BIZ kWh ENTRY'!AR41,'BIZ kWh ENTRY'!BH41)</f>
        <v>0</v>
      </c>
      <c r="M41" s="140">
        <f>SUM('BIZ kWh ENTRY'!M41,'BIZ kWh ENTRY'!AC41,'BIZ kWh ENTRY'!AS41,'BIZ kWh ENTRY'!BI41)</f>
        <v>0</v>
      </c>
      <c r="N41" s="140">
        <f>SUM('BIZ kWh ENTRY'!N41,'BIZ kWh ENTRY'!AD41,'BIZ kWh ENTRY'!AT41,'BIZ kWh ENTRY'!BJ41)</f>
        <v>0</v>
      </c>
      <c r="O41" s="286">
        <f t="shared" si="6"/>
        <v>0</v>
      </c>
      <c r="Q41" s="287"/>
      <c r="R41" s="287"/>
      <c r="S41" s="287"/>
      <c r="T41" s="287"/>
      <c r="U41" s="287"/>
      <c r="V41" s="287"/>
      <c r="W41" s="287"/>
      <c r="X41" s="288"/>
    </row>
    <row r="42" spans="1:24" s="282" customFormat="1" x14ac:dyDescent="0.35">
      <c r="A42" s="546"/>
      <c r="B42" s="285" t="s">
        <v>56</v>
      </c>
      <c r="C42" s="140">
        <f>SUM('BIZ kWh ENTRY'!C42,'BIZ kWh ENTRY'!S42,'BIZ kWh ENTRY'!AI42,'BIZ kWh ENTRY'!AY42)</f>
        <v>0</v>
      </c>
      <c r="D42" s="140">
        <f>SUM('BIZ kWh ENTRY'!D42,'BIZ kWh ENTRY'!T42,'BIZ kWh ENTRY'!AJ42,'BIZ kWh ENTRY'!AZ42)</f>
        <v>0</v>
      </c>
      <c r="E42" s="140">
        <f>SUM('BIZ kWh ENTRY'!E42,'BIZ kWh ENTRY'!U42,'BIZ kWh ENTRY'!AK42,'BIZ kWh ENTRY'!BA42)</f>
        <v>0</v>
      </c>
      <c r="F42" s="140">
        <f>SUM('BIZ kWh ENTRY'!F42,'BIZ kWh ENTRY'!V42,'BIZ kWh ENTRY'!AL42,'BIZ kWh ENTRY'!BB42)</f>
        <v>0</v>
      </c>
      <c r="G42" s="140">
        <f>SUM('BIZ kWh ENTRY'!G42,'BIZ kWh ENTRY'!W42,'BIZ kWh ENTRY'!AM42,'BIZ kWh ENTRY'!BC42)</f>
        <v>0</v>
      </c>
      <c r="H42" s="140">
        <f>SUM('BIZ kWh ENTRY'!H42,'BIZ kWh ENTRY'!X42,'BIZ kWh ENTRY'!AN42,'BIZ kWh ENTRY'!BD42)</f>
        <v>0</v>
      </c>
      <c r="I42" s="140">
        <f>SUM('BIZ kWh ENTRY'!I42,'BIZ kWh ENTRY'!Y42,'BIZ kWh ENTRY'!AO42,'BIZ kWh ENTRY'!BE42)</f>
        <v>0</v>
      </c>
      <c r="J42" s="140">
        <f>SUM('BIZ kWh ENTRY'!J42,'BIZ kWh ENTRY'!Z42,'BIZ kWh ENTRY'!AP42,'BIZ kWh ENTRY'!BF42)</f>
        <v>0</v>
      </c>
      <c r="K42" s="140">
        <f>SUM('BIZ kWh ENTRY'!K42,'BIZ kWh ENTRY'!AA42,'BIZ kWh ENTRY'!AQ42,'BIZ kWh ENTRY'!BG42)</f>
        <v>0</v>
      </c>
      <c r="L42" s="140">
        <f>SUM('BIZ kWh ENTRY'!L42,'BIZ kWh ENTRY'!AB42,'BIZ kWh ENTRY'!AR42,'BIZ kWh ENTRY'!BH42)</f>
        <v>0</v>
      </c>
      <c r="M42" s="140">
        <f>SUM('BIZ kWh ENTRY'!M42,'BIZ kWh ENTRY'!AC42,'BIZ kWh ENTRY'!AS42,'BIZ kWh ENTRY'!BI42)</f>
        <v>0</v>
      </c>
      <c r="N42" s="140">
        <f>SUM('BIZ kWh ENTRY'!N42,'BIZ kWh ENTRY'!AD42,'BIZ kWh ENTRY'!AT42,'BIZ kWh ENTRY'!BJ42)</f>
        <v>0</v>
      </c>
      <c r="O42" s="286">
        <f t="shared" si="6"/>
        <v>0</v>
      </c>
      <c r="Q42" s="287"/>
      <c r="R42" s="287"/>
      <c r="S42" s="287"/>
      <c r="T42" s="287"/>
      <c r="U42" s="287"/>
      <c r="V42" s="287"/>
      <c r="W42" s="287"/>
      <c r="X42" s="288"/>
    </row>
    <row r="43" spans="1:24" s="282" customFormat="1" x14ac:dyDescent="0.35">
      <c r="A43" s="546"/>
      <c r="B43" s="285" t="s">
        <v>55</v>
      </c>
      <c r="C43" s="140">
        <f>SUM('BIZ kWh ENTRY'!C43,'BIZ kWh ENTRY'!S43,'BIZ kWh ENTRY'!AI43,'BIZ kWh ENTRY'!AY43)</f>
        <v>0</v>
      </c>
      <c r="D43" s="140">
        <f>SUM('BIZ kWh ENTRY'!D43,'BIZ kWh ENTRY'!T43,'BIZ kWh ENTRY'!AJ43,'BIZ kWh ENTRY'!AZ43)</f>
        <v>0</v>
      </c>
      <c r="E43" s="140">
        <f>SUM('BIZ kWh ENTRY'!E43,'BIZ kWh ENTRY'!U43,'BIZ kWh ENTRY'!AK43,'BIZ kWh ENTRY'!BA43)</f>
        <v>0</v>
      </c>
      <c r="F43" s="140">
        <f>SUM('BIZ kWh ENTRY'!F43,'BIZ kWh ENTRY'!V43,'BIZ kWh ENTRY'!AL43,'BIZ kWh ENTRY'!BB43)</f>
        <v>0</v>
      </c>
      <c r="G43" s="140">
        <f>SUM('BIZ kWh ENTRY'!G43,'BIZ kWh ENTRY'!W43,'BIZ kWh ENTRY'!AM43,'BIZ kWh ENTRY'!BC43)</f>
        <v>0</v>
      </c>
      <c r="H43" s="140">
        <f>SUM('BIZ kWh ENTRY'!H43,'BIZ kWh ENTRY'!X43,'BIZ kWh ENTRY'!AN43,'BIZ kWh ENTRY'!BD43)</f>
        <v>0</v>
      </c>
      <c r="I43" s="140">
        <f>SUM('BIZ kWh ENTRY'!I43,'BIZ kWh ENTRY'!Y43,'BIZ kWh ENTRY'!AO43,'BIZ kWh ENTRY'!BE43)</f>
        <v>0</v>
      </c>
      <c r="J43" s="140">
        <f>SUM('BIZ kWh ENTRY'!J43,'BIZ kWh ENTRY'!Z43,'BIZ kWh ENTRY'!AP43,'BIZ kWh ENTRY'!BF43)</f>
        <v>0</v>
      </c>
      <c r="K43" s="140">
        <f>SUM('BIZ kWh ENTRY'!K43,'BIZ kWh ENTRY'!AA43,'BIZ kWh ENTRY'!AQ43,'BIZ kWh ENTRY'!BG43)</f>
        <v>0</v>
      </c>
      <c r="L43" s="140">
        <f>SUM('BIZ kWh ENTRY'!L43,'BIZ kWh ENTRY'!AB43,'BIZ kWh ENTRY'!AR43,'BIZ kWh ENTRY'!BH43)</f>
        <v>0</v>
      </c>
      <c r="M43" s="140">
        <f>SUM('BIZ kWh ENTRY'!M43,'BIZ kWh ENTRY'!AC43,'BIZ kWh ENTRY'!AS43,'BIZ kWh ENTRY'!BI43)</f>
        <v>0</v>
      </c>
      <c r="N43" s="140">
        <f>SUM('BIZ kWh ENTRY'!N43,'BIZ kWh ENTRY'!AD43,'BIZ kWh ENTRY'!AT43,'BIZ kWh ENTRY'!BJ43)</f>
        <v>0</v>
      </c>
      <c r="O43" s="286">
        <f t="shared" si="6"/>
        <v>0</v>
      </c>
      <c r="Q43" s="287"/>
      <c r="R43" s="287"/>
      <c r="S43" s="287"/>
      <c r="T43" s="287"/>
      <c r="U43" s="287"/>
      <c r="V43" s="287"/>
      <c r="W43" s="287"/>
      <c r="X43" s="288"/>
    </row>
    <row r="44" spans="1:24" s="282" customFormat="1" x14ac:dyDescent="0.35">
      <c r="A44" s="546"/>
      <c r="B44" s="285" t="s">
        <v>54</v>
      </c>
      <c r="C44" s="140">
        <f>SUM('BIZ kWh ENTRY'!C44,'BIZ kWh ENTRY'!S44,'BIZ kWh ENTRY'!AI44,'BIZ kWh ENTRY'!AY44)</f>
        <v>0</v>
      </c>
      <c r="D44" s="140">
        <f>SUM('BIZ kWh ENTRY'!D44,'BIZ kWh ENTRY'!T44,'BIZ kWh ENTRY'!AJ44,'BIZ kWh ENTRY'!AZ44)</f>
        <v>0</v>
      </c>
      <c r="E44" s="140">
        <f>SUM('BIZ kWh ENTRY'!E44,'BIZ kWh ENTRY'!U44,'BIZ kWh ENTRY'!AK44,'BIZ kWh ENTRY'!BA44)</f>
        <v>0</v>
      </c>
      <c r="F44" s="140">
        <f>SUM('BIZ kWh ENTRY'!F44,'BIZ kWh ENTRY'!V44,'BIZ kWh ENTRY'!AL44,'BIZ kWh ENTRY'!BB44)</f>
        <v>0</v>
      </c>
      <c r="G44" s="140">
        <f>SUM('BIZ kWh ENTRY'!G44,'BIZ kWh ENTRY'!W44,'BIZ kWh ENTRY'!AM44,'BIZ kWh ENTRY'!BC44)</f>
        <v>0</v>
      </c>
      <c r="H44" s="140">
        <f>SUM('BIZ kWh ENTRY'!H44,'BIZ kWh ENTRY'!X44,'BIZ kWh ENTRY'!AN44,'BIZ kWh ENTRY'!BD44)</f>
        <v>0</v>
      </c>
      <c r="I44" s="140">
        <f>SUM('BIZ kWh ENTRY'!I44,'BIZ kWh ENTRY'!Y44,'BIZ kWh ENTRY'!AO44,'BIZ kWh ENTRY'!BE44)</f>
        <v>0</v>
      </c>
      <c r="J44" s="140">
        <f>SUM('BIZ kWh ENTRY'!J44,'BIZ kWh ENTRY'!Z44,'BIZ kWh ENTRY'!AP44,'BIZ kWh ENTRY'!BF44)</f>
        <v>0</v>
      </c>
      <c r="K44" s="140">
        <f>SUM('BIZ kWh ENTRY'!K44,'BIZ kWh ENTRY'!AA44,'BIZ kWh ENTRY'!AQ44,'BIZ kWh ENTRY'!BG44)</f>
        <v>0</v>
      </c>
      <c r="L44" s="140">
        <f>SUM('BIZ kWh ENTRY'!L44,'BIZ kWh ENTRY'!AB44,'BIZ kWh ENTRY'!AR44,'BIZ kWh ENTRY'!BH44)</f>
        <v>0</v>
      </c>
      <c r="M44" s="140">
        <f>SUM('BIZ kWh ENTRY'!M44,'BIZ kWh ENTRY'!AC44,'BIZ kWh ENTRY'!AS44,'BIZ kWh ENTRY'!BI44)</f>
        <v>0</v>
      </c>
      <c r="N44" s="140">
        <f>SUM('BIZ kWh ENTRY'!N44,'BIZ kWh ENTRY'!AD44,'BIZ kWh ENTRY'!AT44,'BIZ kWh ENTRY'!BJ44)</f>
        <v>0</v>
      </c>
      <c r="O44" s="286">
        <f t="shared" si="6"/>
        <v>0</v>
      </c>
      <c r="Q44" s="287"/>
      <c r="R44" s="287"/>
      <c r="S44" s="287"/>
      <c r="T44" s="287"/>
      <c r="U44" s="287"/>
      <c r="V44" s="287"/>
      <c r="W44" s="287"/>
      <c r="X44" s="288"/>
    </row>
    <row r="45" spans="1:24" s="282" customFormat="1" x14ac:dyDescent="0.35">
      <c r="A45" s="546"/>
      <c r="B45" s="285" t="s">
        <v>53</v>
      </c>
      <c r="C45" s="140">
        <f>SUM('BIZ kWh ENTRY'!C45,'BIZ kWh ENTRY'!S45,'BIZ kWh ENTRY'!AI45,'BIZ kWh ENTRY'!AY45)</f>
        <v>0</v>
      </c>
      <c r="D45" s="140">
        <f>SUM('BIZ kWh ENTRY'!D45,'BIZ kWh ENTRY'!T45,'BIZ kWh ENTRY'!AJ45,'BIZ kWh ENTRY'!AZ45)</f>
        <v>0</v>
      </c>
      <c r="E45" s="140">
        <f>SUM('BIZ kWh ENTRY'!E45,'BIZ kWh ENTRY'!U45,'BIZ kWh ENTRY'!AK45,'BIZ kWh ENTRY'!BA45)</f>
        <v>0</v>
      </c>
      <c r="F45" s="140">
        <f>SUM('BIZ kWh ENTRY'!F45,'BIZ kWh ENTRY'!V45,'BIZ kWh ENTRY'!AL45,'BIZ kWh ENTRY'!BB45)</f>
        <v>0</v>
      </c>
      <c r="G45" s="140">
        <f>SUM('BIZ kWh ENTRY'!G45,'BIZ kWh ENTRY'!W45,'BIZ kWh ENTRY'!AM45,'BIZ kWh ENTRY'!BC45)</f>
        <v>0</v>
      </c>
      <c r="H45" s="140">
        <f>SUM('BIZ kWh ENTRY'!H45,'BIZ kWh ENTRY'!X45,'BIZ kWh ENTRY'!AN45,'BIZ kWh ENTRY'!BD45)</f>
        <v>0</v>
      </c>
      <c r="I45" s="140">
        <f>SUM('BIZ kWh ENTRY'!I45,'BIZ kWh ENTRY'!Y45,'BIZ kWh ENTRY'!AO45,'BIZ kWh ENTRY'!BE45)</f>
        <v>0</v>
      </c>
      <c r="J45" s="140">
        <f>SUM('BIZ kWh ENTRY'!J45,'BIZ kWh ENTRY'!Z45,'BIZ kWh ENTRY'!AP45,'BIZ kWh ENTRY'!BF45)</f>
        <v>0</v>
      </c>
      <c r="K45" s="140">
        <f>SUM('BIZ kWh ENTRY'!K45,'BIZ kWh ENTRY'!AA45,'BIZ kWh ENTRY'!AQ45,'BIZ kWh ENTRY'!BG45)</f>
        <v>0</v>
      </c>
      <c r="L45" s="140">
        <f>SUM('BIZ kWh ENTRY'!L45,'BIZ kWh ENTRY'!AB45,'BIZ kWh ENTRY'!AR45,'BIZ kWh ENTRY'!BH45)</f>
        <v>0</v>
      </c>
      <c r="M45" s="140">
        <f>SUM('BIZ kWh ENTRY'!M45,'BIZ kWh ENTRY'!AC45,'BIZ kWh ENTRY'!AS45,'BIZ kWh ENTRY'!BI45)</f>
        <v>0</v>
      </c>
      <c r="N45" s="140">
        <f>SUM('BIZ kWh ENTRY'!N45,'BIZ kWh ENTRY'!AD45,'BIZ kWh ENTRY'!AT45,'BIZ kWh ENTRY'!BJ45)</f>
        <v>0</v>
      </c>
      <c r="O45" s="286">
        <f t="shared" si="6"/>
        <v>0</v>
      </c>
      <c r="Q45" s="287"/>
      <c r="R45" s="287"/>
      <c r="S45" s="287"/>
      <c r="T45" s="287"/>
      <c r="U45" s="287"/>
      <c r="V45" s="287"/>
      <c r="W45" s="287"/>
      <c r="X45" s="288"/>
    </row>
    <row r="46" spans="1:24" s="282" customFormat="1" x14ac:dyDescent="0.35">
      <c r="A46" s="546"/>
      <c r="B46" s="285" t="s">
        <v>52</v>
      </c>
      <c r="C46" s="140">
        <f>SUM('BIZ kWh ENTRY'!C46,'BIZ kWh ENTRY'!S46,'BIZ kWh ENTRY'!AI46,'BIZ kWh ENTRY'!AY46)</f>
        <v>0</v>
      </c>
      <c r="D46" s="140">
        <f>SUM('BIZ kWh ENTRY'!D46,'BIZ kWh ENTRY'!T46,'BIZ kWh ENTRY'!AJ46,'BIZ kWh ENTRY'!AZ46)</f>
        <v>0</v>
      </c>
      <c r="E46" s="140">
        <f>SUM('BIZ kWh ENTRY'!E46,'BIZ kWh ENTRY'!U46,'BIZ kWh ENTRY'!AK46,'BIZ kWh ENTRY'!BA46)</f>
        <v>0</v>
      </c>
      <c r="F46" s="140">
        <f>SUM('BIZ kWh ENTRY'!F46,'BIZ kWh ENTRY'!V46,'BIZ kWh ENTRY'!AL46,'BIZ kWh ENTRY'!BB46)</f>
        <v>0</v>
      </c>
      <c r="G46" s="140">
        <f>SUM('BIZ kWh ENTRY'!G46,'BIZ kWh ENTRY'!W46,'BIZ kWh ENTRY'!AM46,'BIZ kWh ENTRY'!BC46)</f>
        <v>0</v>
      </c>
      <c r="H46" s="140">
        <f>SUM('BIZ kWh ENTRY'!H46,'BIZ kWh ENTRY'!X46,'BIZ kWh ENTRY'!AN46,'BIZ kWh ENTRY'!BD46)</f>
        <v>0</v>
      </c>
      <c r="I46" s="140">
        <f>SUM('BIZ kWh ENTRY'!I46,'BIZ kWh ENTRY'!Y46,'BIZ kWh ENTRY'!AO46,'BIZ kWh ENTRY'!BE46)</f>
        <v>0</v>
      </c>
      <c r="J46" s="140">
        <f>SUM('BIZ kWh ENTRY'!J46,'BIZ kWh ENTRY'!Z46,'BIZ kWh ENTRY'!AP46,'BIZ kWh ENTRY'!BF46)</f>
        <v>0</v>
      </c>
      <c r="K46" s="140">
        <f>SUM('BIZ kWh ENTRY'!K46,'BIZ kWh ENTRY'!AA46,'BIZ kWh ENTRY'!AQ46,'BIZ kWh ENTRY'!BG46)</f>
        <v>0</v>
      </c>
      <c r="L46" s="140">
        <f>SUM('BIZ kWh ENTRY'!L46,'BIZ kWh ENTRY'!AB46,'BIZ kWh ENTRY'!AR46,'BIZ kWh ENTRY'!BH46)</f>
        <v>0</v>
      </c>
      <c r="M46" s="140">
        <f>SUM('BIZ kWh ENTRY'!M46,'BIZ kWh ENTRY'!AC46,'BIZ kWh ENTRY'!AS46,'BIZ kWh ENTRY'!BI46)</f>
        <v>0</v>
      </c>
      <c r="N46" s="140">
        <f>SUM('BIZ kWh ENTRY'!N46,'BIZ kWh ENTRY'!AD46,'BIZ kWh ENTRY'!AT46,'BIZ kWh ENTRY'!BJ46)</f>
        <v>0</v>
      </c>
      <c r="O46" s="286">
        <f t="shared" si="6"/>
        <v>0</v>
      </c>
      <c r="Q46" s="287"/>
      <c r="R46" s="287"/>
      <c r="S46" s="287"/>
      <c r="T46" s="287"/>
      <c r="U46" s="287"/>
      <c r="V46" s="287"/>
      <c r="W46" s="287"/>
      <c r="X46" s="288"/>
    </row>
    <row r="47" spans="1:24" s="282" customFormat="1" x14ac:dyDescent="0.35">
      <c r="A47" s="546"/>
      <c r="B47" s="285" t="s">
        <v>51</v>
      </c>
      <c r="C47" s="140">
        <f>SUM('BIZ kWh ENTRY'!C47,'BIZ kWh ENTRY'!S47,'BIZ kWh ENTRY'!AI47,'BIZ kWh ENTRY'!AY47)</f>
        <v>0</v>
      </c>
      <c r="D47" s="140">
        <f>SUM('BIZ kWh ENTRY'!D47,'BIZ kWh ENTRY'!T47,'BIZ kWh ENTRY'!AJ47,'BIZ kWh ENTRY'!AZ47)</f>
        <v>0</v>
      </c>
      <c r="E47" s="140">
        <f>SUM('BIZ kWh ENTRY'!E47,'BIZ kWh ENTRY'!U47,'BIZ kWh ENTRY'!AK47,'BIZ kWh ENTRY'!BA47)</f>
        <v>0</v>
      </c>
      <c r="F47" s="140">
        <f>SUM('BIZ kWh ENTRY'!F47,'BIZ kWh ENTRY'!V47,'BIZ kWh ENTRY'!AL47,'BIZ kWh ENTRY'!BB47)</f>
        <v>0</v>
      </c>
      <c r="G47" s="140">
        <f>SUM('BIZ kWh ENTRY'!G47,'BIZ kWh ENTRY'!W47,'BIZ kWh ENTRY'!AM47,'BIZ kWh ENTRY'!BC47)</f>
        <v>0</v>
      </c>
      <c r="H47" s="140">
        <f>SUM('BIZ kWh ENTRY'!H47,'BIZ kWh ENTRY'!X47,'BIZ kWh ENTRY'!AN47,'BIZ kWh ENTRY'!BD47)</f>
        <v>0</v>
      </c>
      <c r="I47" s="140">
        <f>SUM('BIZ kWh ENTRY'!I47,'BIZ kWh ENTRY'!Y47,'BIZ kWh ENTRY'!AO47,'BIZ kWh ENTRY'!BE47)</f>
        <v>0</v>
      </c>
      <c r="J47" s="140">
        <f>SUM('BIZ kWh ENTRY'!J47,'BIZ kWh ENTRY'!Z47,'BIZ kWh ENTRY'!AP47,'BIZ kWh ENTRY'!BF47)</f>
        <v>0</v>
      </c>
      <c r="K47" s="140">
        <f>SUM('BIZ kWh ENTRY'!K47,'BIZ kWh ENTRY'!AA47,'BIZ kWh ENTRY'!AQ47,'BIZ kWh ENTRY'!BG47)</f>
        <v>0</v>
      </c>
      <c r="L47" s="140">
        <f>SUM('BIZ kWh ENTRY'!L47,'BIZ kWh ENTRY'!AB47,'BIZ kWh ENTRY'!AR47,'BIZ kWh ENTRY'!BH47)</f>
        <v>0</v>
      </c>
      <c r="M47" s="140">
        <f>SUM('BIZ kWh ENTRY'!M47,'BIZ kWh ENTRY'!AC47,'BIZ kWh ENTRY'!AS47,'BIZ kWh ENTRY'!BI47)</f>
        <v>0</v>
      </c>
      <c r="N47" s="140">
        <f>SUM('BIZ kWh ENTRY'!N47,'BIZ kWh ENTRY'!AD47,'BIZ kWh ENTRY'!AT47,'BIZ kWh ENTRY'!BJ47)</f>
        <v>0</v>
      </c>
      <c r="O47" s="286">
        <f t="shared" si="6"/>
        <v>0</v>
      </c>
      <c r="Q47" s="287"/>
      <c r="R47" s="287"/>
      <c r="S47" s="287"/>
      <c r="T47" s="287"/>
      <c r="U47" s="287"/>
      <c r="V47" s="287"/>
      <c r="W47" s="287"/>
      <c r="X47" s="288"/>
    </row>
    <row r="48" spans="1:24" s="282" customFormat="1" ht="15" thickBot="1" x14ac:dyDescent="0.4">
      <c r="A48" s="547"/>
      <c r="B48" s="285" t="s">
        <v>50</v>
      </c>
      <c r="C48" s="140">
        <f>SUM('BIZ kWh ENTRY'!C48,'BIZ kWh ENTRY'!S48,'BIZ kWh ENTRY'!AI48,'BIZ kWh ENTRY'!AY48)</f>
        <v>0</v>
      </c>
      <c r="D48" s="140">
        <f>SUM('BIZ kWh ENTRY'!D48,'BIZ kWh ENTRY'!T48,'BIZ kWh ENTRY'!AJ48,'BIZ kWh ENTRY'!AZ48)</f>
        <v>0</v>
      </c>
      <c r="E48" s="140">
        <f>SUM('BIZ kWh ENTRY'!E48,'BIZ kWh ENTRY'!U48,'BIZ kWh ENTRY'!AK48,'BIZ kWh ENTRY'!BA48)</f>
        <v>0</v>
      </c>
      <c r="F48" s="140">
        <f>SUM('BIZ kWh ENTRY'!F48,'BIZ kWh ENTRY'!V48,'BIZ kWh ENTRY'!AL48,'BIZ kWh ENTRY'!BB48)</f>
        <v>0</v>
      </c>
      <c r="G48" s="140">
        <f>SUM('BIZ kWh ENTRY'!G48,'BIZ kWh ENTRY'!W48,'BIZ kWh ENTRY'!AM48,'BIZ kWh ENTRY'!BC48)</f>
        <v>0</v>
      </c>
      <c r="H48" s="140">
        <f>SUM('BIZ kWh ENTRY'!H48,'BIZ kWh ENTRY'!X48,'BIZ kWh ENTRY'!AN48,'BIZ kWh ENTRY'!BD48)</f>
        <v>0</v>
      </c>
      <c r="I48" s="140">
        <f>SUM('BIZ kWh ENTRY'!I48,'BIZ kWh ENTRY'!Y48,'BIZ kWh ENTRY'!AO48,'BIZ kWh ENTRY'!BE48)</f>
        <v>0</v>
      </c>
      <c r="J48" s="140">
        <f>SUM('BIZ kWh ENTRY'!J48,'BIZ kWh ENTRY'!Z48,'BIZ kWh ENTRY'!AP48,'BIZ kWh ENTRY'!BF48)</f>
        <v>0</v>
      </c>
      <c r="K48" s="140">
        <f>SUM('BIZ kWh ENTRY'!K48,'BIZ kWh ENTRY'!AA48,'BIZ kWh ENTRY'!AQ48,'BIZ kWh ENTRY'!BG48)</f>
        <v>0</v>
      </c>
      <c r="L48" s="140">
        <f>SUM('BIZ kWh ENTRY'!L48,'BIZ kWh ENTRY'!AB48,'BIZ kWh ENTRY'!AR48,'BIZ kWh ENTRY'!BH48)</f>
        <v>0</v>
      </c>
      <c r="M48" s="140">
        <f>SUM('BIZ kWh ENTRY'!M48,'BIZ kWh ENTRY'!AC48,'BIZ kWh ENTRY'!AS48,'BIZ kWh ENTRY'!BI48)</f>
        <v>0</v>
      </c>
      <c r="N48" s="140">
        <f>SUM('BIZ kWh ENTRY'!N48,'BIZ kWh ENTRY'!AD48,'BIZ kWh ENTRY'!AT48,'BIZ kWh ENTRY'!BJ48)</f>
        <v>0</v>
      </c>
      <c r="O48" s="286">
        <f t="shared" si="6"/>
        <v>0</v>
      </c>
      <c r="Q48" s="287"/>
      <c r="R48" s="287"/>
      <c r="S48" s="287"/>
      <c r="T48" s="287"/>
      <c r="U48" s="287"/>
      <c r="V48" s="287"/>
      <c r="W48" s="287"/>
      <c r="X48" s="288"/>
    </row>
    <row r="49" spans="1:24" s="282" customFormat="1" ht="15" thickBot="1" x14ac:dyDescent="0.4">
      <c r="A49" s="223"/>
      <c r="B49" s="289" t="s">
        <v>43</v>
      </c>
      <c r="C49" s="290">
        <f t="shared" ref="C49:N49" si="7">SUM(C36:C48)</f>
        <v>0</v>
      </c>
      <c r="D49" s="290">
        <f t="shared" si="7"/>
        <v>0</v>
      </c>
      <c r="E49" s="290">
        <f t="shared" si="7"/>
        <v>0</v>
      </c>
      <c r="F49" s="290">
        <f t="shared" si="7"/>
        <v>0</v>
      </c>
      <c r="G49" s="290">
        <f t="shared" si="7"/>
        <v>0</v>
      </c>
      <c r="H49" s="290">
        <f t="shared" si="7"/>
        <v>0</v>
      </c>
      <c r="I49" s="290">
        <f t="shared" si="7"/>
        <v>0</v>
      </c>
      <c r="J49" s="290">
        <f t="shared" si="7"/>
        <v>0</v>
      </c>
      <c r="K49" s="290">
        <f t="shared" si="7"/>
        <v>0</v>
      </c>
      <c r="L49" s="290">
        <f t="shared" si="7"/>
        <v>0</v>
      </c>
      <c r="M49" s="290">
        <f t="shared" si="7"/>
        <v>0</v>
      </c>
      <c r="N49" s="290">
        <f t="shared" si="7"/>
        <v>0</v>
      </c>
      <c r="O49" s="291">
        <f t="shared" si="6"/>
        <v>0</v>
      </c>
      <c r="Q49" s="287"/>
      <c r="R49" s="287"/>
      <c r="S49" s="287"/>
      <c r="T49" s="287"/>
      <c r="U49" s="287"/>
      <c r="V49" s="287"/>
      <c r="W49" s="287"/>
      <c r="X49" s="288"/>
    </row>
    <row r="50" spans="1:24" ht="21.5" thickBot="1" x14ac:dyDescent="0.55000000000000004">
      <c r="A50" s="71"/>
    </row>
    <row r="51" spans="1:24" ht="21.5" thickBot="1" x14ac:dyDescent="0.55000000000000004">
      <c r="A51" s="71"/>
      <c r="B51" s="153" t="s">
        <v>36</v>
      </c>
      <c r="C51" s="154">
        <f>C$3</f>
        <v>45658</v>
      </c>
      <c r="D51" s="154">
        <f t="shared" ref="D51:N51" si="8">D$3</f>
        <v>45689</v>
      </c>
      <c r="E51" s="154">
        <f t="shared" si="8"/>
        <v>45717</v>
      </c>
      <c r="F51" s="154">
        <f t="shared" si="8"/>
        <v>45748</v>
      </c>
      <c r="G51" s="154">
        <f t="shared" si="8"/>
        <v>45778</v>
      </c>
      <c r="H51" s="154">
        <f t="shared" si="8"/>
        <v>45809</v>
      </c>
      <c r="I51" s="154">
        <f t="shared" si="8"/>
        <v>45839</v>
      </c>
      <c r="J51" s="154">
        <f t="shared" si="8"/>
        <v>45870</v>
      </c>
      <c r="K51" s="154">
        <f t="shared" si="8"/>
        <v>45901</v>
      </c>
      <c r="L51" s="154">
        <f t="shared" si="8"/>
        <v>45931</v>
      </c>
      <c r="M51" s="154">
        <f t="shared" si="8"/>
        <v>45962</v>
      </c>
      <c r="N51" s="154" t="str">
        <f t="shared" si="8"/>
        <v>Dec-25 +</v>
      </c>
      <c r="O51" s="155" t="s">
        <v>34</v>
      </c>
      <c r="Q51" s="37"/>
      <c r="R51" s="37"/>
      <c r="S51" s="37"/>
      <c r="T51" s="37"/>
      <c r="U51" s="37"/>
      <c r="V51" s="37"/>
      <c r="W51" s="37"/>
      <c r="X51" s="142"/>
    </row>
    <row r="52" spans="1:24" ht="15" customHeight="1" x14ac:dyDescent="0.35">
      <c r="A52" s="524" t="s">
        <v>67</v>
      </c>
      <c r="B52" s="10" t="s">
        <v>62</v>
      </c>
      <c r="C52" s="3">
        <f>SUM('BIZ kWh ENTRY'!C52,'BIZ kWh ENTRY'!S52,'BIZ kWh ENTRY'!AI52,'BIZ kWh ENTRY'!AY52)</f>
        <v>0</v>
      </c>
      <c r="D52" s="3">
        <f>SUM('BIZ kWh ENTRY'!D52,'BIZ kWh ENTRY'!T52,'BIZ kWh ENTRY'!AJ52,'BIZ kWh ENTRY'!AZ52)</f>
        <v>0</v>
      </c>
      <c r="E52" s="3">
        <f>SUM('BIZ kWh ENTRY'!E52,'BIZ kWh ENTRY'!U52,'BIZ kWh ENTRY'!AK52,'BIZ kWh ENTRY'!BA52)</f>
        <v>281812.20234723727</v>
      </c>
      <c r="F52" s="3">
        <f>SUM('BIZ kWh ENTRY'!F52,'BIZ kWh ENTRY'!V52,'BIZ kWh ENTRY'!AL52,'BIZ kWh ENTRY'!BB52)</f>
        <v>12611.022721332978</v>
      </c>
      <c r="G52" s="3">
        <f>SUM('BIZ kWh ENTRY'!G52,'BIZ kWh ENTRY'!W52,'BIZ kWh ENTRY'!AM52,'BIZ kWh ENTRY'!BC52)</f>
        <v>0</v>
      </c>
      <c r="H52" s="3">
        <f>SUM('BIZ kWh ENTRY'!H52,'BIZ kWh ENTRY'!X52,'BIZ kWh ENTRY'!AN52,'BIZ kWh ENTRY'!BD52)</f>
        <v>57338.869812791818</v>
      </c>
      <c r="I52" s="3">
        <f>SUM('BIZ kWh ENTRY'!I52,'BIZ kWh ENTRY'!Y52,'BIZ kWh ENTRY'!AO52,'BIZ kWh ENTRY'!BE52)</f>
        <v>47033.391880710456</v>
      </c>
      <c r="J52" s="3">
        <f>SUM('BIZ kWh ENTRY'!J52,'BIZ kWh ENTRY'!Z52,'BIZ kWh ENTRY'!AP52,'BIZ kWh ENTRY'!BF52)</f>
        <v>74284.785237210875</v>
      </c>
      <c r="K52" s="3">
        <f>SUM('BIZ kWh ENTRY'!K52,'BIZ kWh ENTRY'!AA52,'BIZ kWh ENTRY'!AQ52,'BIZ kWh ENTRY'!BG52)</f>
        <v>0</v>
      </c>
      <c r="L52" s="3">
        <f>SUM('BIZ kWh ENTRY'!L52,'BIZ kWh ENTRY'!AB52,'BIZ kWh ENTRY'!AR52,'BIZ kWh ENTRY'!BH52)</f>
        <v>257147.72143533916</v>
      </c>
      <c r="M52" s="3">
        <f>SUM('BIZ kWh ENTRY'!M52,'BIZ kWh ENTRY'!AC52,'BIZ kWh ENTRY'!AS52,'BIZ kWh ENTRY'!BI52)</f>
        <v>0</v>
      </c>
      <c r="N52" s="3">
        <f>SUM('BIZ kWh ENTRY'!N52,'BIZ kWh ENTRY'!AD52,'BIZ kWh ENTRY'!AT52,'BIZ kWh ENTRY'!BJ52)</f>
        <v>826417.29902678472</v>
      </c>
      <c r="O52" s="65">
        <f t="shared" ref="O52:O65" si="9">SUM(C52:N52)</f>
        <v>1556645.2924614074</v>
      </c>
      <c r="Q52" s="147"/>
      <c r="R52" s="147"/>
      <c r="S52" s="147"/>
      <c r="T52" s="147"/>
      <c r="U52" s="147"/>
      <c r="V52" s="147"/>
      <c r="W52" s="147"/>
      <c r="X52" s="239"/>
    </row>
    <row r="53" spans="1:24" x14ac:dyDescent="0.35">
      <c r="A53" s="525"/>
      <c r="B53" s="11" t="s">
        <v>61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65">
        <f t="shared" si="9"/>
        <v>0</v>
      </c>
      <c r="Q53" s="147"/>
      <c r="R53" s="147"/>
      <c r="S53" s="147"/>
      <c r="T53" s="147"/>
      <c r="U53" s="147"/>
      <c r="V53" s="147"/>
      <c r="W53" s="147"/>
      <c r="X53" s="239"/>
    </row>
    <row r="54" spans="1:24" x14ac:dyDescent="0.35">
      <c r="A54" s="525"/>
      <c r="B54" s="10" t="s">
        <v>60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65">
        <f t="shared" si="9"/>
        <v>0</v>
      </c>
      <c r="Q54" s="147"/>
      <c r="R54" s="147"/>
      <c r="S54" s="147"/>
      <c r="T54" s="147"/>
      <c r="U54" s="147"/>
      <c r="V54" s="147"/>
      <c r="W54" s="147"/>
      <c r="X54" s="239"/>
    </row>
    <row r="55" spans="1:24" x14ac:dyDescent="0.35">
      <c r="A55" s="525"/>
      <c r="B55" s="10" t="s">
        <v>59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46111.886857780955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30494.597711448183</v>
      </c>
      <c r="I55" s="3">
        <f>SUM('BIZ kWh ENTRY'!I55,'BIZ kWh ENTRY'!Y55,'BIZ kWh ENTRY'!AO55,'BIZ kWh ENTRY'!BE55)</f>
        <v>0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197198.02128299032</v>
      </c>
      <c r="N55" s="3">
        <f>SUM('BIZ kWh ENTRY'!N55,'BIZ kWh ENTRY'!AD55,'BIZ kWh ENTRY'!AT55,'BIZ kWh ENTRY'!BJ55)</f>
        <v>472299.11868322373</v>
      </c>
      <c r="O55" s="65">
        <f t="shared" si="9"/>
        <v>746103.62453544326</v>
      </c>
      <c r="Q55" s="147"/>
      <c r="R55" s="147"/>
      <c r="S55" s="147"/>
      <c r="T55" s="147"/>
      <c r="U55" s="147"/>
      <c r="V55" s="147"/>
      <c r="W55" s="147"/>
      <c r="X55" s="239"/>
    </row>
    <row r="56" spans="1:24" x14ac:dyDescent="0.35">
      <c r="A56" s="525"/>
      <c r="B56" s="11" t="s">
        <v>58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65">
        <f t="shared" si="9"/>
        <v>0</v>
      </c>
      <c r="Q56" s="147"/>
      <c r="R56" s="147"/>
      <c r="S56" s="147"/>
      <c r="T56" s="147"/>
      <c r="U56" s="147"/>
      <c r="V56" s="147"/>
      <c r="W56" s="147"/>
      <c r="X56" s="239"/>
    </row>
    <row r="57" spans="1:24" x14ac:dyDescent="0.35">
      <c r="A57" s="525"/>
      <c r="B57" s="10" t="s">
        <v>57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65">
        <f t="shared" si="9"/>
        <v>0</v>
      </c>
      <c r="Q57" s="147"/>
      <c r="R57" s="147"/>
      <c r="S57" s="147"/>
      <c r="T57" s="147"/>
      <c r="U57" s="147"/>
      <c r="V57" s="147"/>
      <c r="W57" s="147"/>
      <c r="X57" s="239"/>
    </row>
    <row r="58" spans="1:24" x14ac:dyDescent="0.35">
      <c r="A58" s="525"/>
      <c r="B58" s="10" t="s">
        <v>56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232473.72864051364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284642.46848957188</v>
      </c>
      <c r="H58" s="3">
        <f>SUM('BIZ kWh ENTRY'!H58,'BIZ kWh ENTRY'!X58,'BIZ kWh ENTRY'!AN58,'BIZ kWh ENTRY'!BD58)</f>
        <v>45742.765573699377</v>
      </c>
      <c r="I58" s="3">
        <f>SUM('BIZ kWh ENTRY'!I58,'BIZ kWh ENTRY'!Y58,'BIZ kWh ENTRY'!AO58,'BIZ kWh ENTRY'!BE58)</f>
        <v>0</v>
      </c>
      <c r="J58" s="3">
        <f>SUM('BIZ kWh ENTRY'!J58,'BIZ kWh ENTRY'!Z58,'BIZ kWh ENTRY'!AP58,'BIZ kWh ENTRY'!BF58)</f>
        <v>0</v>
      </c>
      <c r="K58" s="3">
        <f>SUM('BIZ kWh ENTRY'!K58,'BIZ kWh ENTRY'!AA58,'BIZ kWh ENTRY'!AQ58,'BIZ kWh ENTRY'!BG58)</f>
        <v>0</v>
      </c>
      <c r="L58" s="3">
        <f>SUM('BIZ kWh ENTRY'!L58,'BIZ kWh ENTRY'!AB58,'BIZ kWh ENTRY'!AR58,'BIZ kWh ENTRY'!BH58)</f>
        <v>354519.48616565252</v>
      </c>
      <c r="M58" s="3">
        <f>SUM('BIZ kWh ENTRY'!M58,'BIZ kWh ENTRY'!AC58,'BIZ kWh ENTRY'!AS58,'BIZ kWh ENTRY'!BI58)</f>
        <v>405055.22139839031</v>
      </c>
      <c r="N58" s="3">
        <f>SUM('BIZ kWh ENTRY'!N58,'BIZ kWh ENTRY'!AD58,'BIZ kWh ENTRY'!AT58,'BIZ kWh ENTRY'!BJ58)</f>
        <v>1633056.0627353222</v>
      </c>
      <c r="O58" s="65">
        <f t="shared" si="9"/>
        <v>2955489.7330031497</v>
      </c>
      <c r="Q58" s="147"/>
      <c r="R58" s="147"/>
      <c r="S58" s="147"/>
      <c r="T58" s="147"/>
      <c r="U58" s="147"/>
      <c r="V58" s="147"/>
      <c r="W58" s="147"/>
      <c r="X58" s="239"/>
    </row>
    <row r="59" spans="1:24" x14ac:dyDescent="0.35">
      <c r="A59" s="525"/>
      <c r="B59" s="10" t="s">
        <v>55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0</v>
      </c>
      <c r="J59" s="3">
        <f>SUM('BIZ kWh ENTRY'!J59,'BIZ kWh ENTRY'!Z59,'BIZ kWh ENTRY'!AP59,'BIZ kWh ENTRY'!BF59)</f>
        <v>0</v>
      </c>
      <c r="K59" s="3">
        <f>SUM('BIZ kWh ENTRY'!K59,'BIZ kWh ENTRY'!AA59,'BIZ kWh ENTRY'!AQ59,'BIZ kWh ENTRY'!BG59)</f>
        <v>0</v>
      </c>
      <c r="L59" s="3">
        <f>SUM('BIZ kWh ENTRY'!L59,'BIZ kWh ENTRY'!AB59,'BIZ kWh ENTRY'!AR59,'BIZ kWh ENTRY'!BH59)</f>
        <v>0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65">
        <f t="shared" si="9"/>
        <v>0</v>
      </c>
      <c r="Q59" s="147"/>
      <c r="R59" s="147"/>
      <c r="S59" s="147"/>
      <c r="T59" s="147"/>
      <c r="U59" s="147"/>
      <c r="V59" s="147"/>
      <c r="W59" s="147"/>
      <c r="X59" s="239"/>
    </row>
    <row r="60" spans="1:24" x14ac:dyDescent="0.35">
      <c r="A60" s="525"/>
      <c r="B60" s="10" t="s">
        <v>54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65">
        <f t="shared" si="9"/>
        <v>0</v>
      </c>
      <c r="Q60" s="147"/>
      <c r="R60" s="147"/>
      <c r="S60" s="147"/>
      <c r="T60" s="147"/>
      <c r="U60" s="147"/>
      <c r="V60" s="147"/>
      <c r="W60" s="147"/>
      <c r="X60" s="239"/>
    </row>
    <row r="61" spans="1:24" x14ac:dyDescent="0.35">
      <c r="A61" s="525"/>
      <c r="B61" s="10" t="s">
        <v>53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65">
        <f t="shared" si="9"/>
        <v>0</v>
      </c>
      <c r="Q61" s="147"/>
      <c r="R61" s="147"/>
      <c r="S61" s="147"/>
      <c r="T61" s="147"/>
      <c r="U61" s="147"/>
      <c r="V61" s="147"/>
      <c r="W61" s="147"/>
      <c r="X61" s="239"/>
    </row>
    <row r="62" spans="1:24" x14ac:dyDescent="0.35">
      <c r="A62" s="525"/>
      <c r="B62" s="10" t="s">
        <v>52</v>
      </c>
      <c r="C62" s="3">
        <f>SUM('BIZ kWh ENTRY'!C62,'BIZ kWh ENTRY'!S62,'BIZ kWh ENTRY'!AI62,'BIZ kWh ENTRY'!AY62)</f>
        <v>0</v>
      </c>
      <c r="D62" s="3">
        <f>SUM('BIZ kWh ENTRY'!D62,'BIZ kWh ENTRY'!T62,'BIZ kWh ENTRY'!AJ62,'BIZ kWh ENTRY'!AZ62)</f>
        <v>0</v>
      </c>
      <c r="E62" s="3">
        <f>SUM('BIZ kWh ENTRY'!E62,'BIZ kWh ENTRY'!U62,'BIZ kWh ENTRY'!AK62,'BIZ kWh ENTRY'!BA62)</f>
        <v>0</v>
      </c>
      <c r="F62" s="3">
        <f>SUM('BIZ kWh ENTRY'!F62,'BIZ kWh ENTRY'!V62,'BIZ kWh ENTRY'!AL62,'BIZ kWh ENTRY'!BB62)</f>
        <v>0</v>
      </c>
      <c r="G62" s="3">
        <f>SUM('BIZ kWh ENTRY'!G62,'BIZ kWh ENTRY'!W62,'BIZ kWh ENTRY'!AM62,'BIZ kWh ENTRY'!BC62)</f>
        <v>0</v>
      </c>
      <c r="H62" s="3">
        <f>SUM('BIZ kWh ENTRY'!H62,'BIZ kWh ENTRY'!X62,'BIZ kWh ENTRY'!AN62,'BIZ kWh ENTRY'!BD62)</f>
        <v>0</v>
      </c>
      <c r="I62" s="3">
        <f>SUM('BIZ kWh ENTRY'!I62,'BIZ kWh ENTRY'!Y62,'BIZ kWh ENTRY'!AO62,'BIZ kWh ENTRY'!BE62)</f>
        <v>0</v>
      </c>
      <c r="J62" s="3">
        <f>SUM('BIZ kWh ENTRY'!J62,'BIZ kWh ENTRY'!Z62,'BIZ kWh ENTRY'!AP62,'BIZ kWh ENTRY'!BF62)</f>
        <v>0</v>
      </c>
      <c r="K62" s="3">
        <f>SUM('BIZ kWh ENTRY'!K62,'BIZ kWh ENTRY'!AA62,'BIZ kWh ENTRY'!AQ62,'BIZ kWh ENTRY'!BG62)</f>
        <v>0</v>
      </c>
      <c r="L62" s="3">
        <f>SUM('BIZ kWh ENTRY'!L62,'BIZ kWh ENTRY'!AB62,'BIZ kWh ENTRY'!AR62,'BIZ kWh ENTRY'!BH62)</f>
        <v>0</v>
      </c>
      <c r="M62" s="3">
        <f>SUM('BIZ kWh ENTRY'!M62,'BIZ kWh ENTRY'!AC62,'BIZ kWh ENTRY'!AS62,'BIZ kWh ENTRY'!BI62)</f>
        <v>0</v>
      </c>
      <c r="N62" s="3">
        <f>SUM('BIZ kWh ENTRY'!N62,'BIZ kWh ENTRY'!AD62,'BIZ kWh ENTRY'!AT62,'BIZ kWh ENTRY'!BJ62)</f>
        <v>0</v>
      </c>
      <c r="O62" s="65">
        <f t="shared" si="9"/>
        <v>0</v>
      </c>
      <c r="Q62" s="147"/>
      <c r="R62" s="147"/>
      <c r="S62" s="147"/>
      <c r="T62" s="147"/>
      <c r="U62" s="147"/>
      <c r="V62" s="147"/>
      <c r="W62" s="147"/>
      <c r="X62" s="239"/>
    </row>
    <row r="63" spans="1:24" x14ac:dyDescent="0.35">
      <c r="A63" s="525"/>
      <c r="B63" s="10" t="s">
        <v>51</v>
      </c>
      <c r="C63" s="3">
        <f>SUM('BIZ kWh ENTRY'!C63,'BIZ kWh ENTRY'!S63,'BIZ kWh ENTRY'!AI63,'BIZ kWh ENTRY'!AY63)</f>
        <v>0</v>
      </c>
      <c r="D63" s="3">
        <f>SUM('BIZ kWh ENTRY'!D63,'BIZ kWh ENTRY'!T63,'BIZ kWh ENTRY'!AJ63,'BIZ kWh ENTRY'!AZ63)</f>
        <v>0</v>
      </c>
      <c r="E63" s="3">
        <f>SUM('BIZ kWh ENTRY'!E63,'BIZ kWh ENTRY'!U63,'BIZ kWh ENTRY'!AK63,'BIZ kWh ENTRY'!BA63)</f>
        <v>0</v>
      </c>
      <c r="F63" s="3">
        <f>SUM('BIZ kWh ENTRY'!F63,'BIZ kWh ENTRY'!V63,'BIZ kWh ENTRY'!AL63,'BIZ kWh ENTRY'!BB63)</f>
        <v>0</v>
      </c>
      <c r="G63" s="3">
        <f>SUM('BIZ kWh ENTRY'!G63,'BIZ kWh ENTRY'!W63,'BIZ kWh ENTRY'!AM63,'BIZ kWh ENTRY'!BC63)</f>
        <v>0</v>
      </c>
      <c r="H63" s="3">
        <f>SUM('BIZ kWh ENTRY'!H63,'BIZ kWh ENTRY'!X63,'BIZ kWh ENTRY'!AN63,'BIZ kWh ENTRY'!BD63)</f>
        <v>0</v>
      </c>
      <c r="I63" s="3">
        <f>SUM('BIZ kWh ENTRY'!I63,'BIZ kWh ENTRY'!Y63,'BIZ kWh ENTRY'!AO63,'BIZ kWh ENTRY'!BE63)</f>
        <v>0</v>
      </c>
      <c r="J63" s="3">
        <f>SUM('BIZ kWh ENTRY'!J63,'BIZ kWh ENTRY'!Z63,'BIZ kWh ENTRY'!AP63,'BIZ kWh ENTRY'!BF63)</f>
        <v>0</v>
      </c>
      <c r="K63" s="3">
        <f>SUM('BIZ kWh ENTRY'!K63,'BIZ kWh ENTRY'!AA63,'BIZ kWh ENTRY'!AQ63,'BIZ kWh ENTRY'!BG63)</f>
        <v>0</v>
      </c>
      <c r="L63" s="3">
        <f>SUM('BIZ kWh ENTRY'!L63,'BIZ kWh ENTRY'!AB63,'BIZ kWh ENTRY'!AR63,'BIZ kWh ENTRY'!BH63)</f>
        <v>0</v>
      </c>
      <c r="M63" s="3">
        <f>SUM('BIZ kWh ENTRY'!M63,'BIZ kWh ENTRY'!AC63,'BIZ kWh ENTRY'!AS63,'BIZ kWh ENTRY'!BI63)</f>
        <v>0</v>
      </c>
      <c r="N63" s="3">
        <f>SUM('BIZ kWh ENTRY'!N63,'BIZ kWh ENTRY'!AD63,'BIZ kWh ENTRY'!AT63,'BIZ kWh ENTRY'!BJ63)</f>
        <v>0</v>
      </c>
      <c r="O63" s="65">
        <f t="shared" si="9"/>
        <v>0</v>
      </c>
      <c r="Q63" s="147"/>
      <c r="R63" s="147"/>
      <c r="S63" s="147"/>
      <c r="T63" s="147"/>
      <c r="U63" s="147"/>
      <c r="V63" s="147"/>
      <c r="W63" s="147"/>
      <c r="X63" s="239"/>
    </row>
    <row r="64" spans="1:24" ht="15" thickBot="1" x14ac:dyDescent="0.4">
      <c r="A64" s="526"/>
      <c r="B64" s="10" t="s">
        <v>50</v>
      </c>
      <c r="C64" s="3">
        <f>SUM('BIZ kWh ENTRY'!C64,'BIZ kWh ENTRY'!S64,'BIZ kWh ENTRY'!AI64,'BIZ kWh ENTRY'!AY64)</f>
        <v>0</v>
      </c>
      <c r="D64" s="3">
        <f>SUM('BIZ kWh ENTRY'!D64,'BIZ kWh ENTRY'!T64,'BIZ kWh ENTRY'!AJ64,'BIZ kWh ENTRY'!AZ64)</f>
        <v>0</v>
      </c>
      <c r="E64" s="3">
        <f>SUM('BIZ kWh ENTRY'!E64,'BIZ kWh ENTRY'!U64,'BIZ kWh ENTRY'!AK64,'BIZ kWh ENTRY'!BA64)</f>
        <v>0</v>
      </c>
      <c r="F64" s="3">
        <f>SUM('BIZ kWh ENTRY'!F64,'BIZ kWh ENTRY'!V64,'BIZ kWh ENTRY'!AL64,'BIZ kWh ENTRY'!BB64)</f>
        <v>0</v>
      </c>
      <c r="G64" s="3">
        <f>SUM('BIZ kWh ENTRY'!G64,'BIZ kWh ENTRY'!W64,'BIZ kWh ENTRY'!AM64,'BIZ kWh ENTRY'!BC64)</f>
        <v>0</v>
      </c>
      <c r="H64" s="3">
        <f>SUM('BIZ kWh ENTRY'!H64,'BIZ kWh ENTRY'!X64,'BIZ kWh ENTRY'!AN64,'BIZ kWh ENTRY'!BD64)</f>
        <v>0</v>
      </c>
      <c r="I64" s="3">
        <f>SUM('BIZ kWh ENTRY'!I64,'BIZ kWh ENTRY'!Y64,'BIZ kWh ENTRY'!AO64,'BIZ kWh ENTRY'!BE64)</f>
        <v>0</v>
      </c>
      <c r="J64" s="3">
        <f>SUM('BIZ kWh ENTRY'!J64,'BIZ kWh ENTRY'!Z64,'BIZ kWh ENTRY'!AP64,'BIZ kWh ENTRY'!BF64)</f>
        <v>0</v>
      </c>
      <c r="K64" s="3">
        <f>SUM('BIZ kWh ENTRY'!K64,'BIZ kWh ENTRY'!AA64,'BIZ kWh ENTRY'!AQ64,'BIZ kWh ENTRY'!BG64)</f>
        <v>0</v>
      </c>
      <c r="L64" s="3">
        <f>SUM('BIZ kWh ENTRY'!L64,'BIZ kWh ENTRY'!AB64,'BIZ kWh ENTRY'!AR64,'BIZ kWh ENTRY'!BH64)</f>
        <v>0</v>
      </c>
      <c r="M64" s="3">
        <f>SUM('BIZ kWh ENTRY'!M64,'BIZ kWh ENTRY'!AC64,'BIZ kWh ENTRY'!AS64,'BIZ kWh ENTRY'!BI64)</f>
        <v>0</v>
      </c>
      <c r="N64" s="3">
        <f>SUM('BIZ kWh ENTRY'!N64,'BIZ kWh ENTRY'!AD64,'BIZ kWh ENTRY'!AT64,'BIZ kWh ENTRY'!BJ64)</f>
        <v>0</v>
      </c>
      <c r="O64" s="65">
        <f t="shared" si="9"/>
        <v>0</v>
      </c>
      <c r="Q64" s="147"/>
      <c r="R64" s="147"/>
      <c r="S64" s="147"/>
      <c r="T64" s="147"/>
      <c r="U64" s="147"/>
      <c r="V64" s="147"/>
      <c r="W64" s="147"/>
      <c r="X64" s="239"/>
    </row>
    <row r="65" spans="1:24" ht="15" thickBot="1" x14ac:dyDescent="0.4">
      <c r="A65" s="69"/>
      <c r="B65" s="157" t="s">
        <v>43</v>
      </c>
      <c r="C65" s="158">
        <f t="shared" ref="C65:N65" si="10">SUM(C52:C64)</f>
        <v>0</v>
      </c>
      <c r="D65" s="158">
        <f t="shared" si="10"/>
        <v>0</v>
      </c>
      <c r="E65" s="158">
        <f t="shared" si="10"/>
        <v>560397.81784553186</v>
      </c>
      <c r="F65" s="158">
        <f t="shared" si="10"/>
        <v>12611.022721332978</v>
      </c>
      <c r="G65" s="158">
        <f t="shared" si="10"/>
        <v>284642.46848957188</v>
      </c>
      <c r="H65" s="158">
        <f t="shared" si="10"/>
        <v>133576.23309793937</v>
      </c>
      <c r="I65" s="158">
        <f t="shared" si="10"/>
        <v>47033.391880710456</v>
      </c>
      <c r="J65" s="158">
        <f t="shared" si="10"/>
        <v>74284.785237210875</v>
      </c>
      <c r="K65" s="158">
        <f t="shared" si="10"/>
        <v>0</v>
      </c>
      <c r="L65" s="158">
        <f t="shared" si="10"/>
        <v>611667.20760099171</v>
      </c>
      <c r="M65" s="158">
        <f t="shared" si="10"/>
        <v>602253.24268138059</v>
      </c>
      <c r="N65" s="158">
        <f t="shared" si="10"/>
        <v>2931772.480445331</v>
      </c>
      <c r="O65" s="68">
        <f t="shared" si="9"/>
        <v>5258238.6500000004</v>
      </c>
      <c r="Q65" s="147"/>
      <c r="R65" s="147"/>
      <c r="S65" s="147"/>
      <c r="T65" s="147"/>
      <c r="U65" s="147"/>
      <c r="V65" s="147"/>
      <c r="W65" s="147"/>
      <c r="X65" s="239"/>
    </row>
    <row r="66" spans="1:24" ht="21.5" thickBot="1" x14ac:dyDescent="0.55000000000000004">
      <c r="A66" s="71"/>
    </row>
    <row r="67" spans="1:24" ht="21.5" thickBot="1" x14ac:dyDescent="0.55000000000000004">
      <c r="A67" s="71"/>
      <c r="B67" s="153" t="s">
        <v>36</v>
      </c>
      <c r="C67" s="154">
        <f>C$3</f>
        <v>45658</v>
      </c>
      <c r="D67" s="154">
        <f t="shared" ref="D67:N67" si="11">D$3</f>
        <v>45689</v>
      </c>
      <c r="E67" s="154">
        <f t="shared" si="11"/>
        <v>45717</v>
      </c>
      <c r="F67" s="154">
        <f t="shared" si="11"/>
        <v>45748</v>
      </c>
      <c r="G67" s="154">
        <f t="shared" si="11"/>
        <v>45778</v>
      </c>
      <c r="H67" s="154">
        <f t="shared" si="11"/>
        <v>45809</v>
      </c>
      <c r="I67" s="154">
        <f t="shared" si="11"/>
        <v>45839</v>
      </c>
      <c r="J67" s="154">
        <f t="shared" si="11"/>
        <v>45870</v>
      </c>
      <c r="K67" s="154">
        <f t="shared" si="11"/>
        <v>45901</v>
      </c>
      <c r="L67" s="154">
        <f t="shared" si="11"/>
        <v>45931</v>
      </c>
      <c r="M67" s="154">
        <f t="shared" si="11"/>
        <v>45962</v>
      </c>
      <c r="N67" s="154" t="str">
        <f t="shared" si="11"/>
        <v>Dec-25 +</v>
      </c>
      <c r="O67" s="155" t="s">
        <v>34</v>
      </c>
      <c r="Q67" s="37"/>
      <c r="R67" s="37"/>
      <c r="S67" s="37"/>
      <c r="T67" s="37"/>
      <c r="U67" s="37"/>
      <c r="V67" s="37"/>
      <c r="W67" s="37"/>
      <c r="X67" s="142"/>
    </row>
    <row r="68" spans="1:24" ht="15" customHeight="1" x14ac:dyDescent="0.35">
      <c r="A68" s="533" t="s">
        <v>66</v>
      </c>
      <c r="B68" s="10" t="s">
        <v>62</v>
      </c>
      <c r="C68" s="3">
        <f>SUM('BIZ kWh ENTRY'!C68,'BIZ kWh ENTRY'!S68,'BIZ kWh ENTRY'!AI68,'BIZ kWh ENTRY'!AY68)</f>
        <v>0</v>
      </c>
      <c r="D68" s="3">
        <f>SUM('BIZ kWh ENTRY'!D68,'BIZ kWh ENTRY'!T68,'BIZ kWh ENTRY'!AJ68,'BIZ kWh ENTRY'!AZ68)</f>
        <v>0</v>
      </c>
      <c r="E68" s="3">
        <f>SUM('BIZ kWh ENTRY'!E68,'BIZ kWh ENTRY'!U68,'BIZ kWh ENTRY'!AK68,'BIZ kWh ENTRY'!BA68)</f>
        <v>0</v>
      </c>
      <c r="F68" s="3">
        <f>SUM('BIZ kWh ENTRY'!F68,'BIZ kWh ENTRY'!V68,'BIZ kWh ENTRY'!AL68,'BIZ kWh ENTRY'!BB68)</f>
        <v>0</v>
      </c>
      <c r="G68" s="3">
        <f>SUM('BIZ kWh ENTRY'!G68,'BIZ kWh ENTRY'!W68,'BIZ kWh ENTRY'!AM68,'BIZ kWh ENTRY'!BC68)</f>
        <v>0</v>
      </c>
      <c r="H68" s="3">
        <f>SUM('BIZ kWh ENTRY'!H68,'BIZ kWh ENTRY'!X68,'BIZ kWh ENTRY'!AN68,'BIZ kWh ENTRY'!BD68)</f>
        <v>0</v>
      </c>
      <c r="I68" s="3">
        <f>SUM('BIZ kWh ENTRY'!I68,'BIZ kWh ENTRY'!Y68,'BIZ kWh ENTRY'!AO68,'BIZ kWh ENTRY'!BE68)</f>
        <v>0</v>
      </c>
      <c r="J68" s="3">
        <f>SUM('BIZ kWh ENTRY'!J68,'BIZ kWh ENTRY'!Z68,'BIZ kWh ENTRY'!AP68,'BIZ kWh ENTRY'!BF68)</f>
        <v>0</v>
      </c>
      <c r="K68" s="3">
        <f>SUM('BIZ kWh ENTRY'!K68,'BIZ kWh ENTRY'!AA68,'BIZ kWh ENTRY'!AQ68,'BIZ kWh ENTRY'!BG68)</f>
        <v>0</v>
      </c>
      <c r="L68" s="3">
        <f>SUM('BIZ kWh ENTRY'!L68,'BIZ kWh ENTRY'!AB68,'BIZ kWh ENTRY'!AR68,'BIZ kWh ENTRY'!BH68)</f>
        <v>0</v>
      </c>
      <c r="M68" s="3">
        <f>SUM('BIZ kWh ENTRY'!M68,'BIZ kWh ENTRY'!AC68,'BIZ kWh ENTRY'!AS68,'BIZ kWh ENTRY'!BI68)</f>
        <v>0</v>
      </c>
      <c r="N68" s="3">
        <f>SUM('BIZ kWh ENTRY'!N68,'BIZ kWh ENTRY'!AD68,'BIZ kWh ENTRY'!AT68,'BIZ kWh ENTRY'!BJ68)</f>
        <v>0</v>
      </c>
      <c r="O68" s="65">
        <f t="shared" ref="O68:O81" si="12">SUM(C68:N68)</f>
        <v>0</v>
      </c>
      <c r="Q68" s="147"/>
      <c r="R68" s="147"/>
      <c r="S68" s="147"/>
      <c r="T68" s="147"/>
      <c r="U68" s="147"/>
      <c r="V68" s="147"/>
      <c r="W68" s="147"/>
      <c r="X68" s="239"/>
    </row>
    <row r="69" spans="1:24" x14ac:dyDescent="0.35">
      <c r="A69" s="534"/>
      <c r="B69" s="11" t="s">
        <v>61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65">
        <f t="shared" si="12"/>
        <v>0</v>
      </c>
      <c r="Q69" s="147"/>
      <c r="R69" s="147"/>
      <c r="S69" s="147"/>
      <c r="T69" s="147"/>
      <c r="U69" s="147"/>
      <c r="V69" s="147"/>
      <c r="W69" s="147"/>
      <c r="X69" s="239"/>
    </row>
    <row r="70" spans="1:24" x14ac:dyDescent="0.35">
      <c r="A70" s="534"/>
      <c r="B70" s="10" t="s">
        <v>60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65">
        <f t="shared" si="12"/>
        <v>0</v>
      </c>
      <c r="Q70" s="147"/>
      <c r="R70" s="147"/>
      <c r="S70" s="147"/>
      <c r="T70" s="147"/>
      <c r="U70" s="147"/>
      <c r="V70" s="147"/>
      <c r="W70" s="147"/>
      <c r="X70" s="239"/>
    </row>
    <row r="71" spans="1:24" x14ac:dyDescent="0.35">
      <c r="A71" s="534"/>
      <c r="B71" s="10" t="s">
        <v>59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119.93761616073864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0</v>
      </c>
      <c r="M71" s="3">
        <f>SUM('BIZ kWh ENTRY'!M71,'BIZ kWh ENTRY'!AC71,'BIZ kWh ENTRY'!AS71,'BIZ kWh ENTRY'!BI71)</f>
        <v>0</v>
      </c>
      <c r="N71" s="3">
        <f>SUM('BIZ kWh ENTRY'!N71,'BIZ kWh ENTRY'!AD71,'BIZ kWh ENTRY'!AT71,'BIZ kWh ENTRY'!BJ71)</f>
        <v>0</v>
      </c>
      <c r="O71" s="65">
        <f t="shared" si="12"/>
        <v>119.93761616073864</v>
      </c>
      <c r="Q71" s="147"/>
      <c r="R71" s="147"/>
      <c r="S71" s="147"/>
      <c r="T71" s="147"/>
      <c r="U71" s="147"/>
      <c r="V71" s="147"/>
      <c r="W71" s="147"/>
      <c r="X71" s="239"/>
    </row>
    <row r="72" spans="1:24" x14ac:dyDescent="0.35">
      <c r="A72" s="534"/>
      <c r="B72" s="11" t="s">
        <v>58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65">
        <f t="shared" si="12"/>
        <v>0</v>
      </c>
      <c r="Q72" s="147"/>
      <c r="R72" s="147"/>
      <c r="S72" s="147"/>
      <c r="T72" s="147"/>
      <c r="U72" s="147"/>
      <c r="V72" s="147"/>
      <c r="W72" s="147"/>
      <c r="X72" s="239"/>
    </row>
    <row r="73" spans="1:24" x14ac:dyDescent="0.35">
      <c r="A73" s="534"/>
      <c r="B73" s="10" t="s">
        <v>57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65">
        <f t="shared" si="12"/>
        <v>0</v>
      </c>
      <c r="Q73" s="147"/>
      <c r="R73" s="147"/>
      <c r="S73" s="147"/>
      <c r="T73" s="147"/>
      <c r="U73" s="147"/>
      <c r="V73" s="147"/>
      <c r="W73" s="147"/>
      <c r="X73" s="239"/>
    </row>
    <row r="74" spans="1:24" x14ac:dyDescent="0.35">
      <c r="A74" s="534"/>
      <c r="B74" s="10" t="s">
        <v>56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0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0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0</v>
      </c>
      <c r="N74" s="3">
        <f>SUM('BIZ kWh ENTRY'!N74,'BIZ kWh ENTRY'!AD74,'BIZ kWh ENTRY'!AT74,'BIZ kWh ENTRY'!BJ74)</f>
        <v>0</v>
      </c>
      <c r="O74" s="65">
        <f t="shared" si="12"/>
        <v>0</v>
      </c>
      <c r="Q74" s="147"/>
      <c r="R74" s="147"/>
      <c r="S74" s="147"/>
      <c r="T74" s="147"/>
      <c r="U74" s="147"/>
      <c r="V74" s="147"/>
      <c r="W74" s="147"/>
      <c r="X74" s="239"/>
    </row>
    <row r="75" spans="1:24" x14ac:dyDescent="0.35">
      <c r="A75" s="534"/>
      <c r="B75" s="10" t="s">
        <v>55</v>
      </c>
      <c r="C75" s="3">
        <f>SUM('BIZ kWh ENTRY'!C75,'BIZ kWh ENTRY'!S75,'BIZ kWh ENTRY'!AI75,'BIZ kWh ENTRY'!AY75)</f>
        <v>0</v>
      </c>
      <c r="D75" s="3">
        <f>SUM('BIZ kWh ENTRY'!D75,'BIZ kWh ENTRY'!T75,'BIZ kWh ENTRY'!AJ75,'BIZ kWh ENTRY'!AZ75)</f>
        <v>395072.88019409525</v>
      </c>
      <c r="E75" s="3">
        <f>SUM('BIZ kWh ENTRY'!E75,'BIZ kWh ENTRY'!U75,'BIZ kWh ENTRY'!AK75,'BIZ kWh ENTRY'!BA75)</f>
        <v>340190.67904441489</v>
      </c>
      <c r="F75" s="3">
        <f>SUM('BIZ kWh ENTRY'!F75,'BIZ kWh ENTRY'!V75,'BIZ kWh ENTRY'!AL75,'BIZ kWh ENTRY'!BB75)</f>
        <v>1100392.4372348429</v>
      </c>
      <c r="G75" s="3">
        <f>SUM('BIZ kWh ENTRY'!G75,'BIZ kWh ENTRY'!W75,'BIZ kWh ENTRY'!AM75,'BIZ kWh ENTRY'!BC75)</f>
        <v>462185.37698475202</v>
      </c>
      <c r="H75" s="3">
        <f>SUM('BIZ kWh ENTRY'!H75,'BIZ kWh ENTRY'!X75,'BIZ kWh ENTRY'!AN75,'BIZ kWh ENTRY'!BD75)</f>
        <v>588284.60977231455</v>
      </c>
      <c r="I75" s="3">
        <f>SUM('BIZ kWh ENTRY'!I75,'BIZ kWh ENTRY'!Y75,'BIZ kWh ENTRY'!AO75,'BIZ kWh ENTRY'!BE75)</f>
        <v>591200.76959249214</v>
      </c>
      <c r="J75" s="3">
        <f>SUM('BIZ kWh ENTRY'!J75,'BIZ kWh ENTRY'!Z75,'BIZ kWh ENTRY'!AP75,'BIZ kWh ENTRY'!BF75)</f>
        <v>280798.311272085</v>
      </c>
      <c r="K75" s="3">
        <f>SUM('BIZ kWh ENTRY'!K75,'BIZ kWh ENTRY'!AA75,'BIZ kWh ENTRY'!AQ75,'BIZ kWh ENTRY'!BG75)</f>
        <v>488112.39416448161</v>
      </c>
      <c r="L75" s="3">
        <f>SUM('BIZ kWh ENTRY'!L75,'BIZ kWh ENTRY'!AB75,'BIZ kWh ENTRY'!AR75,'BIZ kWh ENTRY'!BH75)</f>
        <v>535992.72680121451</v>
      </c>
      <c r="M75" s="3">
        <f>SUM('BIZ kWh ENTRY'!M75,'BIZ kWh ENTRY'!AC75,'BIZ kWh ENTRY'!AS75,'BIZ kWh ENTRY'!BI75)</f>
        <v>619916.091601077</v>
      </c>
      <c r="N75" s="3">
        <f>SUM('BIZ kWh ENTRY'!N75,'BIZ kWh ENTRY'!AD75,'BIZ kWh ENTRY'!AT75,'BIZ kWh ENTRY'!BJ75)</f>
        <v>1324046.7056555818</v>
      </c>
      <c r="O75" s="65">
        <f t="shared" si="12"/>
        <v>6726192.9823173527</v>
      </c>
      <c r="Q75" s="147"/>
      <c r="R75" s="147"/>
      <c r="S75" s="147"/>
      <c r="T75" s="147"/>
      <c r="U75" s="147"/>
      <c r="V75" s="147"/>
      <c r="W75" s="147"/>
      <c r="X75" s="239"/>
    </row>
    <row r="76" spans="1:24" x14ac:dyDescent="0.35">
      <c r="A76" s="534"/>
      <c r="B76" s="10" t="s">
        <v>54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0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37762.389811433895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2352.5233424055014</v>
      </c>
      <c r="L76" s="3">
        <f>SUM('BIZ kWh ENTRY'!L76,'BIZ kWh ENTRY'!AB76,'BIZ kWh ENTRY'!AR76,'BIZ kWh ENTRY'!BH76)</f>
        <v>638.54205008149336</v>
      </c>
      <c r="M76" s="3">
        <f>SUM('BIZ kWh ENTRY'!M76,'BIZ kWh ENTRY'!AC76,'BIZ kWh ENTRY'!AS76,'BIZ kWh ENTRY'!BI76)</f>
        <v>2212.6435761003099</v>
      </c>
      <c r="N76" s="3">
        <f>SUM('BIZ kWh ENTRY'!N76,'BIZ kWh ENTRY'!AD76,'BIZ kWh ENTRY'!AT76,'BIZ kWh ENTRY'!BJ76)</f>
        <v>16435.267000746186</v>
      </c>
      <c r="O76" s="65">
        <f t="shared" si="12"/>
        <v>59401.365780767388</v>
      </c>
      <c r="Q76" s="147"/>
      <c r="R76" s="147"/>
      <c r="S76" s="147"/>
      <c r="T76" s="147"/>
      <c r="U76" s="147"/>
      <c r="V76" s="147"/>
      <c r="W76" s="147"/>
      <c r="X76" s="239"/>
    </row>
    <row r="77" spans="1:24" x14ac:dyDescent="0.35">
      <c r="A77" s="534"/>
      <c r="B77" s="10" t="s">
        <v>53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65">
        <f t="shared" si="12"/>
        <v>0</v>
      </c>
      <c r="Q77" s="147"/>
      <c r="R77" s="147"/>
      <c r="S77" s="147"/>
      <c r="T77" s="147"/>
      <c r="U77" s="147"/>
      <c r="V77" s="147"/>
      <c r="W77" s="147"/>
      <c r="X77" s="239"/>
    </row>
    <row r="78" spans="1:24" x14ac:dyDescent="0.35">
      <c r="A78" s="534"/>
      <c r="B78" s="10" t="s">
        <v>52</v>
      </c>
      <c r="C78" s="3">
        <f>SUM('BIZ kWh ENTRY'!C78,'BIZ kWh ENTRY'!S78,'BIZ kWh ENTRY'!AI78,'BIZ kWh ENTRY'!AY78)</f>
        <v>0</v>
      </c>
      <c r="D78" s="3">
        <f>SUM('BIZ kWh ENTRY'!D78,'BIZ kWh ENTRY'!T78,'BIZ kWh ENTRY'!AJ78,'BIZ kWh ENTRY'!AZ78)</f>
        <v>0</v>
      </c>
      <c r="E78" s="3">
        <f>SUM('BIZ kWh ENTRY'!E78,'BIZ kWh ENTRY'!U78,'BIZ kWh ENTRY'!AK78,'BIZ kWh ENTRY'!BA78)</f>
        <v>0</v>
      </c>
      <c r="F78" s="3">
        <f>SUM('BIZ kWh ENTRY'!F78,'BIZ kWh ENTRY'!V78,'BIZ kWh ENTRY'!AL78,'BIZ kWh ENTRY'!BB78)</f>
        <v>0</v>
      </c>
      <c r="G78" s="3">
        <f>SUM('BIZ kWh ENTRY'!G78,'BIZ kWh ENTRY'!W78,'BIZ kWh ENTRY'!AM78,'BIZ kWh ENTRY'!BC78)</f>
        <v>0</v>
      </c>
      <c r="H78" s="3">
        <f>SUM('BIZ kWh ENTRY'!H78,'BIZ kWh ENTRY'!X78,'BIZ kWh ENTRY'!AN78,'BIZ kWh ENTRY'!BD78)</f>
        <v>0</v>
      </c>
      <c r="I78" s="3">
        <f>SUM('BIZ kWh ENTRY'!I78,'BIZ kWh ENTRY'!Y78,'BIZ kWh ENTRY'!AO78,'BIZ kWh ENTRY'!BE78)</f>
        <v>0</v>
      </c>
      <c r="J78" s="3">
        <f>SUM('BIZ kWh ENTRY'!J78,'BIZ kWh ENTRY'!Z78,'BIZ kWh ENTRY'!AP78,'BIZ kWh ENTRY'!BF78)</f>
        <v>0</v>
      </c>
      <c r="K78" s="3">
        <f>SUM('BIZ kWh ENTRY'!K78,'BIZ kWh ENTRY'!AA78,'BIZ kWh ENTRY'!AQ78,'BIZ kWh ENTRY'!BG78)</f>
        <v>0</v>
      </c>
      <c r="L78" s="3">
        <f>SUM('BIZ kWh ENTRY'!L78,'BIZ kWh ENTRY'!AB78,'BIZ kWh ENTRY'!AR78,'BIZ kWh ENTRY'!BH78)</f>
        <v>0</v>
      </c>
      <c r="M78" s="3">
        <f>SUM('BIZ kWh ENTRY'!M78,'BIZ kWh ENTRY'!AC78,'BIZ kWh ENTRY'!AS78,'BIZ kWh ENTRY'!BI78)</f>
        <v>0</v>
      </c>
      <c r="N78" s="3">
        <f>SUM('BIZ kWh ENTRY'!N78,'BIZ kWh ENTRY'!AD78,'BIZ kWh ENTRY'!AT78,'BIZ kWh ENTRY'!BJ78)</f>
        <v>0</v>
      </c>
      <c r="O78" s="65">
        <f t="shared" si="12"/>
        <v>0</v>
      </c>
      <c r="Q78" s="147"/>
      <c r="R78" s="147"/>
      <c r="S78" s="147"/>
      <c r="T78" s="147"/>
      <c r="U78" s="147"/>
      <c r="V78" s="147"/>
      <c r="W78" s="147"/>
      <c r="X78" s="239"/>
    </row>
    <row r="79" spans="1:24" x14ac:dyDescent="0.35">
      <c r="A79" s="534"/>
      <c r="B79" s="10" t="s">
        <v>51</v>
      </c>
      <c r="C79" s="3">
        <f>SUM('BIZ kWh ENTRY'!C79,'BIZ kWh ENTRY'!S79,'BIZ kWh ENTRY'!AI79,'BIZ kWh ENTRY'!AY79)</f>
        <v>0</v>
      </c>
      <c r="D79" s="3">
        <f>SUM('BIZ kWh ENTRY'!D79,'BIZ kWh ENTRY'!T79,'BIZ kWh ENTRY'!AJ79,'BIZ kWh ENTRY'!AZ79)</f>
        <v>0</v>
      </c>
      <c r="E79" s="3">
        <f>SUM('BIZ kWh ENTRY'!E79,'BIZ kWh ENTRY'!U79,'BIZ kWh ENTRY'!AK79,'BIZ kWh ENTRY'!BA79)</f>
        <v>0</v>
      </c>
      <c r="F79" s="3">
        <f>SUM('BIZ kWh ENTRY'!F79,'BIZ kWh ENTRY'!V79,'BIZ kWh ENTRY'!AL79,'BIZ kWh ENTRY'!BB79)</f>
        <v>0</v>
      </c>
      <c r="G79" s="3">
        <f>SUM('BIZ kWh ENTRY'!G79,'BIZ kWh ENTRY'!W79,'BIZ kWh ENTRY'!AM79,'BIZ kWh ENTRY'!BC79)</f>
        <v>0</v>
      </c>
      <c r="H79" s="3">
        <f>SUM('BIZ kWh ENTRY'!H79,'BIZ kWh ENTRY'!X79,'BIZ kWh ENTRY'!AN79,'BIZ kWh ENTRY'!BD79)</f>
        <v>0</v>
      </c>
      <c r="I79" s="3">
        <f>SUM('BIZ kWh ENTRY'!I79,'BIZ kWh ENTRY'!Y79,'BIZ kWh ENTRY'!AO79,'BIZ kWh ENTRY'!BE79)</f>
        <v>0</v>
      </c>
      <c r="J79" s="3">
        <f>SUM('BIZ kWh ENTRY'!J79,'BIZ kWh ENTRY'!Z79,'BIZ kWh ENTRY'!AP79,'BIZ kWh ENTRY'!BF79)</f>
        <v>0</v>
      </c>
      <c r="K79" s="3">
        <f>SUM('BIZ kWh ENTRY'!K79,'BIZ kWh ENTRY'!AA79,'BIZ kWh ENTRY'!AQ79,'BIZ kWh ENTRY'!BG79)</f>
        <v>0</v>
      </c>
      <c r="L79" s="3">
        <f>SUM('BIZ kWh ENTRY'!L79,'BIZ kWh ENTRY'!AB79,'BIZ kWh ENTRY'!AR79,'BIZ kWh ENTRY'!BH79)</f>
        <v>0</v>
      </c>
      <c r="M79" s="3">
        <f>SUM('BIZ kWh ENTRY'!M79,'BIZ kWh ENTRY'!AC79,'BIZ kWh ENTRY'!AS79,'BIZ kWh ENTRY'!BI79)</f>
        <v>0</v>
      </c>
      <c r="N79" s="3">
        <f>SUM('BIZ kWh ENTRY'!N79,'BIZ kWh ENTRY'!AD79,'BIZ kWh ENTRY'!AT79,'BIZ kWh ENTRY'!BJ79)</f>
        <v>0</v>
      </c>
      <c r="O79" s="65">
        <f t="shared" si="12"/>
        <v>0</v>
      </c>
      <c r="Q79" s="147"/>
      <c r="R79" s="147"/>
      <c r="S79" s="147"/>
      <c r="T79" s="147"/>
      <c r="U79" s="147"/>
      <c r="V79" s="147"/>
      <c r="W79" s="147"/>
      <c r="X79" s="239"/>
    </row>
    <row r="80" spans="1:24" ht="15" thickBot="1" x14ac:dyDescent="0.4">
      <c r="A80" s="535"/>
      <c r="B80" s="10" t="s">
        <v>50</v>
      </c>
      <c r="C80" s="3">
        <f>SUM('BIZ kWh ENTRY'!C80,'BIZ kWh ENTRY'!S80,'BIZ kWh ENTRY'!AI80,'BIZ kWh ENTRY'!AY80)</f>
        <v>0</v>
      </c>
      <c r="D80" s="3">
        <f>SUM('BIZ kWh ENTRY'!D80,'BIZ kWh ENTRY'!T80,'BIZ kWh ENTRY'!AJ80,'BIZ kWh ENTRY'!AZ80)</f>
        <v>0</v>
      </c>
      <c r="E80" s="3">
        <f>SUM('BIZ kWh ENTRY'!E80,'BIZ kWh ENTRY'!U80,'BIZ kWh ENTRY'!AK80,'BIZ kWh ENTRY'!BA80)</f>
        <v>0</v>
      </c>
      <c r="F80" s="3">
        <f>SUM('BIZ kWh ENTRY'!F80,'BIZ kWh ENTRY'!V80,'BIZ kWh ENTRY'!AL80,'BIZ kWh ENTRY'!BB80)</f>
        <v>0</v>
      </c>
      <c r="G80" s="3">
        <f>SUM('BIZ kWh ENTRY'!G80,'BIZ kWh ENTRY'!W80,'BIZ kWh ENTRY'!AM80,'BIZ kWh ENTRY'!BC80)</f>
        <v>0</v>
      </c>
      <c r="H80" s="3">
        <f>SUM('BIZ kWh ENTRY'!H80,'BIZ kWh ENTRY'!X80,'BIZ kWh ENTRY'!AN80,'BIZ kWh ENTRY'!BD80)</f>
        <v>0</v>
      </c>
      <c r="I80" s="3">
        <f>SUM('BIZ kWh ENTRY'!I80,'BIZ kWh ENTRY'!Y80,'BIZ kWh ENTRY'!AO80,'BIZ kWh ENTRY'!BE80)</f>
        <v>0</v>
      </c>
      <c r="J80" s="3">
        <f>SUM('BIZ kWh ENTRY'!J80,'BIZ kWh ENTRY'!Z80,'BIZ kWh ENTRY'!AP80,'BIZ kWh ENTRY'!BF80)</f>
        <v>0</v>
      </c>
      <c r="K80" s="3">
        <f>SUM('BIZ kWh ENTRY'!K80,'BIZ kWh ENTRY'!AA80,'BIZ kWh ENTRY'!AQ80,'BIZ kWh ENTRY'!BG80)</f>
        <v>0</v>
      </c>
      <c r="L80" s="3">
        <f>SUM('BIZ kWh ENTRY'!L80,'BIZ kWh ENTRY'!AB80,'BIZ kWh ENTRY'!AR80,'BIZ kWh ENTRY'!BH80)</f>
        <v>0</v>
      </c>
      <c r="M80" s="3">
        <f>SUM('BIZ kWh ENTRY'!M80,'BIZ kWh ENTRY'!AC80,'BIZ kWh ENTRY'!AS80,'BIZ kWh ENTRY'!BI80)</f>
        <v>0</v>
      </c>
      <c r="N80" s="3">
        <f>SUM('BIZ kWh ENTRY'!N80,'BIZ kWh ENTRY'!AD80,'BIZ kWh ENTRY'!AT80,'BIZ kWh ENTRY'!BJ80)</f>
        <v>0</v>
      </c>
      <c r="O80" s="65">
        <f t="shared" si="12"/>
        <v>0</v>
      </c>
      <c r="Q80" s="147"/>
      <c r="R80" s="147"/>
      <c r="S80" s="147"/>
      <c r="T80" s="147"/>
      <c r="U80" s="147"/>
      <c r="V80" s="147"/>
      <c r="W80" s="147"/>
      <c r="X80" s="239"/>
    </row>
    <row r="81" spans="1:24" ht="15" thickBot="1" x14ac:dyDescent="0.4">
      <c r="A81" s="69"/>
      <c r="B81" s="157" t="s">
        <v>43</v>
      </c>
      <c r="C81" s="158">
        <f t="shared" ref="C81:N81" si="13">SUM(C68:C80)</f>
        <v>0</v>
      </c>
      <c r="D81" s="158">
        <f t="shared" si="13"/>
        <v>395072.88019409525</v>
      </c>
      <c r="E81" s="158">
        <f t="shared" si="13"/>
        <v>340190.67904441489</v>
      </c>
      <c r="F81" s="158">
        <f t="shared" si="13"/>
        <v>1100392.4372348429</v>
      </c>
      <c r="G81" s="158">
        <f t="shared" si="13"/>
        <v>462185.37698475202</v>
      </c>
      <c r="H81" s="158">
        <f t="shared" si="13"/>
        <v>588404.54738847527</v>
      </c>
      <c r="I81" s="158">
        <f t="shared" si="13"/>
        <v>628963.15940392599</v>
      </c>
      <c r="J81" s="158">
        <f t="shared" si="13"/>
        <v>280798.311272085</v>
      </c>
      <c r="K81" s="158">
        <f t="shared" si="13"/>
        <v>490464.91750688711</v>
      </c>
      <c r="L81" s="158">
        <f t="shared" si="13"/>
        <v>536631.26885129604</v>
      </c>
      <c r="M81" s="158">
        <f t="shared" si="13"/>
        <v>622128.73517717735</v>
      </c>
      <c r="N81" s="158">
        <f t="shared" si="13"/>
        <v>1340481.972656328</v>
      </c>
      <c r="O81" s="68">
        <f t="shared" si="12"/>
        <v>6785714.2857142799</v>
      </c>
      <c r="Q81" s="147"/>
      <c r="R81" s="147"/>
      <c r="S81" s="147"/>
      <c r="T81" s="147"/>
      <c r="U81" s="147"/>
      <c r="V81" s="147"/>
      <c r="W81" s="147"/>
      <c r="X81" s="239"/>
    </row>
    <row r="82" spans="1:24" ht="21.5" thickBot="1" x14ac:dyDescent="0.55000000000000004">
      <c r="A82" s="71"/>
    </row>
    <row r="83" spans="1:24" ht="21.5" thickBot="1" x14ac:dyDescent="0.55000000000000004">
      <c r="A83" s="71"/>
      <c r="B83" s="153" t="s">
        <v>36</v>
      </c>
      <c r="C83" s="154">
        <f>C$3</f>
        <v>45658</v>
      </c>
      <c r="D83" s="154">
        <f t="shared" ref="D83:N83" si="14">D$3</f>
        <v>45689</v>
      </c>
      <c r="E83" s="154">
        <f t="shared" si="14"/>
        <v>45717</v>
      </c>
      <c r="F83" s="154">
        <f t="shared" si="14"/>
        <v>45748</v>
      </c>
      <c r="G83" s="154">
        <f t="shared" si="14"/>
        <v>45778</v>
      </c>
      <c r="H83" s="154">
        <f t="shared" si="14"/>
        <v>45809</v>
      </c>
      <c r="I83" s="154">
        <f t="shared" si="14"/>
        <v>45839</v>
      </c>
      <c r="J83" s="154">
        <f t="shared" si="14"/>
        <v>45870</v>
      </c>
      <c r="K83" s="154">
        <f t="shared" si="14"/>
        <v>45901</v>
      </c>
      <c r="L83" s="154">
        <f t="shared" si="14"/>
        <v>45931</v>
      </c>
      <c r="M83" s="154">
        <f t="shared" si="14"/>
        <v>45962</v>
      </c>
      <c r="N83" s="154" t="str">
        <f t="shared" si="14"/>
        <v>Dec-25 +</v>
      </c>
      <c r="O83" s="155" t="s">
        <v>34</v>
      </c>
      <c r="Q83" s="37"/>
      <c r="R83" s="37"/>
      <c r="S83" s="37"/>
      <c r="T83" s="37"/>
      <c r="U83" s="37"/>
      <c r="V83" s="37"/>
      <c r="W83" s="37"/>
      <c r="X83" s="142"/>
    </row>
    <row r="84" spans="1:24" ht="15" customHeight="1" x14ac:dyDescent="0.35">
      <c r="A84" s="524" t="s">
        <v>65</v>
      </c>
      <c r="B84" s="10" t="s">
        <v>62</v>
      </c>
      <c r="C84" s="3">
        <f>SUM('BIZ kWh ENTRY'!C84,'BIZ kWh ENTRY'!S84,'BIZ kWh ENTRY'!AI84,'BIZ kWh ENTRY'!AY84)</f>
        <v>0</v>
      </c>
      <c r="D84" s="3">
        <f>SUM('BIZ kWh ENTRY'!D84,'BIZ kWh ENTRY'!T84,'BIZ kWh ENTRY'!AJ84,'BIZ kWh ENTRY'!AZ84)</f>
        <v>5207.8021687565069</v>
      </c>
      <c r="E84" s="3">
        <f>SUM('BIZ kWh ENTRY'!E84,'BIZ kWh ENTRY'!U84,'BIZ kWh ENTRY'!AK84,'BIZ kWh ENTRY'!BA84)</f>
        <v>0</v>
      </c>
      <c r="F84" s="3">
        <f>SUM('BIZ kWh ENTRY'!F84,'BIZ kWh ENTRY'!V84,'BIZ kWh ENTRY'!AL84,'BIZ kWh ENTRY'!BB84)</f>
        <v>0</v>
      </c>
      <c r="G84" s="3">
        <f>SUM('BIZ kWh ENTRY'!G84,'BIZ kWh ENTRY'!W84,'BIZ kWh ENTRY'!AM84,'BIZ kWh ENTRY'!BC84)</f>
        <v>0</v>
      </c>
      <c r="H84" s="3">
        <f>SUM('BIZ kWh ENTRY'!H84,'BIZ kWh ENTRY'!X84,'BIZ kWh ENTRY'!AN84,'BIZ kWh ENTRY'!BD84)</f>
        <v>0</v>
      </c>
      <c r="I84" s="3">
        <f>SUM('BIZ kWh ENTRY'!I84,'BIZ kWh ENTRY'!Y84,'BIZ kWh ENTRY'!AO84,'BIZ kWh ENTRY'!BE84)</f>
        <v>0</v>
      </c>
      <c r="J84" s="3">
        <f>SUM('BIZ kWh ENTRY'!J84,'BIZ kWh ENTRY'!Z84,'BIZ kWh ENTRY'!AP84,'BIZ kWh ENTRY'!BF84)</f>
        <v>0</v>
      </c>
      <c r="K84" s="3">
        <f>SUM('BIZ kWh ENTRY'!K84,'BIZ kWh ENTRY'!AA84,'BIZ kWh ENTRY'!AQ84,'BIZ kWh ENTRY'!BG84)</f>
        <v>0</v>
      </c>
      <c r="L84" s="3">
        <f>SUM('BIZ kWh ENTRY'!L84,'BIZ kWh ENTRY'!AB84,'BIZ kWh ENTRY'!AR84,'BIZ kWh ENTRY'!BH84)</f>
        <v>27578.278074319027</v>
      </c>
      <c r="M84" s="3">
        <f>SUM('BIZ kWh ENTRY'!M84,'BIZ kWh ENTRY'!AC84,'BIZ kWh ENTRY'!AS84,'BIZ kWh ENTRY'!BI84)</f>
        <v>0</v>
      </c>
      <c r="N84" s="3">
        <f>SUM('BIZ kWh ENTRY'!N84,'BIZ kWh ENTRY'!AD84,'BIZ kWh ENTRY'!AT84,'BIZ kWh ENTRY'!BJ84)</f>
        <v>58187.413636357203</v>
      </c>
      <c r="O84" s="65">
        <f t="shared" ref="O84:O97" si="15">SUM(C84:N84)</f>
        <v>90973.493879432732</v>
      </c>
      <c r="Q84" s="147"/>
      <c r="R84" s="147"/>
      <c r="S84" s="147"/>
      <c r="T84" s="147"/>
      <c r="U84" s="147"/>
      <c r="V84" s="147"/>
      <c r="W84" s="147"/>
      <c r="X84" s="239"/>
    </row>
    <row r="85" spans="1:24" x14ac:dyDescent="0.35">
      <c r="A85" s="525"/>
      <c r="B85" s="11" t="s">
        <v>61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65">
        <f t="shared" si="15"/>
        <v>0</v>
      </c>
      <c r="Q85" s="147"/>
      <c r="R85" s="147"/>
      <c r="S85" s="147"/>
      <c r="T85" s="147"/>
      <c r="U85" s="147"/>
      <c r="V85" s="147"/>
      <c r="W85" s="147"/>
      <c r="X85" s="239"/>
    </row>
    <row r="86" spans="1:24" x14ac:dyDescent="0.35">
      <c r="A86" s="525"/>
      <c r="B86" s="10" t="s">
        <v>60</v>
      </c>
      <c r="C86" s="3">
        <f>SUM('BIZ kWh ENTRY'!C86,'BIZ kWh ENTRY'!S86,'BIZ kWh ENTRY'!AI86,'BIZ kWh ENTRY'!AY86)</f>
        <v>0</v>
      </c>
      <c r="D86" s="3">
        <f>SUM('BIZ kWh ENTRY'!D86,'BIZ kWh ENTRY'!T86,'BIZ kWh ENTRY'!AJ86,'BIZ kWh ENTRY'!AZ86)</f>
        <v>0</v>
      </c>
      <c r="E86" s="3">
        <f>SUM('BIZ kWh ENTRY'!E86,'BIZ kWh ENTRY'!U86,'BIZ kWh ENTRY'!AK86,'BIZ kWh ENTRY'!BA86)</f>
        <v>0</v>
      </c>
      <c r="F86" s="3">
        <f>SUM('BIZ kWh ENTRY'!F86,'BIZ kWh ENTRY'!V86,'BIZ kWh ENTRY'!AL86,'BIZ kWh ENTRY'!BB86)</f>
        <v>2158.451649148426</v>
      </c>
      <c r="G86" s="3">
        <f>SUM('BIZ kWh ENTRY'!G86,'BIZ kWh ENTRY'!W86,'BIZ kWh ENTRY'!AM86,'BIZ kWh ENTRY'!BC86)</f>
        <v>0</v>
      </c>
      <c r="H86" s="3">
        <f>SUM('BIZ kWh ENTRY'!H86,'BIZ kWh ENTRY'!X86,'BIZ kWh ENTRY'!AN86,'BIZ kWh ENTRY'!BD86)</f>
        <v>26188.121271130633</v>
      </c>
      <c r="I86" s="3">
        <f>SUM('BIZ kWh ENTRY'!I86,'BIZ kWh ENTRY'!Y86,'BIZ kWh ENTRY'!AO86,'BIZ kWh ENTRY'!BE86)</f>
        <v>0</v>
      </c>
      <c r="J86" s="3">
        <f>SUM('BIZ kWh ENTRY'!J86,'BIZ kWh ENTRY'!Z86,'BIZ kWh ENTRY'!AP86,'BIZ kWh ENTRY'!BF86)</f>
        <v>0</v>
      </c>
      <c r="K86" s="3">
        <f>SUM('BIZ kWh ENTRY'!K86,'BIZ kWh ENTRY'!AA86,'BIZ kWh ENTRY'!AQ86,'BIZ kWh ENTRY'!BG86)</f>
        <v>3820.8193230531851</v>
      </c>
      <c r="L86" s="3">
        <f>SUM('BIZ kWh ENTRY'!L86,'BIZ kWh ENTRY'!AB86,'BIZ kWh ENTRY'!AR86,'BIZ kWh ENTRY'!BH86)</f>
        <v>0</v>
      </c>
      <c r="M86" s="3">
        <f>SUM('BIZ kWh ENTRY'!M86,'BIZ kWh ENTRY'!AC86,'BIZ kWh ENTRY'!AS86,'BIZ kWh ENTRY'!BI86)</f>
        <v>0</v>
      </c>
      <c r="N86" s="3">
        <f>SUM('BIZ kWh ENTRY'!N86,'BIZ kWh ENTRY'!AD86,'BIZ kWh ENTRY'!AT86,'BIZ kWh ENTRY'!BJ86)</f>
        <v>11444.532942003741</v>
      </c>
      <c r="O86" s="65">
        <f t="shared" si="15"/>
        <v>43611.925185335989</v>
      </c>
      <c r="Q86" s="147"/>
      <c r="R86" s="147"/>
      <c r="S86" s="147"/>
      <c r="T86" s="147"/>
      <c r="U86" s="147"/>
      <c r="V86" s="147"/>
      <c r="W86" s="147"/>
      <c r="X86" s="239"/>
    </row>
    <row r="87" spans="1:24" x14ac:dyDescent="0.35">
      <c r="A87" s="525"/>
      <c r="B87" s="10" t="s">
        <v>59</v>
      </c>
      <c r="C87" s="3">
        <f>SUM('BIZ kWh ENTRY'!C87,'BIZ kWh ENTRY'!S87,'BIZ kWh ENTRY'!AI87,'BIZ kWh ENTRY'!AY87)</f>
        <v>0</v>
      </c>
      <c r="D87" s="3">
        <f>SUM('BIZ kWh ENTRY'!D87,'BIZ kWh ENTRY'!T87,'BIZ kWh ENTRY'!AJ87,'BIZ kWh ENTRY'!AZ87)</f>
        <v>88272.523310717297</v>
      </c>
      <c r="E87" s="3">
        <f>SUM('BIZ kWh ENTRY'!E87,'BIZ kWh ENTRY'!U87,'BIZ kWh ENTRY'!AK87,'BIZ kWh ENTRY'!BA87)</f>
        <v>140114.82874572417</v>
      </c>
      <c r="F87" s="3">
        <f>SUM('BIZ kWh ENTRY'!F87,'BIZ kWh ENTRY'!V87,'BIZ kWh ENTRY'!AL87,'BIZ kWh ENTRY'!BB87)</f>
        <v>570298.50831246132</v>
      </c>
      <c r="G87" s="3">
        <f>SUM('BIZ kWh ENTRY'!G87,'BIZ kWh ENTRY'!W87,'BIZ kWh ENTRY'!AM87,'BIZ kWh ENTRY'!BC87)</f>
        <v>331859.2140020993</v>
      </c>
      <c r="H87" s="3">
        <f>SUM('BIZ kWh ENTRY'!H87,'BIZ kWh ENTRY'!X87,'BIZ kWh ENTRY'!AN87,'BIZ kWh ENTRY'!BD87)</f>
        <v>931874.94574391632</v>
      </c>
      <c r="I87" s="3">
        <f>SUM('BIZ kWh ENTRY'!I87,'BIZ kWh ENTRY'!Y87,'BIZ kWh ENTRY'!AO87,'BIZ kWh ENTRY'!BE87)</f>
        <v>485226.48505825485</v>
      </c>
      <c r="J87" s="3">
        <f>SUM('BIZ kWh ENTRY'!J87,'BIZ kWh ENTRY'!Z87,'BIZ kWh ENTRY'!AP87,'BIZ kWh ENTRY'!BF87)</f>
        <v>278364.14653333667</v>
      </c>
      <c r="K87" s="3">
        <f>SUM('BIZ kWh ENTRY'!K87,'BIZ kWh ENTRY'!AA87,'BIZ kWh ENTRY'!AQ87,'BIZ kWh ENTRY'!BG87)</f>
        <v>280921.47099369962</v>
      </c>
      <c r="L87" s="3">
        <f>SUM('BIZ kWh ENTRY'!L87,'BIZ kWh ENTRY'!AB87,'BIZ kWh ENTRY'!AR87,'BIZ kWh ENTRY'!BH87)</f>
        <v>368747.56060717179</v>
      </c>
      <c r="M87" s="3">
        <f>SUM('BIZ kWh ENTRY'!M87,'BIZ kWh ENTRY'!AC87,'BIZ kWh ENTRY'!AS87,'BIZ kWh ENTRY'!BI87)</f>
        <v>673054.74924841872</v>
      </c>
      <c r="N87" s="3">
        <f>SUM('BIZ kWh ENTRY'!N87,'BIZ kWh ENTRY'!AD87,'BIZ kWh ENTRY'!AT87,'BIZ kWh ENTRY'!BJ87)</f>
        <v>1793344.308741184</v>
      </c>
      <c r="O87" s="65">
        <f t="shared" si="15"/>
        <v>5942078.7412969833</v>
      </c>
      <c r="Q87" s="147"/>
      <c r="R87" s="147"/>
      <c r="S87" s="147"/>
      <c r="T87" s="147"/>
      <c r="U87" s="147"/>
      <c r="V87" s="147"/>
      <c r="W87" s="147"/>
      <c r="X87" s="239"/>
    </row>
    <row r="88" spans="1:24" x14ac:dyDescent="0.35">
      <c r="A88" s="525"/>
      <c r="B88" s="11" t="s">
        <v>58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90566.815608735647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18417.394921044714</v>
      </c>
      <c r="N88" s="3">
        <f>SUM('BIZ kWh ENTRY'!N88,'BIZ kWh ENTRY'!AD88,'BIZ kWh ENTRY'!AT88,'BIZ kWh ENTRY'!BJ88)</f>
        <v>53309.394085838685</v>
      </c>
      <c r="O88" s="65">
        <f t="shared" si="15"/>
        <v>162293.60461561906</v>
      </c>
      <c r="Q88" s="147"/>
      <c r="R88" s="147"/>
      <c r="S88" s="147"/>
      <c r="T88" s="147"/>
      <c r="U88" s="147"/>
      <c r="V88" s="147"/>
      <c r="W88" s="147"/>
      <c r="X88" s="239"/>
    </row>
    <row r="89" spans="1:24" x14ac:dyDescent="0.35">
      <c r="A89" s="525"/>
      <c r="B89" s="10" t="s">
        <v>57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0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0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65">
        <f t="shared" si="15"/>
        <v>0</v>
      </c>
      <c r="Q89" s="147"/>
      <c r="R89" s="147"/>
      <c r="S89" s="147"/>
      <c r="T89" s="147"/>
      <c r="U89" s="147"/>
      <c r="V89" s="147"/>
      <c r="W89" s="147"/>
      <c r="X89" s="239"/>
    </row>
    <row r="90" spans="1:24" x14ac:dyDescent="0.35">
      <c r="A90" s="525"/>
      <c r="B90" s="10" t="s">
        <v>56</v>
      </c>
      <c r="C90" s="3">
        <f>SUM('BIZ kWh ENTRY'!C90,'BIZ kWh ENTRY'!S90,'BIZ kWh ENTRY'!AI90,'BIZ kWh ENTRY'!AY90)</f>
        <v>0</v>
      </c>
      <c r="D90" s="3">
        <f>SUM('BIZ kWh ENTRY'!D90,'BIZ kWh ENTRY'!T90,'BIZ kWh ENTRY'!AJ90,'BIZ kWh ENTRY'!AZ90)</f>
        <v>0</v>
      </c>
      <c r="E90" s="3">
        <f>SUM('BIZ kWh ENTRY'!E90,'BIZ kWh ENTRY'!U90,'BIZ kWh ENTRY'!AK90,'BIZ kWh ENTRY'!BA90)</f>
        <v>313.90119224627148</v>
      </c>
      <c r="F90" s="3">
        <f>SUM('BIZ kWh ENTRY'!F90,'BIZ kWh ENTRY'!V90,'BIZ kWh ENTRY'!AL90,'BIZ kWh ENTRY'!BB90)</f>
        <v>300331.84293243161</v>
      </c>
      <c r="G90" s="3">
        <f>SUM('BIZ kWh ENTRY'!G90,'BIZ kWh ENTRY'!W90,'BIZ kWh ENTRY'!AM90,'BIZ kWh ENTRY'!BC90)</f>
        <v>56879.792305204501</v>
      </c>
      <c r="H90" s="3">
        <f>SUM('BIZ kWh ENTRY'!H90,'BIZ kWh ENTRY'!X90,'BIZ kWh ENTRY'!AN90,'BIZ kWh ENTRY'!BD90)</f>
        <v>176953.23733832999</v>
      </c>
      <c r="I90" s="3">
        <f>SUM('BIZ kWh ENTRY'!I90,'BIZ kWh ENTRY'!Y90,'BIZ kWh ENTRY'!AO90,'BIZ kWh ENTRY'!BE90)</f>
        <v>393221.12042590522</v>
      </c>
      <c r="J90" s="3">
        <f>SUM('BIZ kWh ENTRY'!J90,'BIZ kWh ENTRY'!Z90,'BIZ kWh ENTRY'!AP90,'BIZ kWh ENTRY'!BF90)</f>
        <v>176026.55622370183</v>
      </c>
      <c r="K90" s="3">
        <f>SUM('BIZ kWh ENTRY'!K90,'BIZ kWh ENTRY'!AA90,'BIZ kWh ENTRY'!AQ90,'BIZ kWh ENTRY'!BG90)</f>
        <v>194285.43505236015</v>
      </c>
      <c r="L90" s="3">
        <f>SUM('BIZ kWh ENTRY'!L90,'BIZ kWh ENTRY'!AB90,'BIZ kWh ENTRY'!AR90,'BIZ kWh ENTRY'!BH90)</f>
        <v>155921.37646493502</v>
      </c>
      <c r="M90" s="3">
        <f>SUM('BIZ kWh ENTRY'!M90,'BIZ kWh ENTRY'!AC90,'BIZ kWh ENTRY'!AS90,'BIZ kWh ENTRY'!BI90)</f>
        <v>247829.98536336364</v>
      </c>
      <c r="N90" s="3">
        <f>SUM('BIZ kWh ENTRY'!N90,'BIZ kWh ENTRY'!AD90,'BIZ kWh ENTRY'!AT90,'BIZ kWh ENTRY'!BJ90)</f>
        <v>473029.13748975343</v>
      </c>
      <c r="O90" s="65">
        <f t="shared" si="15"/>
        <v>2174792.3847882315</v>
      </c>
      <c r="Q90" s="147"/>
      <c r="R90" s="147"/>
      <c r="S90" s="147"/>
      <c r="T90" s="147"/>
      <c r="U90" s="147"/>
      <c r="V90" s="147"/>
      <c r="W90" s="147"/>
      <c r="X90" s="239"/>
    </row>
    <row r="91" spans="1:24" x14ac:dyDescent="0.35">
      <c r="A91" s="525"/>
      <c r="B91" s="10" t="s">
        <v>55</v>
      </c>
      <c r="C91" s="3">
        <f>SUM('BIZ kWh ENTRY'!C91,'BIZ kWh ENTRY'!S91,'BIZ kWh ENTRY'!AI91,'BIZ kWh ENTRY'!AY91)</f>
        <v>0</v>
      </c>
      <c r="D91" s="3">
        <f>SUM('BIZ kWh ENTRY'!D91,'BIZ kWh ENTRY'!T91,'BIZ kWh ENTRY'!AJ91,'BIZ kWh ENTRY'!AZ91)</f>
        <v>2305087.1829799851</v>
      </c>
      <c r="E91" s="3">
        <f>SUM('BIZ kWh ENTRY'!E91,'BIZ kWh ENTRY'!U91,'BIZ kWh ENTRY'!AK91,'BIZ kWh ENTRY'!BA91)</f>
        <v>2994510.4045981062</v>
      </c>
      <c r="F91" s="3">
        <f>SUM('BIZ kWh ENTRY'!F91,'BIZ kWh ENTRY'!V91,'BIZ kWh ENTRY'!AL91,'BIZ kWh ENTRY'!BB91)</f>
        <v>2590281.8575764196</v>
      </c>
      <c r="G91" s="3">
        <f>SUM('BIZ kWh ENTRY'!G91,'BIZ kWh ENTRY'!W91,'BIZ kWh ENTRY'!AM91,'BIZ kWh ENTRY'!BC91)</f>
        <v>2942419.899778442</v>
      </c>
      <c r="H91" s="3">
        <f>SUM('BIZ kWh ENTRY'!H91,'BIZ kWh ENTRY'!X91,'BIZ kWh ENTRY'!AN91,'BIZ kWh ENTRY'!BD91)</f>
        <v>3162648.2582745515</v>
      </c>
      <c r="I91" s="3">
        <f>SUM('BIZ kWh ENTRY'!I91,'BIZ kWh ENTRY'!Y91,'BIZ kWh ENTRY'!AO91,'BIZ kWh ENTRY'!BE91)</f>
        <v>4059362.0031385235</v>
      </c>
      <c r="J91" s="3">
        <f>SUM('BIZ kWh ENTRY'!J91,'BIZ kWh ENTRY'!Z91,'BIZ kWh ENTRY'!AP91,'BIZ kWh ENTRY'!BF91)</f>
        <v>4036108.4517922136</v>
      </c>
      <c r="K91" s="3">
        <f>SUM('BIZ kWh ENTRY'!K91,'BIZ kWh ENTRY'!AA91,'BIZ kWh ENTRY'!AQ91,'BIZ kWh ENTRY'!BG91)</f>
        <v>4166124.6978011411</v>
      </c>
      <c r="L91" s="3">
        <f>SUM('BIZ kWh ENTRY'!L91,'BIZ kWh ENTRY'!AB91,'BIZ kWh ENTRY'!AR91,'BIZ kWh ENTRY'!BH91)</f>
        <v>6036838.4063608916</v>
      </c>
      <c r="M91" s="3">
        <f>SUM('BIZ kWh ENTRY'!M91,'BIZ kWh ENTRY'!AC91,'BIZ kWh ENTRY'!AS91,'BIZ kWh ENTRY'!BI91)</f>
        <v>4598236.3413451426</v>
      </c>
      <c r="N91" s="3">
        <f>SUM('BIZ kWh ENTRY'!N91,'BIZ kWh ENTRY'!AD91,'BIZ kWh ENTRY'!AT91,'BIZ kWh ENTRY'!BJ91)</f>
        <v>20546460.009897679</v>
      </c>
      <c r="O91" s="65">
        <f t="shared" si="15"/>
        <v>57438077.513543092</v>
      </c>
      <c r="Q91" s="147"/>
      <c r="R91" s="147"/>
      <c r="S91" s="147"/>
      <c r="T91" s="147"/>
      <c r="U91" s="147"/>
      <c r="V91" s="147"/>
      <c r="W91" s="147"/>
      <c r="X91" s="239"/>
    </row>
    <row r="92" spans="1:24" x14ac:dyDescent="0.35">
      <c r="A92" s="525"/>
      <c r="B92" s="10" t="s">
        <v>54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66963.639172011361</v>
      </c>
      <c r="E92" s="3">
        <f>SUM('BIZ kWh ENTRY'!E92,'BIZ kWh ENTRY'!U92,'BIZ kWh ENTRY'!AK92,'BIZ kWh ENTRY'!BA92)</f>
        <v>9436.5809065579851</v>
      </c>
      <c r="F92" s="3">
        <f>SUM('BIZ kWh ENTRY'!F92,'BIZ kWh ENTRY'!V92,'BIZ kWh ENTRY'!AL92,'BIZ kWh ENTRY'!BB92)</f>
        <v>30220.527191125395</v>
      </c>
      <c r="G92" s="3">
        <f>SUM('BIZ kWh ENTRY'!G92,'BIZ kWh ENTRY'!W92,'BIZ kWh ENTRY'!AM92,'BIZ kWh ENTRY'!BC92)</f>
        <v>104817.01819196049</v>
      </c>
      <c r="H92" s="3">
        <f>SUM('BIZ kWh ENTRY'!H92,'BIZ kWh ENTRY'!X92,'BIZ kWh ENTRY'!AN92,'BIZ kWh ENTRY'!BD92)</f>
        <v>122049.2952399606</v>
      </c>
      <c r="I92" s="3">
        <f>SUM('BIZ kWh ENTRY'!I92,'BIZ kWh ENTRY'!Y92,'BIZ kWh ENTRY'!AO92,'BIZ kWh ENTRY'!BE92)</f>
        <v>27415.852781762987</v>
      </c>
      <c r="J92" s="3">
        <f>SUM('BIZ kWh ENTRY'!J92,'BIZ kWh ENTRY'!Z92,'BIZ kWh ENTRY'!AP92,'BIZ kWh ENTRY'!BF92)</f>
        <v>104968.46536611041</v>
      </c>
      <c r="K92" s="3">
        <f>SUM('BIZ kWh ENTRY'!K92,'BIZ kWh ENTRY'!AA92,'BIZ kWh ENTRY'!AQ92,'BIZ kWh ENTRY'!BG92)</f>
        <v>225127.46822829315</v>
      </c>
      <c r="L92" s="3">
        <f>SUM('BIZ kWh ENTRY'!L92,'BIZ kWh ENTRY'!AB92,'BIZ kWh ENTRY'!AR92,'BIZ kWh ENTRY'!BH92)</f>
        <v>211833.34252116879</v>
      </c>
      <c r="M92" s="3">
        <f>SUM('BIZ kWh ENTRY'!M92,'BIZ kWh ENTRY'!AC92,'BIZ kWh ENTRY'!AS92,'BIZ kWh ENTRY'!BI92)</f>
        <v>131242.2879960069</v>
      </c>
      <c r="N92" s="3">
        <f>SUM('BIZ kWh ENTRY'!N92,'BIZ kWh ENTRY'!AD92,'BIZ kWh ENTRY'!AT92,'BIZ kWh ENTRY'!BJ92)</f>
        <v>2188309.6292772307</v>
      </c>
      <c r="O92" s="65">
        <f t="shared" si="15"/>
        <v>3222384.1068721889</v>
      </c>
      <c r="Q92" s="147"/>
      <c r="R92" s="147"/>
      <c r="S92" s="147"/>
      <c r="T92" s="147"/>
      <c r="U92" s="147"/>
      <c r="V92" s="147"/>
      <c r="W92" s="147"/>
      <c r="X92" s="239"/>
    </row>
    <row r="93" spans="1:24" x14ac:dyDescent="0.35">
      <c r="A93" s="525"/>
      <c r="B93" s="10" t="s">
        <v>53</v>
      </c>
      <c r="C93" s="3">
        <f>SUM('BIZ kWh ENTRY'!C93,'BIZ kWh ENTRY'!S93,'BIZ kWh ENTRY'!AI93,'BIZ kWh ENTRY'!AY93)</f>
        <v>0</v>
      </c>
      <c r="D93" s="3">
        <f>SUM('BIZ kWh ENTRY'!D93,'BIZ kWh ENTRY'!T93,'BIZ kWh ENTRY'!AJ93,'BIZ kWh ENTRY'!AZ93)</f>
        <v>0</v>
      </c>
      <c r="E93" s="3">
        <f>SUM('BIZ kWh ENTRY'!E93,'BIZ kWh ENTRY'!U93,'BIZ kWh ENTRY'!AK93,'BIZ kWh ENTRY'!BA93)</f>
        <v>0</v>
      </c>
      <c r="F93" s="3">
        <f>SUM('BIZ kWh ENTRY'!F93,'BIZ kWh ENTRY'!V93,'BIZ kWh ENTRY'!AL93,'BIZ kWh ENTRY'!BB93)</f>
        <v>0</v>
      </c>
      <c r="G93" s="3">
        <f>SUM('BIZ kWh ENTRY'!G93,'BIZ kWh ENTRY'!W93,'BIZ kWh ENTRY'!AM93,'BIZ kWh ENTRY'!BC93)</f>
        <v>0</v>
      </c>
      <c r="H93" s="3">
        <f>SUM('BIZ kWh ENTRY'!H93,'BIZ kWh ENTRY'!X93,'BIZ kWh ENTRY'!AN93,'BIZ kWh ENTRY'!BD93)</f>
        <v>0</v>
      </c>
      <c r="I93" s="3">
        <f>SUM('BIZ kWh ENTRY'!I93,'BIZ kWh ENTRY'!Y93,'BIZ kWh ENTRY'!AO93,'BIZ kWh ENTRY'!BE93)</f>
        <v>54929.232893058303</v>
      </c>
      <c r="J93" s="3">
        <f>SUM('BIZ kWh ENTRY'!J93,'BIZ kWh ENTRY'!Z93,'BIZ kWh ENTRY'!AP93,'BIZ kWh ENTRY'!BF93)</f>
        <v>0</v>
      </c>
      <c r="K93" s="3">
        <f>SUM('BIZ kWh ENTRY'!K93,'BIZ kWh ENTRY'!AA93,'BIZ kWh ENTRY'!AQ93,'BIZ kWh ENTRY'!BG93)</f>
        <v>0</v>
      </c>
      <c r="L93" s="3">
        <f>SUM('BIZ kWh ENTRY'!L93,'BIZ kWh ENTRY'!AB93,'BIZ kWh ENTRY'!AR93,'BIZ kWh ENTRY'!BH93)</f>
        <v>0</v>
      </c>
      <c r="M93" s="3">
        <f>SUM('BIZ kWh ENTRY'!M93,'BIZ kWh ENTRY'!AC93,'BIZ kWh ENTRY'!AS93,'BIZ kWh ENTRY'!BI93)</f>
        <v>0</v>
      </c>
      <c r="N93" s="3">
        <f>SUM('BIZ kWh ENTRY'!N93,'BIZ kWh ENTRY'!AD93,'BIZ kWh ENTRY'!AT93,'BIZ kWh ENTRY'!BJ93)</f>
        <v>0</v>
      </c>
      <c r="O93" s="65">
        <f t="shared" si="15"/>
        <v>54929.232893058303</v>
      </c>
      <c r="Q93" s="147"/>
      <c r="R93" s="147"/>
      <c r="S93" s="147"/>
      <c r="T93" s="147"/>
      <c r="U93" s="147"/>
      <c r="V93" s="147"/>
      <c r="W93" s="147"/>
      <c r="X93" s="239"/>
    </row>
    <row r="94" spans="1:24" x14ac:dyDescent="0.35">
      <c r="A94" s="525"/>
      <c r="B94" s="10" t="s">
        <v>52</v>
      </c>
      <c r="C94" s="3">
        <f>SUM('BIZ kWh ENTRY'!C94,'BIZ kWh ENTRY'!S94,'BIZ kWh ENTRY'!AI94,'BIZ kWh ENTRY'!AY94)</f>
        <v>0</v>
      </c>
      <c r="D94" s="3">
        <f>SUM('BIZ kWh ENTRY'!D94,'BIZ kWh ENTRY'!T94,'BIZ kWh ENTRY'!AJ94,'BIZ kWh ENTRY'!AZ94)</f>
        <v>0</v>
      </c>
      <c r="E94" s="3">
        <f>SUM('BIZ kWh ENTRY'!E94,'BIZ kWh ENTRY'!U94,'BIZ kWh ENTRY'!AK94,'BIZ kWh ENTRY'!BA94)</f>
        <v>0</v>
      </c>
      <c r="F94" s="3">
        <f>SUM('BIZ kWh ENTRY'!F94,'BIZ kWh ENTRY'!V94,'BIZ kWh ENTRY'!AL94,'BIZ kWh ENTRY'!BB94)</f>
        <v>0</v>
      </c>
      <c r="G94" s="3">
        <f>SUM('BIZ kWh ENTRY'!G94,'BIZ kWh ENTRY'!W94,'BIZ kWh ENTRY'!AM94,'BIZ kWh ENTRY'!BC94)</f>
        <v>0</v>
      </c>
      <c r="H94" s="3">
        <f>SUM('BIZ kWh ENTRY'!H94,'BIZ kWh ENTRY'!X94,'BIZ kWh ENTRY'!AN94,'BIZ kWh ENTRY'!BD94)</f>
        <v>0</v>
      </c>
      <c r="I94" s="3">
        <f>SUM('BIZ kWh ENTRY'!I94,'BIZ kWh ENTRY'!Y94,'BIZ kWh ENTRY'!AO94,'BIZ kWh ENTRY'!BE94)</f>
        <v>0</v>
      </c>
      <c r="J94" s="3">
        <f>SUM('BIZ kWh ENTRY'!J94,'BIZ kWh ENTRY'!Z94,'BIZ kWh ENTRY'!AP94,'BIZ kWh ENTRY'!BF94)</f>
        <v>0</v>
      </c>
      <c r="K94" s="3">
        <f>SUM('BIZ kWh ENTRY'!K94,'BIZ kWh ENTRY'!AA94,'BIZ kWh ENTRY'!AQ94,'BIZ kWh ENTRY'!BG94)</f>
        <v>0</v>
      </c>
      <c r="L94" s="3">
        <f>SUM('BIZ kWh ENTRY'!L94,'BIZ kWh ENTRY'!AB94,'BIZ kWh ENTRY'!AR94,'BIZ kWh ENTRY'!BH94)</f>
        <v>0</v>
      </c>
      <c r="M94" s="3">
        <f>SUM('BIZ kWh ENTRY'!M94,'BIZ kWh ENTRY'!AC94,'BIZ kWh ENTRY'!AS94,'BIZ kWh ENTRY'!BI94)</f>
        <v>0</v>
      </c>
      <c r="N94" s="3">
        <f>SUM('BIZ kWh ENTRY'!N94,'BIZ kWh ENTRY'!AD94,'BIZ kWh ENTRY'!AT94,'BIZ kWh ENTRY'!BJ94)</f>
        <v>0</v>
      </c>
      <c r="O94" s="65">
        <f t="shared" si="15"/>
        <v>0</v>
      </c>
      <c r="Q94" s="147"/>
      <c r="R94" s="147"/>
      <c r="S94" s="147"/>
      <c r="T94" s="147"/>
      <c r="U94" s="147"/>
      <c r="V94" s="147"/>
      <c r="W94" s="147"/>
      <c r="X94" s="239"/>
    </row>
    <row r="95" spans="1:24" x14ac:dyDescent="0.35">
      <c r="A95" s="525"/>
      <c r="B95" s="10" t="s">
        <v>51</v>
      </c>
      <c r="C95" s="3">
        <f>SUM('BIZ kWh ENTRY'!C95,'BIZ kWh ENTRY'!S95,'BIZ kWh ENTRY'!AI95,'BIZ kWh ENTRY'!AY95)</f>
        <v>0</v>
      </c>
      <c r="D95" s="3">
        <f>SUM('BIZ kWh ENTRY'!D95,'BIZ kWh ENTRY'!T95,'BIZ kWh ENTRY'!AJ95,'BIZ kWh ENTRY'!AZ95)</f>
        <v>2069.2788436029764</v>
      </c>
      <c r="E95" s="3">
        <f>SUM('BIZ kWh ENTRY'!E95,'BIZ kWh ENTRY'!U95,'BIZ kWh ENTRY'!AK95,'BIZ kWh ENTRY'!BA95)</f>
        <v>0</v>
      </c>
      <c r="F95" s="3">
        <f>SUM('BIZ kWh ENTRY'!F95,'BIZ kWh ENTRY'!V95,'BIZ kWh ENTRY'!AL95,'BIZ kWh ENTRY'!BB95)</f>
        <v>0</v>
      </c>
      <c r="G95" s="3">
        <f>SUM('BIZ kWh ENTRY'!G95,'BIZ kWh ENTRY'!W95,'BIZ kWh ENTRY'!AM95,'BIZ kWh ENTRY'!BC95)</f>
        <v>593.35534293850378</v>
      </c>
      <c r="H95" s="3">
        <f>SUM('BIZ kWh ENTRY'!H95,'BIZ kWh ENTRY'!X95,'BIZ kWh ENTRY'!AN95,'BIZ kWh ENTRY'!BD95)</f>
        <v>149.3496601270904</v>
      </c>
      <c r="I95" s="3">
        <f>SUM('BIZ kWh ENTRY'!I95,'BIZ kWh ENTRY'!Y95,'BIZ kWh ENTRY'!AO95,'BIZ kWh ENTRY'!BE95)</f>
        <v>15320.130925668382</v>
      </c>
      <c r="J95" s="3">
        <f>SUM('BIZ kWh ENTRY'!J95,'BIZ kWh ENTRY'!Z95,'BIZ kWh ENTRY'!AP95,'BIZ kWh ENTRY'!BF95)</f>
        <v>0</v>
      </c>
      <c r="K95" s="3">
        <f>SUM('BIZ kWh ENTRY'!K95,'BIZ kWh ENTRY'!AA95,'BIZ kWh ENTRY'!AQ95,'BIZ kWh ENTRY'!BG95)</f>
        <v>5285.9703478041465</v>
      </c>
      <c r="L95" s="3">
        <f>SUM('BIZ kWh ENTRY'!L95,'BIZ kWh ENTRY'!AB95,'BIZ kWh ENTRY'!AR95,'BIZ kWh ENTRY'!BH95)</f>
        <v>1399.7349811286997</v>
      </c>
      <c r="M95" s="3">
        <f>SUM('BIZ kWh ENTRY'!M95,'BIZ kWh ENTRY'!AC95,'BIZ kWh ENTRY'!AS95,'BIZ kWh ENTRY'!BI95)</f>
        <v>36879.54041585666</v>
      </c>
      <c r="N95" s="3">
        <f>SUM('BIZ kWh ENTRY'!N95,'BIZ kWh ENTRY'!AD95,'BIZ kWh ENTRY'!AT95,'BIZ kWh ENTRY'!BJ95)</f>
        <v>6485.0407941733574</v>
      </c>
      <c r="O95" s="65">
        <f t="shared" si="15"/>
        <v>68182.401311299822</v>
      </c>
      <c r="Q95" s="147"/>
      <c r="R95" s="147"/>
      <c r="S95" s="147"/>
      <c r="T95" s="147"/>
      <c r="U95" s="147"/>
      <c r="V95" s="147"/>
      <c r="W95" s="147"/>
      <c r="X95" s="239"/>
    </row>
    <row r="96" spans="1:24" ht="15" thickBot="1" x14ac:dyDescent="0.4">
      <c r="A96" s="526"/>
      <c r="B96" s="10" t="s">
        <v>50</v>
      </c>
      <c r="C96" s="3">
        <f>SUM('BIZ kWh ENTRY'!C96,'BIZ kWh ENTRY'!S96,'BIZ kWh ENTRY'!AI96,'BIZ kWh ENTRY'!AY96)</f>
        <v>0</v>
      </c>
      <c r="D96" s="3">
        <f>SUM('BIZ kWh ENTRY'!D96,'BIZ kWh ENTRY'!T96,'BIZ kWh ENTRY'!AJ96,'BIZ kWh ENTRY'!AZ96)</f>
        <v>0</v>
      </c>
      <c r="E96" s="3">
        <f>SUM('BIZ kWh ENTRY'!E96,'BIZ kWh ENTRY'!U96,'BIZ kWh ENTRY'!AK96,'BIZ kWh ENTRY'!BA96)</f>
        <v>0</v>
      </c>
      <c r="F96" s="3">
        <f>SUM('BIZ kWh ENTRY'!F96,'BIZ kWh ENTRY'!V96,'BIZ kWh ENTRY'!AL96,'BIZ kWh ENTRY'!BB96)</f>
        <v>0</v>
      </c>
      <c r="G96" s="3">
        <f>SUM('BIZ kWh ENTRY'!G96,'BIZ kWh ENTRY'!W96,'BIZ kWh ENTRY'!AM96,'BIZ kWh ENTRY'!BC96)</f>
        <v>0</v>
      </c>
      <c r="H96" s="3">
        <f>SUM('BIZ kWh ENTRY'!H96,'BIZ kWh ENTRY'!X96,'BIZ kWh ENTRY'!AN96,'BIZ kWh ENTRY'!BD96)</f>
        <v>0</v>
      </c>
      <c r="I96" s="3">
        <f>SUM('BIZ kWh ENTRY'!I96,'BIZ kWh ENTRY'!Y96,'BIZ kWh ENTRY'!AO96,'BIZ kWh ENTRY'!BE96)</f>
        <v>10289.365274759824</v>
      </c>
      <c r="J96" s="3">
        <f>SUM('BIZ kWh ENTRY'!J96,'BIZ kWh ENTRY'!Z96,'BIZ kWh ENTRY'!AP96,'BIZ kWh ENTRY'!BF96)</f>
        <v>0</v>
      </c>
      <c r="K96" s="3">
        <f>SUM('BIZ kWh ENTRY'!K96,'BIZ kWh ENTRY'!AA96,'BIZ kWh ENTRY'!AQ96,'BIZ kWh ENTRY'!BG96)</f>
        <v>0</v>
      </c>
      <c r="L96" s="3">
        <f>SUM('BIZ kWh ENTRY'!L96,'BIZ kWh ENTRY'!AB96,'BIZ kWh ENTRY'!AR96,'BIZ kWh ENTRY'!BH96)</f>
        <v>0</v>
      </c>
      <c r="M96" s="3">
        <f>SUM('BIZ kWh ENTRY'!M96,'BIZ kWh ENTRY'!AC96,'BIZ kWh ENTRY'!AS96,'BIZ kWh ENTRY'!BI96)</f>
        <v>0</v>
      </c>
      <c r="N96" s="3">
        <f>SUM('BIZ kWh ENTRY'!N96,'BIZ kWh ENTRY'!AD96,'BIZ kWh ENTRY'!AT96,'BIZ kWh ENTRY'!BJ96)</f>
        <v>0</v>
      </c>
      <c r="O96" s="65">
        <f t="shared" si="15"/>
        <v>10289.365274759824</v>
      </c>
      <c r="Q96" s="147"/>
      <c r="R96" s="147"/>
      <c r="S96" s="147"/>
      <c r="T96" s="147"/>
      <c r="U96" s="147"/>
      <c r="V96" s="147"/>
      <c r="W96" s="147"/>
      <c r="X96" s="239"/>
    </row>
    <row r="97" spans="1:24" ht="15" thickBot="1" x14ac:dyDescent="0.4">
      <c r="A97" s="69"/>
      <c r="B97" s="157" t="s">
        <v>43</v>
      </c>
      <c r="C97" s="158">
        <f t="shared" ref="C97:N97" si="16">SUM(C84:C96)</f>
        <v>0</v>
      </c>
      <c r="D97" s="158">
        <f t="shared" si="16"/>
        <v>2467600.4264750737</v>
      </c>
      <c r="E97" s="158">
        <f t="shared" si="16"/>
        <v>3144375.7154426347</v>
      </c>
      <c r="F97" s="158">
        <f t="shared" si="16"/>
        <v>3493291.1876615863</v>
      </c>
      <c r="G97" s="158">
        <f t="shared" si="16"/>
        <v>3527136.0952293808</v>
      </c>
      <c r="H97" s="158">
        <f t="shared" si="16"/>
        <v>4419863.2075280165</v>
      </c>
      <c r="I97" s="158">
        <f t="shared" si="16"/>
        <v>5045764.190497933</v>
      </c>
      <c r="J97" s="158">
        <f t="shared" si="16"/>
        <v>4595467.6199153624</v>
      </c>
      <c r="K97" s="158">
        <f t="shared" si="16"/>
        <v>4875565.8617463512</v>
      </c>
      <c r="L97" s="158">
        <f t="shared" si="16"/>
        <v>6802318.6990096159</v>
      </c>
      <c r="M97" s="158">
        <f t="shared" si="16"/>
        <v>5705660.2992898338</v>
      </c>
      <c r="N97" s="158">
        <f t="shared" si="16"/>
        <v>25130569.466864221</v>
      </c>
      <c r="O97" s="68">
        <f t="shared" si="15"/>
        <v>69207612.769660026</v>
      </c>
      <c r="Q97" s="147"/>
      <c r="R97" s="147"/>
      <c r="S97" s="147"/>
      <c r="T97" s="147"/>
      <c r="U97" s="147"/>
      <c r="V97" s="147"/>
      <c r="W97" s="147"/>
      <c r="X97" s="239"/>
    </row>
    <row r="98" spans="1:24" ht="21.5" thickBot="1" x14ac:dyDescent="0.55000000000000004">
      <c r="A98" s="71"/>
    </row>
    <row r="99" spans="1:24" ht="21.5" thickBot="1" x14ac:dyDescent="0.55000000000000004">
      <c r="A99" s="71"/>
      <c r="B99" s="153" t="s">
        <v>36</v>
      </c>
      <c r="C99" s="154">
        <f>C$3</f>
        <v>45658</v>
      </c>
      <c r="D99" s="154">
        <f t="shared" ref="D99:N99" si="17">D$3</f>
        <v>45689</v>
      </c>
      <c r="E99" s="154">
        <f t="shared" si="17"/>
        <v>45717</v>
      </c>
      <c r="F99" s="154">
        <f t="shared" si="17"/>
        <v>45748</v>
      </c>
      <c r="G99" s="154">
        <f t="shared" si="17"/>
        <v>45778</v>
      </c>
      <c r="H99" s="154">
        <f t="shared" si="17"/>
        <v>45809</v>
      </c>
      <c r="I99" s="154">
        <f t="shared" si="17"/>
        <v>45839</v>
      </c>
      <c r="J99" s="154">
        <f t="shared" si="17"/>
        <v>45870</v>
      </c>
      <c r="K99" s="154">
        <f t="shared" si="17"/>
        <v>45901</v>
      </c>
      <c r="L99" s="154">
        <f t="shared" si="17"/>
        <v>45931</v>
      </c>
      <c r="M99" s="154">
        <f t="shared" si="17"/>
        <v>45962</v>
      </c>
      <c r="N99" s="154" t="str">
        <f t="shared" si="17"/>
        <v>Dec-25 +</v>
      </c>
      <c r="O99" s="155" t="s">
        <v>34</v>
      </c>
      <c r="Q99" s="37"/>
      <c r="R99" s="37"/>
      <c r="S99" s="37"/>
      <c r="T99" s="37"/>
      <c r="U99" s="37"/>
      <c r="V99" s="37"/>
      <c r="W99" s="37"/>
      <c r="X99" s="142"/>
    </row>
    <row r="100" spans="1:24" ht="15" customHeight="1" x14ac:dyDescent="0.35">
      <c r="A100" s="530" t="s">
        <v>173</v>
      </c>
      <c r="B100" s="10" t="s">
        <v>62</v>
      </c>
      <c r="C100" s="3">
        <f>SUM('BIZ kWh ENTRY'!C100,'BIZ kWh ENTRY'!S100,'BIZ kWh ENTRY'!AI100,'BIZ kWh ENTRY'!AY100)</f>
        <v>0</v>
      </c>
      <c r="D100" s="3">
        <f>SUM('BIZ kWh ENTRY'!D100,'BIZ kWh ENTRY'!T100,'BIZ kWh ENTRY'!AJ100,'BIZ kWh ENTRY'!AZ100)</f>
        <v>0</v>
      </c>
      <c r="E100" s="3">
        <f>SUM('BIZ kWh ENTRY'!E100,'BIZ kWh ENTRY'!U100,'BIZ kWh ENTRY'!AK100,'BIZ kWh ENTRY'!BA100)</f>
        <v>0</v>
      </c>
      <c r="F100" s="3">
        <f>SUM('BIZ kWh ENTRY'!F100,'BIZ kWh ENTRY'!V100,'BIZ kWh ENTRY'!AL100,'BIZ kWh ENTRY'!BB100)</f>
        <v>0</v>
      </c>
      <c r="G100" s="3">
        <f>SUM('BIZ kWh ENTRY'!G100,'BIZ kWh ENTRY'!W100,'BIZ kWh ENTRY'!AM100,'BIZ kWh ENTRY'!BC100)</f>
        <v>0</v>
      </c>
      <c r="H100" s="3">
        <f>SUM('BIZ kWh ENTRY'!H100,'BIZ kWh ENTRY'!X100,'BIZ kWh ENTRY'!AN100,'BIZ kWh ENTRY'!BD100)</f>
        <v>0</v>
      </c>
      <c r="I100" s="3">
        <f>SUM('BIZ kWh ENTRY'!I100,'BIZ kWh ENTRY'!Y100,'BIZ kWh ENTRY'!AO100,'BIZ kWh ENTRY'!BE100)</f>
        <v>0</v>
      </c>
      <c r="J100" s="3">
        <f>SUM('BIZ kWh ENTRY'!J100,'BIZ kWh ENTRY'!Z100,'BIZ kWh ENTRY'!AP100,'BIZ kWh ENTRY'!BF100)</f>
        <v>0</v>
      </c>
      <c r="K100" s="3">
        <f>SUM('BIZ kWh ENTRY'!K100,'BIZ kWh ENTRY'!AA100,'BIZ kWh ENTRY'!AQ100,'BIZ kWh ENTRY'!BG100)</f>
        <v>0</v>
      </c>
      <c r="L100" s="3">
        <f>SUM('BIZ kWh ENTRY'!L100,'BIZ kWh ENTRY'!AB100,'BIZ kWh ENTRY'!AR100,'BIZ kWh ENTRY'!BH100)</f>
        <v>0</v>
      </c>
      <c r="M100" s="3">
        <f>SUM('BIZ kWh ENTRY'!M100,'BIZ kWh ENTRY'!AC100,'BIZ kWh ENTRY'!AS100,'BIZ kWh ENTRY'!BI100)</f>
        <v>0</v>
      </c>
      <c r="N100" s="3">
        <f>SUM('BIZ kWh ENTRY'!N100,'BIZ kWh ENTRY'!AD100,'BIZ kWh ENTRY'!AT100,'BIZ kWh ENTRY'!BJ100)</f>
        <v>0</v>
      </c>
      <c r="O100" s="65">
        <f t="shared" ref="O100:O113" si="18">SUM(C100:N100)</f>
        <v>0</v>
      </c>
      <c r="Q100" s="147"/>
      <c r="R100" s="147"/>
      <c r="S100" s="147"/>
      <c r="T100" s="147"/>
      <c r="U100" s="147"/>
      <c r="V100" s="147"/>
      <c r="W100" s="147"/>
      <c r="X100" s="239"/>
    </row>
    <row r="101" spans="1:24" x14ac:dyDescent="0.35">
      <c r="A101" s="531"/>
      <c r="B101" s="11" t="s">
        <v>61</v>
      </c>
      <c r="C101" s="3">
        <f>SUM('BIZ kWh ENTRY'!C101,'BIZ kWh ENTRY'!S101,'BIZ kWh ENTRY'!AI101,'BIZ kWh ENTRY'!AY101)</f>
        <v>0</v>
      </c>
      <c r="D101" s="3">
        <f>SUM('BIZ kWh ENTRY'!D101,'BIZ kWh ENTRY'!T101,'BIZ kWh ENTRY'!AJ101,'BIZ kWh ENTRY'!AZ101)</f>
        <v>0</v>
      </c>
      <c r="E101" s="3">
        <f>SUM('BIZ kWh ENTRY'!E101,'BIZ kWh ENTRY'!U101,'BIZ kWh ENTRY'!AK101,'BIZ kWh ENTRY'!BA101)</f>
        <v>0</v>
      </c>
      <c r="F101" s="3">
        <f>SUM('BIZ kWh ENTRY'!F101,'BIZ kWh ENTRY'!V101,'BIZ kWh ENTRY'!AL101,'BIZ kWh ENTRY'!BB101)</f>
        <v>0</v>
      </c>
      <c r="G101" s="3">
        <f>SUM('BIZ kWh ENTRY'!G101,'BIZ kWh ENTRY'!W101,'BIZ kWh ENTRY'!AM101,'BIZ kWh ENTRY'!BC101)</f>
        <v>0</v>
      </c>
      <c r="H101" s="3">
        <f>SUM('BIZ kWh ENTRY'!H101,'BIZ kWh ENTRY'!X101,'BIZ kWh ENTRY'!AN101,'BIZ kWh ENTRY'!BD101)</f>
        <v>0</v>
      </c>
      <c r="I101" s="3">
        <f>SUM('BIZ kWh ENTRY'!I101,'BIZ kWh ENTRY'!Y101,'BIZ kWh ENTRY'!AO101,'BIZ kWh ENTRY'!BE101)</f>
        <v>0</v>
      </c>
      <c r="J101" s="3">
        <f>SUM('BIZ kWh ENTRY'!J101,'BIZ kWh ENTRY'!Z101,'BIZ kWh ENTRY'!AP101,'BIZ kWh ENTRY'!BF101)</f>
        <v>0</v>
      </c>
      <c r="K101" s="3">
        <f>SUM('BIZ kWh ENTRY'!K101,'BIZ kWh ENTRY'!AA101,'BIZ kWh ENTRY'!AQ101,'BIZ kWh ENTRY'!BG101)</f>
        <v>0</v>
      </c>
      <c r="L101" s="3">
        <f>SUM('BIZ kWh ENTRY'!L101,'BIZ kWh ENTRY'!AB101,'BIZ kWh ENTRY'!AR101,'BIZ kWh ENTRY'!BH101)</f>
        <v>0</v>
      </c>
      <c r="M101" s="3">
        <f>SUM('BIZ kWh ENTRY'!M101,'BIZ kWh ENTRY'!AC101,'BIZ kWh ENTRY'!AS101,'BIZ kWh ENTRY'!BI101)</f>
        <v>0</v>
      </c>
      <c r="N101" s="3">
        <f>SUM('BIZ kWh ENTRY'!N101,'BIZ kWh ENTRY'!AD101,'BIZ kWh ENTRY'!AT101,'BIZ kWh ENTRY'!BJ101)</f>
        <v>0</v>
      </c>
      <c r="O101" s="65">
        <f t="shared" si="18"/>
        <v>0</v>
      </c>
      <c r="Q101" s="147"/>
      <c r="R101" s="147"/>
      <c r="S101" s="147"/>
      <c r="T101" s="147"/>
      <c r="U101" s="147"/>
      <c r="V101" s="147"/>
      <c r="W101" s="147"/>
      <c r="X101" s="239"/>
    </row>
    <row r="102" spans="1:24" x14ac:dyDescent="0.35">
      <c r="A102" s="531"/>
      <c r="B102" s="10" t="s">
        <v>60</v>
      </c>
      <c r="C102" s="3">
        <f>SUM('BIZ kWh ENTRY'!C102,'BIZ kWh ENTRY'!S102,'BIZ kWh ENTRY'!AI102,'BIZ kWh ENTRY'!AY102)</f>
        <v>0</v>
      </c>
      <c r="D102" s="3">
        <f>SUM('BIZ kWh ENTRY'!D102,'BIZ kWh ENTRY'!T102,'BIZ kWh ENTRY'!AJ102,'BIZ kWh ENTRY'!AZ102)</f>
        <v>0</v>
      </c>
      <c r="E102" s="3">
        <f>SUM('BIZ kWh ENTRY'!E102,'BIZ kWh ENTRY'!U102,'BIZ kWh ENTRY'!AK102,'BIZ kWh ENTRY'!BA102)</f>
        <v>0</v>
      </c>
      <c r="F102" s="3">
        <f>SUM('BIZ kWh ENTRY'!F102,'BIZ kWh ENTRY'!V102,'BIZ kWh ENTRY'!AL102,'BIZ kWh ENTRY'!BB102)</f>
        <v>0</v>
      </c>
      <c r="G102" s="3">
        <f>SUM('BIZ kWh ENTRY'!G102,'BIZ kWh ENTRY'!W102,'BIZ kWh ENTRY'!AM102,'BIZ kWh ENTRY'!BC102)</f>
        <v>0</v>
      </c>
      <c r="H102" s="3">
        <f>SUM('BIZ kWh ENTRY'!H102,'BIZ kWh ENTRY'!X102,'BIZ kWh ENTRY'!AN102,'BIZ kWh ENTRY'!BD102)</f>
        <v>0</v>
      </c>
      <c r="I102" s="3">
        <f>SUM('BIZ kWh ENTRY'!I102,'BIZ kWh ENTRY'!Y102,'BIZ kWh ENTRY'!AO102,'BIZ kWh ENTRY'!BE102)</f>
        <v>0</v>
      </c>
      <c r="J102" s="3">
        <f>SUM('BIZ kWh ENTRY'!J102,'BIZ kWh ENTRY'!Z102,'BIZ kWh ENTRY'!AP102,'BIZ kWh ENTRY'!BF102)</f>
        <v>0</v>
      </c>
      <c r="K102" s="3">
        <f>SUM('BIZ kWh ENTRY'!K102,'BIZ kWh ENTRY'!AA102,'BIZ kWh ENTRY'!AQ102,'BIZ kWh ENTRY'!BG102)</f>
        <v>0</v>
      </c>
      <c r="L102" s="3">
        <f>SUM('BIZ kWh ENTRY'!L102,'BIZ kWh ENTRY'!AB102,'BIZ kWh ENTRY'!AR102,'BIZ kWh ENTRY'!BH102)</f>
        <v>0</v>
      </c>
      <c r="M102" s="3">
        <f>SUM('BIZ kWh ENTRY'!M102,'BIZ kWh ENTRY'!AC102,'BIZ kWh ENTRY'!AS102,'BIZ kWh ENTRY'!BI102)</f>
        <v>0</v>
      </c>
      <c r="N102" s="3">
        <f>SUM('BIZ kWh ENTRY'!N102,'BIZ kWh ENTRY'!AD102,'BIZ kWh ENTRY'!AT102,'BIZ kWh ENTRY'!BJ102)</f>
        <v>0</v>
      </c>
      <c r="O102" s="65">
        <f t="shared" si="18"/>
        <v>0</v>
      </c>
      <c r="Q102" s="147"/>
      <c r="R102" s="147"/>
      <c r="S102" s="147"/>
      <c r="T102" s="147"/>
      <c r="U102" s="147"/>
      <c r="V102" s="147"/>
      <c r="W102" s="147"/>
      <c r="X102" s="239"/>
    </row>
    <row r="103" spans="1:24" x14ac:dyDescent="0.35">
      <c r="A103" s="531"/>
      <c r="B103" s="10" t="s">
        <v>59</v>
      </c>
      <c r="C103" s="3">
        <f>SUM('BIZ kWh ENTRY'!C103,'BIZ kWh ENTRY'!S103,'BIZ kWh ENTRY'!AI103,'BIZ kWh ENTRY'!AY103)</f>
        <v>0</v>
      </c>
      <c r="D103" s="3">
        <f>SUM('BIZ kWh ENTRY'!D103,'BIZ kWh ENTRY'!T103,'BIZ kWh ENTRY'!AJ103,'BIZ kWh ENTRY'!AZ103)</f>
        <v>0</v>
      </c>
      <c r="E103" s="3">
        <f>SUM('BIZ kWh ENTRY'!E103,'BIZ kWh ENTRY'!U103,'BIZ kWh ENTRY'!AK103,'BIZ kWh ENTRY'!BA103)</f>
        <v>0</v>
      </c>
      <c r="F103" s="3">
        <f>SUM('BIZ kWh ENTRY'!F103,'BIZ kWh ENTRY'!V103,'BIZ kWh ENTRY'!AL103,'BIZ kWh ENTRY'!BB103)</f>
        <v>0</v>
      </c>
      <c r="G103" s="3">
        <f>SUM('BIZ kWh ENTRY'!G103,'BIZ kWh ENTRY'!W103,'BIZ kWh ENTRY'!AM103,'BIZ kWh ENTRY'!BC103)</f>
        <v>0</v>
      </c>
      <c r="H103" s="3">
        <f>SUM('BIZ kWh ENTRY'!H103,'BIZ kWh ENTRY'!X103,'BIZ kWh ENTRY'!AN103,'BIZ kWh ENTRY'!BD103)</f>
        <v>0</v>
      </c>
      <c r="I103" s="3">
        <f>SUM('BIZ kWh ENTRY'!I103,'BIZ kWh ENTRY'!Y103,'BIZ kWh ENTRY'!AO103,'BIZ kWh ENTRY'!BE103)</f>
        <v>0</v>
      </c>
      <c r="J103" s="3">
        <f>SUM('BIZ kWh ENTRY'!J103,'BIZ kWh ENTRY'!Z103,'BIZ kWh ENTRY'!AP103,'BIZ kWh ENTRY'!BF103)</f>
        <v>0</v>
      </c>
      <c r="K103" s="3">
        <f>SUM('BIZ kWh ENTRY'!K103,'BIZ kWh ENTRY'!AA103,'BIZ kWh ENTRY'!AQ103,'BIZ kWh ENTRY'!BG103)</f>
        <v>0</v>
      </c>
      <c r="L103" s="3">
        <f>SUM('BIZ kWh ENTRY'!L103,'BIZ kWh ENTRY'!AB103,'BIZ kWh ENTRY'!AR103,'BIZ kWh ENTRY'!BH103)</f>
        <v>0</v>
      </c>
      <c r="M103" s="3">
        <f>SUM('BIZ kWh ENTRY'!M103,'BIZ kWh ENTRY'!AC103,'BIZ kWh ENTRY'!AS103,'BIZ kWh ENTRY'!BI103)</f>
        <v>0</v>
      </c>
      <c r="N103" s="3">
        <f>SUM('BIZ kWh ENTRY'!N103,'BIZ kWh ENTRY'!AD103,'BIZ kWh ENTRY'!AT103,'BIZ kWh ENTRY'!BJ103)</f>
        <v>0</v>
      </c>
      <c r="O103" s="65">
        <f t="shared" si="18"/>
        <v>0</v>
      </c>
      <c r="Q103" s="147"/>
      <c r="R103" s="147"/>
      <c r="S103" s="147"/>
      <c r="T103" s="147"/>
      <c r="U103" s="147"/>
      <c r="V103" s="147"/>
      <c r="W103" s="147"/>
      <c r="X103" s="239"/>
    </row>
    <row r="104" spans="1:24" x14ac:dyDescent="0.35">
      <c r="A104" s="531"/>
      <c r="B104" s="11" t="s">
        <v>58</v>
      </c>
      <c r="C104" s="3">
        <f>SUM('BIZ kWh ENTRY'!C104,'BIZ kWh ENTRY'!S104,'BIZ kWh ENTRY'!AI104,'BIZ kWh ENTRY'!AY104)</f>
        <v>0</v>
      </c>
      <c r="D104" s="3">
        <f>SUM('BIZ kWh ENTRY'!D104,'BIZ kWh ENTRY'!T104,'BIZ kWh ENTRY'!AJ104,'BIZ kWh ENTRY'!AZ104)</f>
        <v>0</v>
      </c>
      <c r="E104" s="3">
        <f>SUM('BIZ kWh ENTRY'!E104,'BIZ kWh ENTRY'!U104,'BIZ kWh ENTRY'!AK104,'BIZ kWh ENTRY'!BA104)</f>
        <v>0</v>
      </c>
      <c r="F104" s="3">
        <f>SUM('BIZ kWh ENTRY'!F104,'BIZ kWh ENTRY'!V104,'BIZ kWh ENTRY'!AL104,'BIZ kWh ENTRY'!BB104)</f>
        <v>0</v>
      </c>
      <c r="G104" s="3">
        <f>SUM('BIZ kWh ENTRY'!G104,'BIZ kWh ENTRY'!W104,'BIZ kWh ENTRY'!AM104,'BIZ kWh ENTRY'!BC104)</f>
        <v>0</v>
      </c>
      <c r="H104" s="3">
        <f>SUM('BIZ kWh ENTRY'!H104,'BIZ kWh ENTRY'!X104,'BIZ kWh ENTRY'!AN104,'BIZ kWh ENTRY'!BD104)</f>
        <v>0</v>
      </c>
      <c r="I104" s="3">
        <f>SUM('BIZ kWh ENTRY'!I104,'BIZ kWh ENTRY'!Y104,'BIZ kWh ENTRY'!AO104,'BIZ kWh ENTRY'!BE104)</f>
        <v>0</v>
      </c>
      <c r="J104" s="3">
        <f>SUM('BIZ kWh ENTRY'!J104,'BIZ kWh ENTRY'!Z104,'BIZ kWh ENTRY'!AP104,'BIZ kWh ENTRY'!BF104)</f>
        <v>0</v>
      </c>
      <c r="K104" s="3">
        <f>SUM('BIZ kWh ENTRY'!K104,'BIZ kWh ENTRY'!AA104,'BIZ kWh ENTRY'!AQ104,'BIZ kWh ENTRY'!BG104)</f>
        <v>0</v>
      </c>
      <c r="L104" s="3">
        <f>SUM('BIZ kWh ENTRY'!L104,'BIZ kWh ENTRY'!AB104,'BIZ kWh ENTRY'!AR104,'BIZ kWh ENTRY'!BH104)</f>
        <v>0</v>
      </c>
      <c r="M104" s="3">
        <f>SUM('BIZ kWh ENTRY'!M104,'BIZ kWh ENTRY'!AC104,'BIZ kWh ENTRY'!AS104,'BIZ kWh ENTRY'!BI104)</f>
        <v>0</v>
      </c>
      <c r="N104" s="3">
        <f>SUM('BIZ kWh ENTRY'!N104,'BIZ kWh ENTRY'!AD104,'BIZ kWh ENTRY'!AT104,'BIZ kWh ENTRY'!BJ104)</f>
        <v>0</v>
      </c>
      <c r="O104" s="65">
        <f t="shared" si="18"/>
        <v>0</v>
      </c>
      <c r="Q104" s="147"/>
      <c r="R104" s="147"/>
      <c r="S104" s="147"/>
      <c r="T104" s="147"/>
      <c r="U104" s="147"/>
      <c r="V104" s="147"/>
      <c r="W104" s="147"/>
      <c r="X104" s="239"/>
    </row>
    <row r="105" spans="1:24" x14ac:dyDescent="0.35">
      <c r="A105" s="531"/>
      <c r="B105" s="10" t="s">
        <v>57</v>
      </c>
      <c r="C105" s="3">
        <f>SUM('BIZ kWh ENTRY'!C105,'BIZ kWh ENTRY'!S105,'BIZ kWh ENTRY'!AI105,'BIZ kWh ENTRY'!AY105)</f>
        <v>0</v>
      </c>
      <c r="D105" s="3">
        <f>SUM('BIZ kWh ENTRY'!D105,'BIZ kWh ENTRY'!T105,'BIZ kWh ENTRY'!AJ105,'BIZ kWh ENTRY'!AZ105)</f>
        <v>0</v>
      </c>
      <c r="E105" s="3">
        <f>SUM('BIZ kWh ENTRY'!E105,'BIZ kWh ENTRY'!U105,'BIZ kWh ENTRY'!AK105,'BIZ kWh ENTRY'!BA105)</f>
        <v>0</v>
      </c>
      <c r="F105" s="3">
        <f>SUM('BIZ kWh ENTRY'!F105,'BIZ kWh ENTRY'!V105,'BIZ kWh ENTRY'!AL105,'BIZ kWh ENTRY'!BB105)</f>
        <v>0</v>
      </c>
      <c r="G105" s="3">
        <f>SUM('BIZ kWh ENTRY'!G105,'BIZ kWh ENTRY'!W105,'BIZ kWh ENTRY'!AM105,'BIZ kWh ENTRY'!BC105)</f>
        <v>0</v>
      </c>
      <c r="H105" s="3">
        <f>SUM('BIZ kWh ENTRY'!H105,'BIZ kWh ENTRY'!X105,'BIZ kWh ENTRY'!AN105,'BIZ kWh ENTRY'!BD105)</f>
        <v>0</v>
      </c>
      <c r="I105" s="3">
        <f>SUM('BIZ kWh ENTRY'!I105,'BIZ kWh ENTRY'!Y105,'BIZ kWh ENTRY'!AO105,'BIZ kWh ENTRY'!BE105)</f>
        <v>0</v>
      </c>
      <c r="J105" s="3">
        <f>SUM('BIZ kWh ENTRY'!J105,'BIZ kWh ENTRY'!Z105,'BIZ kWh ENTRY'!AP105,'BIZ kWh ENTRY'!BF105)</f>
        <v>0</v>
      </c>
      <c r="K105" s="3">
        <f>SUM('BIZ kWh ENTRY'!K105,'BIZ kWh ENTRY'!AA105,'BIZ kWh ENTRY'!AQ105,'BIZ kWh ENTRY'!BG105)</f>
        <v>0</v>
      </c>
      <c r="L105" s="3">
        <f>SUM('BIZ kWh ENTRY'!L105,'BIZ kWh ENTRY'!AB105,'BIZ kWh ENTRY'!AR105,'BIZ kWh ENTRY'!BH105)</f>
        <v>0</v>
      </c>
      <c r="M105" s="3">
        <f>SUM('BIZ kWh ENTRY'!M105,'BIZ kWh ENTRY'!AC105,'BIZ kWh ENTRY'!AS105,'BIZ kWh ENTRY'!BI105)</f>
        <v>0</v>
      </c>
      <c r="N105" s="3">
        <f>SUM('BIZ kWh ENTRY'!N105,'BIZ kWh ENTRY'!AD105,'BIZ kWh ENTRY'!AT105,'BIZ kWh ENTRY'!BJ105)</f>
        <v>0</v>
      </c>
      <c r="O105" s="65">
        <f t="shared" si="18"/>
        <v>0</v>
      </c>
      <c r="Q105" s="147"/>
      <c r="R105" s="147"/>
      <c r="S105" s="147"/>
      <c r="T105" s="147"/>
      <c r="U105" s="147"/>
      <c r="V105" s="147"/>
      <c r="W105" s="147"/>
      <c r="X105" s="239"/>
    </row>
    <row r="106" spans="1:24" x14ac:dyDescent="0.35">
      <c r="A106" s="531"/>
      <c r="B106" s="10" t="s">
        <v>56</v>
      </c>
      <c r="C106" s="3">
        <f>SUM('BIZ kWh ENTRY'!C106,'BIZ kWh ENTRY'!S106,'BIZ kWh ENTRY'!AI106,'BIZ kWh ENTRY'!AY106)</f>
        <v>0</v>
      </c>
      <c r="D106" s="3">
        <f>SUM('BIZ kWh ENTRY'!D106,'BIZ kWh ENTRY'!T106,'BIZ kWh ENTRY'!AJ106,'BIZ kWh ENTRY'!AZ106)</f>
        <v>0</v>
      </c>
      <c r="E106" s="3">
        <f>SUM('BIZ kWh ENTRY'!E106,'BIZ kWh ENTRY'!U106,'BIZ kWh ENTRY'!AK106,'BIZ kWh ENTRY'!BA106)</f>
        <v>0</v>
      </c>
      <c r="F106" s="3">
        <f>SUM('BIZ kWh ENTRY'!F106,'BIZ kWh ENTRY'!V106,'BIZ kWh ENTRY'!AL106,'BIZ kWh ENTRY'!BB106)</f>
        <v>0</v>
      </c>
      <c r="G106" s="3">
        <f>SUM('BIZ kWh ENTRY'!G106,'BIZ kWh ENTRY'!W106,'BIZ kWh ENTRY'!AM106,'BIZ kWh ENTRY'!BC106)</f>
        <v>0</v>
      </c>
      <c r="H106" s="3">
        <f>SUM('BIZ kWh ENTRY'!H106,'BIZ kWh ENTRY'!X106,'BIZ kWh ENTRY'!AN106,'BIZ kWh ENTRY'!BD106)</f>
        <v>0</v>
      </c>
      <c r="I106" s="3">
        <f>SUM('BIZ kWh ENTRY'!I106,'BIZ kWh ENTRY'!Y106,'BIZ kWh ENTRY'!AO106,'BIZ kWh ENTRY'!BE106)</f>
        <v>0</v>
      </c>
      <c r="J106" s="3">
        <f>SUM('BIZ kWh ENTRY'!J106,'BIZ kWh ENTRY'!Z106,'BIZ kWh ENTRY'!AP106,'BIZ kWh ENTRY'!BF106)</f>
        <v>0</v>
      </c>
      <c r="K106" s="3">
        <f>SUM('BIZ kWh ENTRY'!K106,'BIZ kWh ENTRY'!AA106,'BIZ kWh ENTRY'!AQ106,'BIZ kWh ENTRY'!BG106)</f>
        <v>0</v>
      </c>
      <c r="L106" s="3">
        <f>SUM('BIZ kWh ENTRY'!L106,'BIZ kWh ENTRY'!AB106,'BIZ kWh ENTRY'!AR106,'BIZ kWh ENTRY'!BH106)</f>
        <v>0</v>
      </c>
      <c r="M106" s="3">
        <f>SUM('BIZ kWh ENTRY'!M106,'BIZ kWh ENTRY'!AC106,'BIZ kWh ENTRY'!AS106,'BIZ kWh ENTRY'!BI106)</f>
        <v>0</v>
      </c>
      <c r="N106" s="3">
        <f>SUM('BIZ kWh ENTRY'!N106,'BIZ kWh ENTRY'!AD106,'BIZ kWh ENTRY'!AT106,'BIZ kWh ENTRY'!BJ106)</f>
        <v>0</v>
      </c>
      <c r="O106" s="65">
        <f t="shared" si="18"/>
        <v>0</v>
      </c>
      <c r="Q106" s="147"/>
      <c r="R106" s="147"/>
      <c r="S106" s="147"/>
      <c r="T106" s="147"/>
      <c r="U106" s="147"/>
      <c r="V106" s="147"/>
      <c r="W106" s="147"/>
      <c r="X106" s="239"/>
    </row>
    <row r="107" spans="1:24" x14ac:dyDescent="0.35">
      <c r="A107" s="531"/>
      <c r="B107" s="10" t="s">
        <v>55</v>
      </c>
      <c r="C107" s="3">
        <f>SUM('BIZ kWh ENTRY'!C107,'BIZ kWh ENTRY'!S107,'BIZ kWh ENTRY'!AI107,'BIZ kWh ENTRY'!AY107)</f>
        <v>0</v>
      </c>
      <c r="D107" s="3">
        <f>SUM('BIZ kWh ENTRY'!D107,'BIZ kWh ENTRY'!T107,'BIZ kWh ENTRY'!AJ107,'BIZ kWh ENTRY'!AZ107)</f>
        <v>0</v>
      </c>
      <c r="E107" s="3">
        <f>SUM('BIZ kWh ENTRY'!E107,'BIZ kWh ENTRY'!U107,'BIZ kWh ENTRY'!AK107,'BIZ kWh ENTRY'!BA107)</f>
        <v>0</v>
      </c>
      <c r="F107" s="3">
        <f>SUM('BIZ kWh ENTRY'!F107,'BIZ kWh ENTRY'!V107,'BIZ kWh ENTRY'!AL107,'BIZ kWh ENTRY'!BB107)</f>
        <v>0</v>
      </c>
      <c r="G107" s="3">
        <f>SUM('BIZ kWh ENTRY'!G107,'BIZ kWh ENTRY'!W107,'BIZ kWh ENTRY'!AM107,'BIZ kWh ENTRY'!BC107)</f>
        <v>0</v>
      </c>
      <c r="H107" s="3">
        <f>SUM('BIZ kWh ENTRY'!H107,'BIZ kWh ENTRY'!X107,'BIZ kWh ENTRY'!AN107,'BIZ kWh ENTRY'!BD107)</f>
        <v>0</v>
      </c>
      <c r="I107" s="3">
        <f>SUM('BIZ kWh ENTRY'!I107,'BIZ kWh ENTRY'!Y107,'BIZ kWh ENTRY'!AO107,'BIZ kWh ENTRY'!BE107)</f>
        <v>0</v>
      </c>
      <c r="J107" s="3">
        <f>SUM('BIZ kWh ENTRY'!J107,'BIZ kWh ENTRY'!Z107,'BIZ kWh ENTRY'!AP107,'BIZ kWh ENTRY'!BF107)</f>
        <v>0</v>
      </c>
      <c r="K107" s="3">
        <f>SUM('BIZ kWh ENTRY'!K107,'BIZ kWh ENTRY'!AA107,'BIZ kWh ENTRY'!AQ107,'BIZ kWh ENTRY'!BG107)</f>
        <v>0</v>
      </c>
      <c r="L107" s="3">
        <f>SUM('BIZ kWh ENTRY'!L107,'BIZ kWh ENTRY'!AB107,'BIZ kWh ENTRY'!AR107,'BIZ kWh ENTRY'!BH107)</f>
        <v>0</v>
      </c>
      <c r="M107" s="3">
        <f>SUM('BIZ kWh ENTRY'!M107,'BIZ kWh ENTRY'!AC107,'BIZ kWh ENTRY'!AS107,'BIZ kWh ENTRY'!BI107)</f>
        <v>0</v>
      </c>
      <c r="N107" s="3">
        <f>SUM('BIZ kWh ENTRY'!N107,'BIZ kWh ENTRY'!AD107,'BIZ kWh ENTRY'!AT107,'BIZ kWh ENTRY'!BJ107)</f>
        <v>0</v>
      </c>
      <c r="O107" s="65">
        <f t="shared" si="18"/>
        <v>0</v>
      </c>
      <c r="Q107" s="147"/>
      <c r="R107" s="147"/>
      <c r="S107" s="147"/>
      <c r="T107" s="147"/>
      <c r="U107" s="147"/>
      <c r="V107" s="147"/>
      <c r="W107" s="147"/>
      <c r="X107" s="239"/>
    </row>
    <row r="108" spans="1:24" x14ac:dyDescent="0.35">
      <c r="A108" s="531"/>
      <c r="B108" s="10" t="s">
        <v>54</v>
      </c>
      <c r="C108" s="3">
        <f>SUM('BIZ kWh ENTRY'!C108,'BIZ kWh ENTRY'!S108,'BIZ kWh ENTRY'!AI108,'BIZ kWh ENTRY'!AY108)</f>
        <v>0</v>
      </c>
      <c r="D108" s="3">
        <f>SUM('BIZ kWh ENTRY'!D108,'BIZ kWh ENTRY'!T108,'BIZ kWh ENTRY'!AJ108,'BIZ kWh ENTRY'!AZ108)</f>
        <v>0</v>
      </c>
      <c r="E108" s="3">
        <f>SUM('BIZ kWh ENTRY'!E108,'BIZ kWh ENTRY'!U108,'BIZ kWh ENTRY'!AK108,'BIZ kWh ENTRY'!BA108)</f>
        <v>0</v>
      </c>
      <c r="F108" s="3">
        <f>SUM('BIZ kWh ENTRY'!F108,'BIZ kWh ENTRY'!V108,'BIZ kWh ENTRY'!AL108,'BIZ kWh ENTRY'!BB108)</f>
        <v>0</v>
      </c>
      <c r="G108" s="3">
        <f>SUM('BIZ kWh ENTRY'!G108,'BIZ kWh ENTRY'!W108,'BIZ kWh ENTRY'!AM108,'BIZ kWh ENTRY'!BC108)</f>
        <v>0</v>
      </c>
      <c r="H108" s="3">
        <f>SUM('BIZ kWh ENTRY'!H108,'BIZ kWh ENTRY'!X108,'BIZ kWh ENTRY'!AN108,'BIZ kWh ENTRY'!BD108)</f>
        <v>0</v>
      </c>
      <c r="I108" s="3">
        <f>SUM('BIZ kWh ENTRY'!I108,'BIZ kWh ENTRY'!Y108,'BIZ kWh ENTRY'!AO108,'BIZ kWh ENTRY'!BE108)</f>
        <v>0</v>
      </c>
      <c r="J108" s="3">
        <f>SUM('BIZ kWh ENTRY'!J108,'BIZ kWh ENTRY'!Z108,'BIZ kWh ENTRY'!AP108,'BIZ kWh ENTRY'!BF108)</f>
        <v>0</v>
      </c>
      <c r="K108" s="3">
        <f>SUM('BIZ kWh ENTRY'!K108,'BIZ kWh ENTRY'!AA108,'BIZ kWh ENTRY'!AQ108,'BIZ kWh ENTRY'!BG108)</f>
        <v>0</v>
      </c>
      <c r="L108" s="3">
        <f>SUM('BIZ kWh ENTRY'!L108,'BIZ kWh ENTRY'!AB108,'BIZ kWh ENTRY'!AR108,'BIZ kWh ENTRY'!BH108)</f>
        <v>0</v>
      </c>
      <c r="M108" s="3">
        <f>SUM('BIZ kWh ENTRY'!M108,'BIZ kWh ENTRY'!AC108,'BIZ kWh ENTRY'!AS108,'BIZ kWh ENTRY'!BI108)</f>
        <v>0</v>
      </c>
      <c r="N108" s="3">
        <f>SUM('BIZ kWh ENTRY'!N108,'BIZ kWh ENTRY'!AD108,'BIZ kWh ENTRY'!AT108,'BIZ kWh ENTRY'!BJ108)</f>
        <v>0</v>
      </c>
      <c r="O108" s="65">
        <f t="shared" si="18"/>
        <v>0</v>
      </c>
      <c r="Q108" s="147"/>
      <c r="R108" s="147"/>
      <c r="S108" s="147"/>
      <c r="T108" s="147"/>
      <c r="U108" s="147"/>
      <c r="V108" s="147"/>
      <c r="W108" s="147"/>
      <c r="X108" s="239"/>
    </row>
    <row r="109" spans="1:24" x14ac:dyDescent="0.35">
      <c r="A109" s="531"/>
      <c r="B109" s="10" t="s">
        <v>53</v>
      </c>
      <c r="C109" s="3">
        <f>SUM('BIZ kWh ENTRY'!C109,'BIZ kWh ENTRY'!S109,'BIZ kWh ENTRY'!AI109,'BIZ kWh ENTRY'!AY109)</f>
        <v>0</v>
      </c>
      <c r="D109" s="3">
        <f>SUM('BIZ kWh ENTRY'!D109,'BIZ kWh ENTRY'!T109,'BIZ kWh ENTRY'!AJ109,'BIZ kWh ENTRY'!AZ109)</f>
        <v>0</v>
      </c>
      <c r="E109" s="3">
        <f>SUM('BIZ kWh ENTRY'!E109,'BIZ kWh ENTRY'!U109,'BIZ kWh ENTRY'!AK109,'BIZ kWh ENTRY'!BA109)</f>
        <v>0</v>
      </c>
      <c r="F109" s="3">
        <f>SUM('BIZ kWh ENTRY'!F109,'BIZ kWh ENTRY'!V109,'BIZ kWh ENTRY'!AL109,'BIZ kWh ENTRY'!BB109)</f>
        <v>0</v>
      </c>
      <c r="G109" s="3">
        <f>SUM('BIZ kWh ENTRY'!G109,'BIZ kWh ENTRY'!W109,'BIZ kWh ENTRY'!AM109,'BIZ kWh ENTRY'!BC109)</f>
        <v>0</v>
      </c>
      <c r="H109" s="3">
        <f>SUM('BIZ kWh ENTRY'!H109,'BIZ kWh ENTRY'!X109,'BIZ kWh ENTRY'!AN109,'BIZ kWh ENTRY'!BD109)</f>
        <v>0</v>
      </c>
      <c r="I109" s="3">
        <f>SUM('BIZ kWh ENTRY'!I109,'BIZ kWh ENTRY'!Y109,'BIZ kWh ENTRY'!AO109,'BIZ kWh ENTRY'!BE109)</f>
        <v>0</v>
      </c>
      <c r="J109" s="3">
        <f>SUM('BIZ kWh ENTRY'!J109,'BIZ kWh ENTRY'!Z109,'BIZ kWh ENTRY'!AP109,'BIZ kWh ENTRY'!BF109)</f>
        <v>0</v>
      </c>
      <c r="K109" s="3">
        <f>SUM('BIZ kWh ENTRY'!K109,'BIZ kWh ENTRY'!AA109,'BIZ kWh ENTRY'!AQ109,'BIZ kWh ENTRY'!BG109)</f>
        <v>0</v>
      </c>
      <c r="L109" s="3">
        <f>SUM('BIZ kWh ENTRY'!L109,'BIZ kWh ENTRY'!AB109,'BIZ kWh ENTRY'!AR109,'BIZ kWh ENTRY'!BH109)</f>
        <v>0</v>
      </c>
      <c r="M109" s="3">
        <f>SUM('BIZ kWh ENTRY'!M109,'BIZ kWh ENTRY'!AC109,'BIZ kWh ENTRY'!AS109,'BIZ kWh ENTRY'!BI109)</f>
        <v>0</v>
      </c>
      <c r="N109" s="3">
        <f>SUM('BIZ kWh ENTRY'!N109,'BIZ kWh ENTRY'!AD109,'BIZ kWh ENTRY'!AT109,'BIZ kWh ENTRY'!BJ109)</f>
        <v>0</v>
      </c>
      <c r="O109" s="65">
        <f t="shared" si="18"/>
        <v>0</v>
      </c>
      <c r="Q109" s="147"/>
      <c r="R109" s="147"/>
      <c r="S109" s="147"/>
      <c r="T109" s="147"/>
      <c r="U109" s="147"/>
      <c r="V109" s="147"/>
      <c r="W109" s="147"/>
      <c r="X109" s="239"/>
    </row>
    <row r="110" spans="1:24" x14ac:dyDescent="0.35">
      <c r="A110" s="531"/>
      <c r="B110" s="10" t="s">
        <v>52</v>
      </c>
      <c r="C110" s="3">
        <f>SUM('BIZ kWh ENTRY'!C110,'BIZ kWh ENTRY'!S110,'BIZ kWh ENTRY'!AI110,'BIZ kWh ENTRY'!AY110)</f>
        <v>0</v>
      </c>
      <c r="D110" s="3">
        <f>SUM('BIZ kWh ENTRY'!D110,'BIZ kWh ENTRY'!T110,'BIZ kWh ENTRY'!AJ110,'BIZ kWh ENTRY'!AZ110)</f>
        <v>0</v>
      </c>
      <c r="E110" s="3">
        <f>SUM('BIZ kWh ENTRY'!E110,'BIZ kWh ENTRY'!U110,'BIZ kWh ENTRY'!AK110,'BIZ kWh ENTRY'!BA110)</f>
        <v>0</v>
      </c>
      <c r="F110" s="3">
        <f>SUM('BIZ kWh ENTRY'!F110,'BIZ kWh ENTRY'!V110,'BIZ kWh ENTRY'!AL110,'BIZ kWh ENTRY'!BB110)</f>
        <v>0</v>
      </c>
      <c r="G110" s="3">
        <f>SUM('BIZ kWh ENTRY'!G110,'BIZ kWh ENTRY'!W110,'BIZ kWh ENTRY'!AM110,'BIZ kWh ENTRY'!BC110)</f>
        <v>0</v>
      </c>
      <c r="H110" s="3">
        <f>SUM('BIZ kWh ENTRY'!H110,'BIZ kWh ENTRY'!X110,'BIZ kWh ENTRY'!AN110,'BIZ kWh ENTRY'!BD110)</f>
        <v>0</v>
      </c>
      <c r="I110" s="3">
        <f>SUM('BIZ kWh ENTRY'!I110,'BIZ kWh ENTRY'!Y110,'BIZ kWh ENTRY'!AO110,'BIZ kWh ENTRY'!BE110)</f>
        <v>0</v>
      </c>
      <c r="J110" s="3">
        <f>SUM('BIZ kWh ENTRY'!J110,'BIZ kWh ENTRY'!Z110,'BIZ kWh ENTRY'!AP110,'BIZ kWh ENTRY'!BF110)</f>
        <v>0</v>
      </c>
      <c r="K110" s="3">
        <f>SUM('BIZ kWh ENTRY'!K110,'BIZ kWh ENTRY'!AA110,'BIZ kWh ENTRY'!AQ110,'BIZ kWh ENTRY'!BG110)</f>
        <v>0</v>
      </c>
      <c r="L110" s="3">
        <f>SUM('BIZ kWh ENTRY'!L110,'BIZ kWh ENTRY'!AB110,'BIZ kWh ENTRY'!AR110,'BIZ kWh ENTRY'!BH110)</f>
        <v>0</v>
      </c>
      <c r="M110" s="3">
        <f>SUM('BIZ kWh ENTRY'!M110,'BIZ kWh ENTRY'!AC110,'BIZ kWh ENTRY'!AS110,'BIZ kWh ENTRY'!BI110)</f>
        <v>0</v>
      </c>
      <c r="N110" s="3">
        <f>SUM('BIZ kWh ENTRY'!N110,'BIZ kWh ENTRY'!AD110,'BIZ kWh ENTRY'!AT110,'BIZ kWh ENTRY'!BJ110)</f>
        <v>0</v>
      </c>
      <c r="O110" s="65">
        <f t="shared" si="18"/>
        <v>0</v>
      </c>
      <c r="Q110" s="147"/>
      <c r="R110" s="147"/>
      <c r="S110" s="147"/>
      <c r="T110" s="147"/>
      <c r="U110" s="147"/>
      <c r="V110" s="147"/>
      <c r="W110" s="147"/>
      <c r="X110" s="239"/>
    </row>
    <row r="111" spans="1:24" x14ac:dyDescent="0.35">
      <c r="A111" s="531"/>
      <c r="B111" s="10" t="s">
        <v>51</v>
      </c>
      <c r="C111" s="3">
        <f>SUM('BIZ kWh ENTRY'!C111,'BIZ kWh ENTRY'!S111,'BIZ kWh ENTRY'!AI111,'BIZ kWh ENTRY'!AY111)</f>
        <v>0</v>
      </c>
      <c r="D111" s="3">
        <f>SUM('BIZ kWh ENTRY'!D111,'BIZ kWh ENTRY'!T111,'BIZ kWh ENTRY'!AJ111,'BIZ kWh ENTRY'!AZ111)</f>
        <v>0</v>
      </c>
      <c r="E111" s="3">
        <f>SUM('BIZ kWh ENTRY'!E111,'BIZ kWh ENTRY'!U111,'BIZ kWh ENTRY'!AK111,'BIZ kWh ENTRY'!BA111)</f>
        <v>0</v>
      </c>
      <c r="F111" s="3">
        <f>SUM('BIZ kWh ENTRY'!F111,'BIZ kWh ENTRY'!V111,'BIZ kWh ENTRY'!AL111,'BIZ kWh ENTRY'!BB111)</f>
        <v>0</v>
      </c>
      <c r="G111" s="3">
        <f>SUM('BIZ kWh ENTRY'!G111,'BIZ kWh ENTRY'!W111,'BIZ kWh ENTRY'!AM111,'BIZ kWh ENTRY'!BC111)</f>
        <v>0</v>
      </c>
      <c r="H111" s="3">
        <f>SUM('BIZ kWh ENTRY'!H111,'BIZ kWh ENTRY'!X111,'BIZ kWh ENTRY'!AN111,'BIZ kWh ENTRY'!BD111)</f>
        <v>0</v>
      </c>
      <c r="I111" s="3">
        <f>SUM('BIZ kWh ENTRY'!I111,'BIZ kWh ENTRY'!Y111,'BIZ kWh ENTRY'!AO111,'BIZ kWh ENTRY'!BE111)</f>
        <v>0</v>
      </c>
      <c r="J111" s="3">
        <f>SUM('BIZ kWh ENTRY'!J111,'BIZ kWh ENTRY'!Z111,'BIZ kWh ENTRY'!AP111,'BIZ kWh ENTRY'!BF111)</f>
        <v>0</v>
      </c>
      <c r="K111" s="3">
        <f>SUM('BIZ kWh ENTRY'!K111,'BIZ kWh ENTRY'!AA111,'BIZ kWh ENTRY'!AQ111,'BIZ kWh ENTRY'!BG111)</f>
        <v>0</v>
      </c>
      <c r="L111" s="3">
        <f>SUM('BIZ kWh ENTRY'!L111,'BIZ kWh ENTRY'!AB111,'BIZ kWh ENTRY'!AR111,'BIZ kWh ENTRY'!BH111)</f>
        <v>0</v>
      </c>
      <c r="M111" s="3">
        <f>SUM('BIZ kWh ENTRY'!M111,'BIZ kWh ENTRY'!AC111,'BIZ kWh ENTRY'!AS111,'BIZ kWh ENTRY'!BI111)</f>
        <v>0</v>
      </c>
      <c r="N111" s="3">
        <f>SUM('BIZ kWh ENTRY'!N111,'BIZ kWh ENTRY'!AD111,'BIZ kWh ENTRY'!AT111,'BIZ kWh ENTRY'!BJ111)</f>
        <v>0</v>
      </c>
      <c r="O111" s="65">
        <f t="shared" si="18"/>
        <v>0</v>
      </c>
      <c r="Q111" s="147"/>
      <c r="R111" s="147"/>
      <c r="S111" s="147"/>
      <c r="T111" s="147"/>
      <c r="U111" s="147"/>
      <c r="V111" s="147"/>
      <c r="W111" s="147"/>
      <c r="X111" s="239"/>
    </row>
    <row r="112" spans="1:24" ht="15" thickBot="1" x14ac:dyDescent="0.4">
      <c r="A112" s="532"/>
      <c r="B112" s="10" t="s">
        <v>50</v>
      </c>
      <c r="C112" s="3">
        <f>SUM('BIZ kWh ENTRY'!C112,'BIZ kWh ENTRY'!S112,'BIZ kWh ENTRY'!AI112,'BIZ kWh ENTRY'!AY112)</f>
        <v>0</v>
      </c>
      <c r="D112" s="3">
        <f>SUM('BIZ kWh ENTRY'!D112,'BIZ kWh ENTRY'!T112,'BIZ kWh ENTRY'!AJ112,'BIZ kWh ENTRY'!AZ112)</f>
        <v>0</v>
      </c>
      <c r="E112" s="3">
        <f>SUM('BIZ kWh ENTRY'!E112,'BIZ kWh ENTRY'!U112,'BIZ kWh ENTRY'!AK112,'BIZ kWh ENTRY'!BA112)</f>
        <v>0</v>
      </c>
      <c r="F112" s="3">
        <f>SUM('BIZ kWh ENTRY'!F112,'BIZ kWh ENTRY'!V112,'BIZ kWh ENTRY'!AL112,'BIZ kWh ENTRY'!BB112)</f>
        <v>0</v>
      </c>
      <c r="G112" s="3">
        <f>SUM('BIZ kWh ENTRY'!G112,'BIZ kWh ENTRY'!W112,'BIZ kWh ENTRY'!AM112,'BIZ kWh ENTRY'!BC112)</f>
        <v>0</v>
      </c>
      <c r="H112" s="3">
        <f>SUM('BIZ kWh ENTRY'!H112,'BIZ kWh ENTRY'!X112,'BIZ kWh ENTRY'!AN112,'BIZ kWh ENTRY'!BD112)</f>
        <v>0</v>
      </c>
      <c r="I112" s="3">
        <f>SUM('BIZ kWh ENTRY'!I112,'BIZ kWh ENTRY'!Y112,'BIZ kWh ENTRY'!AO112,'BIZ kWh ENTRY'!BE112)</f>
        <v>0</v>
      </c>
      <c r="J112" s="3">
        <f>SUM('BIZ kWh ENTRY'!J112,'BIZ kWh ENTRY'!Z112,'BIZ kWh ENTRY'!AP112,'BIZ kWh ENTRY'!BF112)</f>
        <v>0</v>
      </c>
      <c r="K112" s="3">
        <f>SUM('BIZ kWh ENTRY'!K112,'BIZ kWh ENTRY'!AA112,'BIZ kWh ENTRY'!AQ112,'BIZ kWh ENTRY'!BG112)</f>
        <v>0</v>
      </c>
      <c r="L112" s="3">
        <f>SUM('BIZ kWh ENTRY'!L112,'BIZ kWh ENTRY'!AB112,'BIZ kWh ENTRY'!AR112,'BIZ kWh ENTRY'!BH112)</f>
        <v>0</v>
      </c>
      <c r="M112" s="3">
        <f>SUM('BIZ kWh ENTRY'!M112,'BIZ kWh ENTRY'!AC112,'BIZ kWh ENTRY'!AS112,'BIZ kWh ENTRY'!BI112)</f>
        <v>0</v>
      </c>
      <c r="N112" s="3">
        <f>SUM('BIZ kWh ENTRY'!N112,'BIZ kWh ENTRY'!AD112,'BIZ kWh ENTRY'!AT112,'BIZ kWh ENTRY'!BJ112)</f>
        <v>0</v>
      </c>
      <c r="O112" s="65">
        <f t="shared" si="18"/>
        <v>0</v>
      </c>
      <c r="Q112" s="147"/>
      <c r="R112" s="147"/>
      <c r="S112" s="147"/>
      <c r="T112" s="147"/>
      <c r="U112" s="147"/>
      <c r="V112" s="147"/>
      <c r="W112" s="147"/>
      <c r="X112" s="239"/>
    </row>
    <row r="113" spans="1:24" ht="15" thickBot="1" x14ac:dyDescent="0.4">
      <c r="A113" s="69"/>
      <c r="B113" s="157" t="s">
        <v>43</v>
      </c>
      <c r="C113" s="158">
        <f t="shared" ref="C113:N113" si="19">SUM(C100:C112)</f>
        <v>0</v>
      </c>
      <c r="D113" s="158">
        <f t="shared" si="19"/>
        <v>0</v>
      </c>
      <c r="E113" s="158">
        <f t="shared" si="19"/>
        <v>0</v>
      </c>
      <c r="F113" s="158">
        <f t="shared" si="19"/>
        <v>0</v>
      </c>
      <c r="G113" s="158">
        <f t="shared" si="19"/>
        <v>0</v>
      </c>
      <c r="H113" s="158">
        <f t="shared" si="19"/>
        <v>0</v>
      </c>
      <c r="I113" s="158">
        <f t="shared" si="19"/>
        <v>0</v>
      </c>
      <c r="J113" s="158">
        <f t="shared" si="19"/>
        <v>0</v>
      </c>
      <c r="K113" s="158">
        <f t="shared" si="19"/>
        <v>0</v>
      </c>
      <c r="L113" s="158">
        <f t="shared" si="19"/>
        <v>0</v>
      </c>
      <c r="M113" s="158">
        <f t="shared" si="19"/>
        <v>0</v>
      </c>
      <c r="N113" s="158">
        <f t="shared" si="19"/>
        <v>0</v>
      </c>
      <c r="O113" s="68">
        <f t="shared" si="18"/>
        <v>0</v>
      </c>
      <c r="P113" s="240">
        <f>SUM(C100:N112)</f>
        <v>0</v>
      </c>
      <c r="Q113" s="147"/>
      <c r="R113" s="147"/>
      <c r="S113" s="147"/>
      <c r="T113" s="147"/>
      <c r="U113" s="147"/>
      <c r="V113" s="147"/>
      <c r="W113" s="147"/>
      <c r="X113" s="239"/>
    </row>
    <row r="114" spans="1:24" ht="21.5" thickBot="1" x14ac:dyDescent="0.4">
      <c r="A114" s="70"/>
    </row>
    <row r="115" spans="1:24" ht="21.5" thickBot="1" x14ac:dyDescent="0.4">
      <c r="A115" s="70"/>
      <c r="B115" s="153" t="s">
        <v>36</v>
      </c>
      <c r="C115" s="154">
        <f>C$3</f>
        <v>45658</v>
      </c>
      <c r="D115" s="154">
        <f t="shared" ref="D115:N115" si="20">D$3</f>
        <v>45689</v>
      </c>
      <c r="E115" s="154">
        <f t="shared" si="20"/>
        <v>45717</v>
      </c>
      <c r="F115" s="154">
        <f t="shared" si="20"/>
        <v>45748</v>
      </c>
      <c r="G115" s="154">
        <f t="shared" si="20"/>
        <v>45778</v>
      </c>
      <c r="H115" s="154">
        <f t="shared" si="20"/>
        <v>45809</v>
      </c>
      <c r="I115" s="154">
        <f t="shared" si="20"/>
        <v>45839</v>
      </c>
      <c r="J115" s="154">
        <f t="shared" si="20"/>
        <v>45870</v>
      </c>
      <c r="K115" s="154">
        <f t="shared" si="20"/>
        <v>45901</v>
      </c>
      <c r="L115" s="154">
        <f t="shared" si="20"/>
        <v>45931</v>
      </c>
      <c r="M115" s="154">
        <f t="shared" si="20"/>
        <v>45962</v>
      </c>
      <c r="N115" s="154" t="str">
        <f t="shared" si="20"/>
        <v>Dec-25 +</v>
      </c>
      <c r="O115" s="155" t="s">
        <v>34</v>
      </c>
      <c r="Q115" s="37"/>
      <c r="R115" s="37"/>
      <c r="S115" s="37"/>
      <c r="T115" s="37"/>
      <c r="U115" s="37"/>
      <c r="V115" s="37"/>
      <c r="W115" s="37"/>
      <c r="X115" s="142"/>
    </row>
    <row r="116" spans="1:24" ht="15" customHeight="1" x14ac:dyDescent="0.35">
      <c r="A116" s="527" t="s">
        <v>64</v>
      </c>
      <c r="B116" s="10" t="s">
        <v>62</v>
      </c>
      <c r="C116" s="3">
        <f>SUM('BIZ kWh ENTRY'!C116,'BIZ kWh ENTRY'!S116,'BIZ kWh ENTRY'!AI116,'BIZ kWh ENTRY'!AY116)</f>
        <v>0</v>
      </c>
      <c r="D116" s="3">
        <f>SUM('BIZ kWh ENTRY'!D116,'BIZ kWh ENTRY'!T116,'BIZ kWh ENTRY'!AJ116,'BIZ kWh ENTRY'!AZ116)</f>
        <v>0</v>
      </c>
      <c r="E116" s="3">
        <f>SUM('BIZ kWh ENTRY'!E116,'BIZ kWh ENTRY'!U116,'BIZ kWh ENTRY'!AK116,'BIZ kWh ENTRY'!BA116)</f>
        <v>0</v>
      </c>
      <c r="F116" s="3">
        <f>SUM('BIZ kWh ENTRY'!F116,'BIZ kWh ENTRY'!V116,'BIZ kWh ENTRY'!AL116,'BIZ kWh ENTRY'!BB116)</f>
        <v>0</v>
      </c>
      <c r="G116" s="3">
        <f>SUM('BIZ kWh ENTRY'!G116,'BIZ kWh ENTRY'!W116,'BIZ kWh ENTRY'!AM116,'BIZ kWh ENTRY'!BC116)</f>
        <v>0</v>
      </c>
      <c r="H116" s="3">
        <f>SUM('BIZ kWh ENTRY'!H116,'BIZ kWh ENTRY'!X116,'BIZ kWh ENTRY'!AN116,'BIZ kWh ENTRY'!BD116)</f>
        <v>0</v>
      </c>
      <c r="I116" s="3">
        <f>SUM('BIZ kWh ENTRY'!I116,'BIZ kWh ENTRY'!Y116,'BIZ kWh ENTRY'!AO116,'BIZ kWh ENTRY'!BE116)</f>
        <v>0</v>
      </c>
      <c r="J116" s="3">
        <f>SUM('BIZ kWh ENTRY'!J116,'BIZ kWh ENTRY'!Z116,'BIZ kWh ENTRY'!AP116,'BIZ kWh ENTRY'!BF116)</f>
        <v>0</v>
      </c>
      <c r="K116" s="3">
        <f>SUM('BIZ kWh ENTRY'!K116,'BIZ kWh ENTRY'!AA116,'BIZ kWh ENTRY'!AQ116,'BIZ kWh ENTRY'!BG116)</f>
        <v>0</v>
      </c>
      <c r="L116" s="3">
        <f>SUM('BIZ kWh ENTRY'!L116,'BIZ kWh ENTRY'!AB116,'BIZ kWh ENTRY'!AR116,'BIZ kWh ENTRY'!BH116)</f>
        <v>0</v>
      </c>
      <c r="M116" s="3">
        <f>SUM('BIZ kWh ENTRY'!M116,'BIZ kWh ENTRY'!AC116,'BIZ kWh ENTRY'!AS116,'BIZ kWh ENTRY'!BI116)</f>
        <v>0</v>
      </c>
      <c r="N116" s="3">
        <f>SUM('BIZ kWh ENTRY'!N116,'BIZ kWh ENTRY'!AD116,'BIZ kWh ENTRY'!AT116,'BIZ kWh ENTRY'!BJ116)</f>
        <v>0</v>
      </c>
      <c r="O116" s="65">
        <f t="shared" ref="O116:O129" si="21">SUM(C116:N116)</f>
        <v>0</v>
      </c>
      <c r="Q116" s="147"/>
      <c r="R116" s="147"/>
      <c r="S116" s="147"/>
      <c r="T116" s="147"/>
      <c r="U116" s="147"/>
      <c r="V116" s="147"/>
      <c r="W116" s="147"/>
      <c r="X116" s="239"/>
    </row>
    <row r="117" spans="1:24" x14ac:dyDescent="0.35">
      <c r="A117" s="528"/>
      <c r="B117" s="11" t="s">
        <v>61</v>
      </c>
      <c r="C117" s="3">
        <f>SUM('BIZ kWh ENTRY'!C117,'BIZ kWh ENTRY'!S117,'BIZ kWh ENTRY'!AI117,'BIZ kWh ENTRY'!AY117)</f>
        <v>0</v>
      </c>
      <c r="D117" s="3">
        <f>SUM('BIZ kWh ENTRY'!D117,'BIZ kWh ENTRY'!T117,'BIZ kWh ENTRY'!AJ117,'BIZ kWh ENTRY'!AZ117)</f>
        <v>0</v>
      </c>
      <c r="E117" s="3">
        <f>SUM('BIZ kWh ENTRY'!E117,'BIZ kWh ENTRY'!U117,'BIZ kWh ENTRY'!AK117,'BIZ kWh ENTRY'!BA117)</f>
        <v>214.87819384532321</v>
      </c>
      <c r="F117" s="3">
        <f>SUM('BIZ kWh ENTRY'!F117,'BIZ kWh ENTRY'!V117,'BIZ kWh ENTRY'!AL117,'BIZ kWh ENTRY'!BB117)</f>
        <v>0</v>
      </c>
      <c r="G117" s="3">
        <f>SUM('BIZ kWh ENTRY'!G117,'BIZ kWh ENTRY'!W117,'BIZ kWh ENTRY'!AM117,'BIZ kWh ENTRY'!BC117)</f>
        <v>0</v>
      </c>
      <c r="H117" s="3">
        <f>SUM('BIZ kWh ENTRY'!H117,'BIZ kWh ENTRY'!X117,'BIZ kWh ENTRY'!AN117,'BIZ kWh ENTRY'!BD117)</f>
        <v>0</v>
      </c>
      <c r="I117" s="3">
        <f>SUM('BIZ kWh ENTRY'!I117,'BIZ kWh ENTRY'!Y117,'BIZ kWh ENTRY'!AO117,'BIZ kWh ENTRY'!BE117)</f>
        <v>0</v>
      </c>
      <c r="J117" s="3">
        <f>SUM('BIZ kWh ENTRY'!J117,'BIZ kWh ENTRY'!Z117,'BIZ kWh ENTRY'!AP117,'BIZ kWh ENTRY'!BF117)</f>
        <v>0</v>
      </c>
      <c r="K117" s="3">
        <f>SUM('BIZ kWh ENTRY'!K117,'BIZ kWh ENTRY'!AA117,'BIZ kWh ENTRY'!AQ117,'BIZ kWh ENTRY'!BG117)</f>
        <v>0</v>
      </c>
      <c r="L117" s="3">
        <f>SUM('BIZ kWh ENTRY'!L117,'BIZ kWh ENTRY'!AB117,'BIZ kWh ENTRY'!AR117,'BIZ kWh ENTRY'!BH117)</f>
        <v>0</v>
      </c>
      <c r="M117" s="3">
        <f>SUM('BIZ kWh ENTRY'!M117,'BIZ kWh ENTRY'!AC117,'BIZ kWh ENTRY'!AS117,'BIZ kWh ENTRY'!BI117)</f>
        <v>0</v>
      </c>
      <c r="N117" s="3">
        <f>SUM('BIZ kWh ENTRY'!N117,'BIZ kWh ENTRY'!AD117,'BIZ kWh ENTRY'!AT117,'BIZ kWh ENTRY'!BJ117)</f>
        <v>0</v>
      </c>
      <c r="O117" s="65">
        <f t="shared" si="21"/>
        <v>214.87819384532321</v>
      </c>
      <c r="Q117" s="147"/>
      <c r="R117" s="147"/>
      <c r="S117" s="147"/>
      <c r="T117" s="147"/>
      <c r="U117" s="147"/>
      <c r="V117" s="147"/>
      <c r="W117" s="147"/>
      <c r="X117" s="239"/>
    </row>
    <row r="118" spans="1:24" x14ac:dyDescent="0.35">
      <c r="A118" s="528"/>
      <c r="B118" s="10" t="s">
        <v>60</v>
      </c>
      <c r="C118" s="3">
        <f>SUM('BIZ kWh ENTRY'!C118,'BIZ kWh ENTRY'!S118,'BIZ kWh ENTRY'!AI118,'BIZ kWh ENTRY'!AY118)</f>
        <v>0</v>
      </c>
      <c r="D118" s="3">
        <f>SUM('BIZ kWh ENTRY'!D118,'BIZ kWh ENTRY'!T118,'BIZ kWh ENTRY'!AJ118,'BIZ kWh ENTRY'!AZ118)</f>
        <v>0</v>
      </c>
      <c r="E118" s="3">
        <f>SUM('BIZ kWh ENTRY'!E118,'BIZ kWh ENTRY'!U118,'BIZ kWh ENTRY'!AK118,'BIZ kWh ENTRY'!BA118)</f>
        <v>0</v>
      </c>
      <c r="F118" s="3">
        <f>SUM('BIZ kWh ENTRY'!F118,'BIZ kWh ENTRY'!V118,'BIZ kWh ENTRY'!AL118,'BIZ kWh ENTRY'!BB118)</f>
        <v>0</v>
      </c>
      <c r="G118" s="3">
        <f>SUM('BIZ kWh ENTRY'!G118,'BIZ kWh ENTRY'!W118,'BIZ kWh ENTRY'!AM118,'BIZ kWh ENTRY'!BC118)</f>
        <v>0</v>
      </c>
      <c r="H118" s="3">
        <f>SUM('BIZ kWh ENTRY'!H118,'BIZ kWh ENTRY'!X118,'BIZ kWh ENTRY'!AN118,'BIZ kWh ENTRY'!BD118)</f>
        <v>0</v>
      </c>
      <c r="I118" s="3">
        <f>SUM('BIZ kWh ENTRY'!I118,'BIZ kWh ENTRY'!Y118,'BIZ kWh ENTRY'!AO118,'BIZ kWh ENTRY'!BE118)</f>
        <v>0</v>
      </c>
      <c r="J118" s="3">
        <f>SUM('BIZ kWh ENTRY'!J118,'BIZ kWh ENTRY'!Z118,'BIZ kWh ENTRY'!AP118,'BIZ kWh ENTRY'!BF118)</f>
        <v>0</v>
      </c>
      <c r="K118" s="3">
        <f>SUM('BIZ kWh ENTRY'!K118,'BIZ kWh ENTRY'!AA118,'BIZ kWh ENTRY'!AQ118,'BIZ kWh ENTRY'!BG118)</f>
        <v>0</v>
      </c>
      <c r="L118" s="3">
        <f>SUM('BIZ kWh ENTRY'!L118,'BIZ kWh ENTRY'!AB118,'BIZ kWh ENTRY'!AR118,'BIZ kWh ENTRY'!BH118)</f>
        <v>0</v>
      </c>
      <c r="M118" s="3">
        <f>SUM('BIZ kWh ENTRY'!M118,'BIZ kWh ENTRY'!AC118,'BIZ kWh ENTRY'!AS118,'BIZ kWh ENTRY'!BI118)</f>
        <v>0</v>
      </c>
      <c r="N118" s="3">
        <f>SUM('BIZ kWh ENTRY'!N118,'BIZ kWh ENTRY'!AD118,'BIZ kWh ENTRY'!AT118,'BIZ kWh ENTRY'!BJ118)</f>
        <v>0</v>
      </c>
      <c r="O118" s="65">
        <f t="shared" si="21"/>
        <v>0</v>
      </c>
      <c r="Q118" s="147"/>
      <c r="R118" s="147"/>
      <c r="S118" s="147"/>
      <c r="T118" s="147"/>
      <c r="U118" s="147"/>
      <c r="V118" s="147"/>
      <c r="W118" s="147"/>
      <c r="X118" s="239"/>
    </row>
    <row r="119" spans="1:24" x14ac:dyDescent="0.35">
      <c r="A119" s="528"/>
      <c r="B119" s="10" t="s">
        <v>59</v>
      </c>
      <c r="C119" s="3">
        <f>SUM('BIZ kWh ENTRY'!C119,'BIZ kWh ENTRY'!S119,'BIZ kWh ENTRY'!AI119,'BIZ kWh ENTRY'!AY119)</f>
        <v>0</v>
      </c>
      <c r="D119" s="3">
        <f>SUM('BIZ kWh ENTRY'!D119,'BIZ kWh ENTRY'!T119,'BIZ kWh ENTRY'!AJ119,'BIZ kWh ENTRY'!AZ119)</f>
        <v>0</v>
      </c>
      <c r="E119" s="3">
        <f>SUM('BIZ kWh ENTRY'!E119,'BIZ kWh ENTRY'!U119,'BIZ kWh ENTRY'!AK119,'BIZ kWh ENTRY'!BA119)</f>
        <v>0</v>
      </c>
      <c r="F119" s="3">
        <f>SUM('BIZ kWh ENTRY'!F119,'BIZ kWh ENTRY'!V119,'BIZ kWh ENTRY'!AL119,'BIZ kWh ENTRY'!BB119)</f>
        <v>0</v>
      </c>
      <c r="G119" s="3">
        <f>SUM('BIZ kWh ENTRY'!G119,'BIZ kWh ENTRY'!W119,'BIZ kWh ENTRY'!AM119,'BIZ kWh ENTRY'!BC119)</f>
        <v>0</v>
      </c>
      <c r="H119" s="3">
        <f>SUM('BIZ kWh ENTRY'!H119,'BIZ kWh ENTRY'!X119,'BIZ kWh ENTRY'!AN119,'BIZ kWh ENTRY'!BD119)</f>
        <v>33166.356400146833</v>
      </c>
      <c r="I119" s="3">
        <f>SUM('BIZ kWh ENTRY'!I119,'BIZ kWh ENTRY'!Y119,'BIZ kWh ENTRY'!AO119,'BIZ kWh ENTRY'!BE119)</f>
        <v>0</v>
      </c>
      <c r="J119" s="3">
        <f>SUM('BIZ kWh ENTRY'!J119,'BIZ kWh ENTRY'!Z119,'BIZ kWh ENTRY'!AP119,'BIZ kWh ENTRY'!BF119)</f>
        <v>0</v>
      </c>
      <c r="K119" s="3">
        <f>SUM('BIZ kWh ENTRY'!K119,'BIZ kWh ENTRY'!AA119,'BIZ kWh ENTRY'!AQ119,'BIZ kWh ENTRY'!BG119)</f>
        <v>0</v>
      </c>
      <c r="L119" s="3">
        <f>SUM('BIZ kWh ENTRY'!L119,'BIZ kWh ENTRY'!AB119,'BIZ kWh ENTRY'!AR119,'BIZ kWh ENTRY'!BH119)</f>
        <v>0</v>
      </c>
      <c r="M119" s="3">
        <f>SUM('BIZ kWh ENTRY'!M119,'BIZ kWh ENTRY'!AC119,'BIZ kWh ENTRY'!AS119,'BIZ kWh ENTRY'!BI119)</f>
        <v>0</v>
      </c>
      <c r="N119" s="3">
        <f>SUM('BIZ kWh ENTRY'!N119,'BIZ kWh ENTRY'!AD119,'BIZ kWh ENTRY'!AT119,'BIZ kWh ENTRY'!BJ119)</f>
        <v>0</v>
      </c>
      <c r="O119" s="65">
        <f t="shared" si="21"/>
        <v>33166.356400146833</v>
      </c>
      <c r="Q119" s="147"/>
      <c r="R119" s="147"/>
      <c r="S119" s="147"/>
      <c r="T119" s="147"/>
      <c r="U119" s="147"/>
      <c r="V119" s="147"/>
      <c r="W119" s="147"/>
      <c r="X119" s="239"/>
    </row>
    <row r="120" spans="1:24" x14ac:dyDescent="0.35">
      <c r="A120" s="528"/>
      <c r="B120" s="11" t="s">
        <v>58</v>
      </c>
      <c r="C120" s="3">
        <f>SUM('BIZ kWh ENTRY'!C120,'BIZ kWh ENTRY'!S120,'BIZ kWh ENTRY'!AI120,'BIZ kWh ENTRY'!AY120)</f>
        <v>13356.685664946663</v>
      </c>
      <c r="D120" s="3">
        <f>SUM('BIZ kWh ENTRY'!D120,'BIZ kWh ENTRY'!T120,'BIZ kWh ENTRY'!AJ120,'BIZ kWh ENTRY'!AZ120)</f>
        <v>6111.6319606198576</v>
      </c>
      <c r="E120" s="3">
        <f>SUM('BIZ kWh ENTRY'!E120,'BIZ kWh ENTRY'!U120,'BIZ kWh ENTRY'!AK120,'BIZ kWh ENTRY'!BA120)</f>
        <v>0</v>
      </c>
      <c r="F120" s="3">
        <f>SUM('BIZ kWh ENTRY'!F120,'BIZ kWh ENTRY'!V120,'BIZ kWh ENTRY'!AL120,'BIZ kWh ENTRY'!BB120)</f>
        <v>0</v>
      </c>
      <c r="G120" s="3">
        <f>SUM('BIZ kWh ENTRY'!G120,'BIZ kWh ENTRY'!W120,'BIZ kWh ENTRY'!AM120,'BIZ kWh ENTRY'!BC120)</f>
        <v>0</v>
      </c>
      <c r="H120" s="3">
        <f>SUM('BIZ kWh ENTRY'!H120,'BIZ kWh ENTRY'!X120,'BIZ kWh ENTRY'!AN120,'BIZ kWh ENTRY'!BD120)</f>
        <v>0</v>
      </c>
      <c r="I120" s="3">
        <f>SUM('BIZ kWh ENTRY'!I120,'BIZ kWh ENTRY'!Y120,'BIZ kWh ENTRY'!AO120,'BIZ kWh ENTRY'!BE120)</f>
        <v>107665.82371269086</v>
      </c>
      <c r="J120" s="3">
        <f>SUM('BIZ kWh ENTRY'!J120,'BIZ kWh ENTRY'!Z120,'BIZ kWh ENTRY'!AP120,'BIZ kWh ENTRY'!BF120)</f>
        <v>63632.998523505812</v>
      </c>
      <c r="K120" s="3">
        <f>SUM('BIZ kWh ENTRY'!K120,'BIZ kWh ENTRY'!AA120,'BIZ kWh ENTRY'!AQ120,'BIZ kWh ENTRY'!BG120)</f>
        <v>19415.5926729768</v>
      </c>
      <c r="L120" s="3">
        <f>SUM('BIZ kWh ENTRY'!L120,'BIZ kWh ENTRY'!AB120,'BIZ kWh ENTRY'!AR120,'BIZ kWh ENTRY'!BH120)</f>
        <v>0</v>
      </c>
      <c r="M120" s="3">
        <f>SUM('BIZ kWh ENTRY'!M120,'BIZ kWh ENTRY'!AC120,'BIZ kWh ENTRY'!AS120,'BIZ kWh ENTRY'!BI120)</f>
        <v>0</v>
      </c>
      <c r="N120" s="3">
        <f>SUM('BIZ kWh ENTRY'!N120,'BIZ kWh ENTRY'!AD120,'BIZ kWh ENTRY'!AT120,'BIZ kWh ENTRY'!BJ120)</f>
        <v>58617.004319793785</v>
      </c>
      <c r="O120" s="65">
        <f t="shared" si="21"/>
        <v>268799.73685453378</v>
      </c>
      <c r="Q120" s="147"/>
      <c r="R120" s="147"/>
      <c r="S120" s="147"/>
      <c r="T120" s="147"/>
      <c r="U120" s="147"/>
      <c r="V120" s="147"/>
      <c r="W120" s="147"/>
      <c r="X120" s="239"/>
    </row>
    <row r="121" spans="1:24" x14ac:dyDescent="0.35">
      <c r="A121" s="528"/>
      <c r="B121" s="10" t="s">
        <v>57</v>
      </c>
      <c r="C121" s="3">
        <f>SUM('BIZ kWh ENTRY'!C121,'BIZ kWh ENTRY'!S121,'BIZ kWh ENTRY'!AI121,'BIZ kWh ENTRY'!AY121)</f>
        <v>0</v>
      </c>
      <c r="D121" s="3">
        <f>SUM('BIZ kWh ENTRY'!D121,'BIZ kWh ENTRY'!T121,'BIZ kWh ENTRY'!AJ121,'BIZ kWh ENTRY'!AZ121)</f>
        <v>0</v>
      </c>
      <c r="E121" s="3">
        <f>SUM('BIZ kWh ENTRY'!E121,'BIZ kWh ENTRY'!U121,'BIZ kWh ENTRY'!AK121,'BIZ kWh ENTRY'!BA121)</f>
        <v>0</v>
      </c>
      <c r="F121" s="3">
        <f>SUM('BIZ kWh ENTRY'!F121,'BIZ kWh ENTRY'!V121,'BIZ kWh ENTRY'!AL121,'BIZ kWh ENTRY'!BB121)</f>
        <v>0</v>
      </c>
      <c r="G121" s="3">
        <f>SUM('BIZ kWh ENTRY'!G121,'BIZ kWh ENTRY'!W121,'BIZ kWh ENTRY'!AM121,'BIZ kWh ENTRY'!BC121)</f>
        <v>0</v>
      </c>
      <c r="H121" s="3">
        <f>SUM('BIZ kWh ENTRY'!H121,'BIZ kWh ENTRY'!X121,'BIZ kWh ENTRY'!AN121,'BIZ kWh ENTRY'!BD121)</f>
        <v>0</v>
      </c>
      <c r="I121" s="3">
        <f>SUM('BIZ kWh ENTRY'!I121,'BIZ kWh ENTRY'!Y121,'BIZ kWh ENTRY'!AO121,'BIZ kWh ENTRY'!BE121)</f>
        <v>0</v>
      </c>
      <c r="J121" s="3">
        <f>SUM('BIZ kWh ENTRY'!J121,'BIZ kWh ENTRY'!Z121,'BIZ kWh ENTRY'!AP121,'BIZ kWh ENTRY'!BF121)</f>
        <v>0</v>
      </c>
      <c r="K121" s="3">
        <f>SUM('BIZ kWh ENTRY'!K121,'BIZ kWh ENTRY'!AA121,'BIZ kWh ENTRY'!AQ121,'BIZ kWh ENTRY'!BG121)</f>
        <v>0</v>
      </c>
      <c r="L121" s="3">
        <f>SUM('BIZ kWh ENTRY'!L121,'BIZ kWh ENTRY'!AB121,'BIZ kWh ENTRY'!AR121,'BIZ kWh ENTRY'!BH121)</f>
        <v>0</v>
      </c>
      <c r="M121" s="3">
        <f>SUM('BIZ kWh ENTRY'!M121,'BIZ kWh ENTRY'!AC121,'BIZ kWh ENTRY'!AS121,'BIZ kWh ENTRY'!BI121)</f>
        <v>0</v>
      </c>
      <c r="N121" s="3">
        <f>SUM('BIZ kWh ENTRY'!N121,'BIZ kWh ENTRY'!AD121,'BIZ kWh ENTRY'!AT121,'BIZ kWh ENTRY'!BJ121)</f>
        <v>0</v>
      </c>
      <c r="O121" s="65">
        <f t="shared" si="21"/>
        <v>0</v>
      </c>
      <c r="Q121" s="147"/>
      <c r="R121" s="147"/>
      <c r="S121" s="147"/>
      <c r="T121" s="147"/>
      <c r="U121" s="147"/>
      <c r="V121" s="147"/>
      <c r="W121" s="147"/>
      <c r="X121" s="239"/>
    </row>
    <row r="122" spans="1:24" x14ac:dyDescent="0.35">
      <c r="A122" s="528"/>
      <c r="B122" s="10" t="s">
        <v>56</v>
      </c>
      <c r="C122" s="3">
        <f>SUM('BIZ kWh ENTRY'!C122,'BIZ kWh ENTRY'!S122,'BIZ kWh ENTRY'!AI122,'BIZ kWh ENTRY'!AY122)</f>
        <v>0</v>
      </c>
      <c r="D122" s="3">
        <f>SUM('BIZ kWh ENTRY'!D122,'BIZ kWh ENTRY'!T122,'BIZ kWh ENTRY'!AJ122,'BIZ kWh ENTRY'!AZ122)</f>
        <v>0</v>
      </c>
      <c r="E122" s="3">
        <f>SUM('BIZ kWh ENTRY'!E122,'BIZ kWh ENTRY'!U122,'BIZ kWh ENTRY'!AK122,'BIZ kWh ENTRY'!BA122)</f>
        <v>0</v>
      </c>
      <c r="F122" s="3">
        <f>SUM('BIZ kWh ENTRY'!F122,'BIZ kWh ENTRY'!V122,'BIZ kWh ENTRY'!AL122,'BIZ kWh ENTRY'!BB122)</f>
        <v>0</v>
      </c>
      <c r="G122" s="3">
        <f>SUM('BIZ kWh ENTRY'!G122,'BIZ kWh ENTRY'!W122,'BIZ kWh ENTRY'!AM122,'BIZ kWh ENTRY'!BC122)</f>
        <v>0</v>
      </c>
      <c r="H122" s="3">
        <f>SUM('BIZ kWh ENTRY'!H122,'BIZ kWh ENTRY'!X122,'BIZ kWh ENTRY'!AN122,'BIZ kWh ENTRY'!BD122)</f>
        <v>56535.794346190778</v>
      </c>
      <c r="I122" s="3">
        <f>SUM('BIZ kWh ENTRY'!I122,'BIZ kWh ENTRY'!Y122,'BIZ kWh ENTRY'!AO122,'BIZ kWh ENTRY'!BE122)</f>
        <v>0</v>
      </c>
      <c r="J122" s="3">
        <f>SUM('BIZ kWh ENTRY'!J122,'BIZ kWh ENTRY'!Z122,'BIZ kWh ENTRY'!AP122,'BIZ kWh ENTRY'!BF122)</f>
        <v>0</v>
      </c>
      <c r="K122" s="3">
        <f>SUM('BIZ kWh ENTRY'!K122,'BIZ kWh ENTRY'!AA122,'BIZ kWh ENTRY'!AQ122,'BIZ kWh ENTRY'!BG122)</f>
        <v>0</v>
      </c>
      <c r="L122" s="3">
        <f>SUM('BIZ kWh ENTRY'!L122,'BIZ kWh ENTRY'!AB122,'BIZ kWh ENTRY'!AR122,'BIZ kWh ENTRY'!BH122)</f>
        <v>1250.7936664316253</v>
      </c>
      <c r="M122" s="3">
        <f>SUM('BIZ kWh ENTRY'!M122,'BIZ kWh ENTRY'!AC122,'BIZ kWh ENTRY'!AS122,'BIZ kWh ENTRY'!BI122)</f>
        <v>0</v>
      </c>
      <c r="N122" s="3">
        <f>SUM('BIZ kWh ENTRY'!N122,'BIZ kWh ENTRY'!AD122,'BIZ kWh ENTRY'!AT122,'BIZ kWh ENTRY'!BJ122)</f>
        <v>0</v>
      </c>
      <c r="O122" s="65">
        <f t="shared" si="21"/>
        <v>57786.5880126224</v>
      </c>
      <c r="Q122" s="147"/>
      <c r="R122" s="147"/>
      <c r="S122" s="147"/>
      <c r="T122" s="147"/>
      <c r="U122" s="147"/>
      <c r="V122" s="147"/>
      <c r="W122" s="147"/>
      <c r="X122" s="239"/>
    </row>
    <row r="123" spans="1:24" x14ac:dyDescent="0.35">
      <c r="A123" s="528"/>
      <c r="B123" s="10" t="s">
        <v>55</v>
      </c>
      <c r="C123" s="3">
        <f>SUM('BIZ kWh ENTRY'!C123,'BIZ kWh ENTRY'!S123,'BIZ kWh ENTRY'!AI123,'BIZ kWh ENTRY'!AY123)</f>
        <v>84293.814126676021</v>
      </c>
      <c r="D123" s="3">
        <f>SUM('BIZ kWh ENTRY'!D123,'BIZ kWh ENTRY'!T123,'BIZ kWh ENTRY'!AJ123,'BIZ kWh ENTRY'!AZ123)</f>
        <v>69600.336000330106</v>
      </c>
      <c r="E123" s="3">
        <f>SUM('BIZ kWh ENTRY'!E123,'BIZ kWh ENTRY'!U123,'BIZ kWh ENTRY'!AK123,'BIZ kWh ENTRY'!BA123)</f>
        <v>0</v>
      </c>
      <c r="F123" s="3">
        <f>SUM('BIZ kWh ENTRY'!F123,'BIZ kWh ENTRY'!V123,'BIZ kWh ENTRY'!AL123,'BIZ kWh ENTRY'!BB123)</f>
        <v>0</v>
      </c>
      <c r="G123" s="3">
        <f>SUM('BIZ kWh ENTRY'!G123,'BIZ kWh ENTRY'!W123,'BIZ kWh ENTRY'!AM123,'BIZ kWh ENTRY'!BC123)</f>
        <v>0</v>
      </c>
      <c r="H123" s="3">
        <f>SUM('BIZ kWh ENTRY'!H123,'BIZ kWh ENTRY'!X123,'BIZ kWh ENTRY'!AN123,'BIZ kWh ENTRY'!BD123)</f>
        <v>290962.05167934997</v>
      </c>
      <c r="I123" s="3">
        <f>SUM('BIZ kWh ENTRY'!I123,'BIZ kWh ENTRY'!Y123,'BIZ kWh ENTRY'!AO123,'BIZ kWh ENTRY'!BE123)</f>
        <v>48100.033571673914</v>
      </c>
      <c r="J123" s="3">
        <f>SUM('BIZ kWh ENTRY'!J123,'BIZ kWh ENTRY'!Z123,'BIZ kWh ENTRY'!AP123,'BIZ kWh ENTRY'!BF123)</f>
        <v>108172.91676182824</v>
      </c>
      <c r="K123" s="3">
        <f>SUM('BIZ kWh ENTRY'!K123,'BIZ kWh ENTRY'!AA123,'BIZ kWh ENTRY'!AQ123,'BIZ kWh ENTRY'!BG123)</f>
        <v>611585.70291541598</v>
      </c>
      <c r="L123" s="3">
        <f>SUM('BIZ kWh ENTRY'!L123,'BIZ kWh ENTRY'!AB123,'BIZ kWh ENTRY'!AR123,'BIZ kWh ENTRY'!BH123)</f>
        <v>204808.51913695887</v>
      </c>
      <c r="M123" s="3">
        <f>SUM('BIZ kWh ENTRY'!M123,'BIZ kWh ENTRY'!AC123,'BIZ kWh ENTRY'!AS123,'BIZ kWh ENTRY'!BI123)</f>
        <v>129276.46372734597</v>
      </c>
      <c r="N123" s="3">
        <f>SUM('BIZ kWh ENTRY'!N123,'BIZ kWh ENTRY'!AD123,'BIZ kWh ENTRY'!AT123,'BIZ kWh ENTRY'!BJ123)</f>
        <v>102533.84799647082</v>
      </c>
      <c r="O123" s="65">
        <f t="shared" si="21"/>
        <v>1649333.6859160499</v>
      </c>
      <c r="Q123" s="147"/>
      <c r="R123" s="147"/>
      <c r="S123" s="147"/>
      <c r="T123" s="147"/>
      <c r="U123" s="147"/>
      <c r="V123" s="147"/>
      <c r="W123" s="147"/>
      <c r="X123" s="239"/>
    </row>
    <row r="124" spans="1:24" x14ac:dyDescent="0.35">
      <c r="A124" s="528"/>
      <c r="B124" s="10" t="s">
        <v>54</v>
      </c>
      <c r="C124" s="3">
        <f>SUM('BIZ kWh ENTRY'!C124,'BIZ kWh ENTRY'!S124,'BIZ kWh ENTRY'!AI124,'BIZ kWh ENTRY'!AY124)</f>
        <v>0</v>
      </c>
      <c r="D124" s="3">
        <f>SUM('BIZ kWh ENTRY'!D124,'BIZ kWh ENTRY'!T124,'BIZ kWh ENTRY'!AJ124,'BIZ kWh ENTRY'!AZ124)</f>
        <v>0</v>
      </c>
      <c r="E124" s="3">
        <f>SUM('BIZ kWh ENTRY'!E124,'BIZ kWh ENTRY'!U124,'BIZ kWh ENTRY'!AK124,'BIZ kWh ENTRY'!BA124)</f>
        <v>0</v>
      </c>
      <c r="F124" s="3">
        <f>SUM('BIZ kWh ENTRY'!F124,'BIZ kWh ENTRY'!V124,'BIZ kWh ENTRY'!AL124,'BIZ kWh ENTRY'!BB124)</f>
        <v>0</v>
      </c>
      <c r="G124" s="3">
        <f>SUM('BIZ kWh ENTRY'!G124,'BIZ kWh ENTRY'!W124,'BIZ kWh ENTRY'!AM124,'BIZ kWh ENTRY'!BC124)</f>
        <v>0</v>
      </c>
      <c r="H124" s="3">
        <f>SUM('BIZ kWh ENTRY'!H124,'BIZ kWh ENTRY'!X124,'BIZ kWh ENTRY'!AN124,'BIZ kWh ENTRY'!BD124)</f>
        <v>0</v>
      </c>
      <c r="I124" s="3">
        <f>SUM('BIZ kWh ENTRY'!I124,'BIZ kWh ENTRY'!Y124,'BIZ kWh ENTRY'!AO124,'BIZ kWh ENTRY'!BE124)</f>
        <v>0</v>
      </c>
      <c r="J124" s="3">
        <f>SUM('BIZ kWh ENTRY'!J124,'BIZ kWh ENTRY'!Z124,'BIZ kWh ENTRY'!AP124,'BIZ kWh ENTRY'!BF124)</f>
        <v>0</v>
      </c>
      <c r="K124" s="3">
        <f>SUM('BIZ kWh ENTRY'!K124,'BIZ kWh ENTRY'!AA124,'BIZ kWh ENTRY'!AQ124,'BIZ kWh ENTRY'!BG124)</f>
        <v>0</v>
      </c>
      <c r="L124" s="3">
        <f>SUM('BIZ kWh ENTRY'!L124,'BIZ kWh ENTRY'!AB124,'BIZ kWh ENTRY'!AR124,'BIZ kWh ENTRY'!BH124)</f>
        <v>0</v>
      </c>
      <c r="M124" s="3">
        <f>SUM('BIZ kWh ENTRY'!M124,'BIZ kWh ENTRY'!AC124,'BIZ kWh ENTRY'!AS124,'BIZ kWh ENTRY'!BI124)</f>
        <v>0</v>
      </c>
      <c r="N124" s="3">
        <f>SUM('BIZ kWh ENTRY'!N124,'BIZ kWh ENTRY'!AD124,'BIZ kWh ENTRY'!AT124,'BIZ kWh ENTRY'!BJ124)</f>
        <v>0</v>
      </c>
      <c r="O124" s="65">
        <f t="shared" si="21"/>
        <v>0</v>
      </c>
      <c r="Q124" s="147"/>
      <c r="R124" s="147"/>
      <c r="S124" s="147"/>
      <c r="T124" s="147"/>
      <c r="U124" s="147"/>
      <c r="V124" s="147"/>
      <c r="W124" s="147"/>
      <c r="X124" s="239"/>
    </row>
    <row r="125" spans="1:24" x14ac:dyDescent="0.35">
      <c r="A125" s="528"/>
      <c r="B125" s="10" t="s">
        <v>53</v>
      </c>
      <c r="C125" s="3">
        <f>SUM('BIZ kWh ENTRY'!C125,'BIZ kWh ENTRY'!S125,'BIZ kWh ENTRY'!AI125,'BIZ kWh ENTRY'!AY125)</f>
        <v>2496.025325739899</v>
      </c>
      <c r="D125" s="3">
        <f>SUM('BIZ kWh ENTRY'!D125,'BIZ kWh ENTRY'!T125,'BIZ kWh ENTRY'!AJ125,'BIZ kWh ENTRY'!AZ125)</f>
        <v>0</v>
      </c>
      <c r="E125" s="3">
        <f>SUM('BIZ kWh ENTRY'!E125,'BIZ kWh ENTRY'!U125,'BIZ kWh ENTRY'!AK125,'BIZ kWh ENTRY'!BA125)</f>
        <v>0</v>
      </c>
      <c r="F125" s="3">
        <f>SUM('BIZ kWh ENTRY'!F125,'BIZ kWh ENTRY'!V125,'BIZ kWh ENTRY'!AL125,'BIZ kWh ENTRY'!BB125)</f>
        <v>0</v>
      </c>
      <c r="G125" s="3">
        <f>SUM('BIZ kWh ENTRY'!G125,'BIZ kWh ENTRY'!W125,'BIZ kWh ENTRY'!AM125,'BIZ kWh ENTRY'!BC125)</f>
        <v>0</v>
      </c>
      <c r="H125" s="3">
        <f>SUM('BIZ kWh ENTRY'!H125,'BIZ kWh ENTRY'!X125,'BIZ kWh ENTRY'!AN125,'BIZ kWh ENTRY'!BD125)</f>
        <v>0</v>
      </c>
      <c r="I125" s="3">
        <f>SUM('BIZ kWh ENTRY'!I125,'BIZ kWh ENTRY'!Y125,'BIZ kWh ENTRY'!AO125,'BIZ kWh ENTRY'!BE125)</f>
        <v>0</v>
      </c>
      <c r="J125" s="3">
        <f>SUM('BIZ kWh ENTRY'!J125,'BIZ kWh ENTRY'!Z125,'BIZ kWh ENTRY'!AP125,'BIZ kWh ENTRY'!BF125)</f>
        <v>0</v>
      </c>
      <c r="K125" s="3">
        <f>SUM('BIZ kWh ENTRY'!K125,'BIZ kWh ENTRY'!AA125,'BIZ kWh ENTRY'!AQ125,'BIZ kWh ENTRY'!BG125)</f>
        <v>3328.0337676531985</v>
      </c>
      <c r="L125" s="3">
        <f>SUM('BIZ kWh ENTRY'!L125,'BIZ kWh ENTRY'!AB125,'BIZ kWh ENTRY'!AR125,'BIZ kWh ENTRY'!BH125)</f>
        <v>0</v>
      </c>
      <c r="M125" s="3">
        <f>SUM('BIZ kWh ENTRY'!M125,'BIZ kWh ENTRY'!AC125,'BIZ kWh ENTRY'!AS125,'BIZ kWh ENTRY'!BI125)</f>
        <v>0</v>
      </c>
      <c r="N125" s="3">
        <f>SUM('BIZ kWh ENTRY'!N125,'BIZ kWh ENTRY'!AD125,'BIZ kWh ENTRY'!AT125,'BIZ kWh ENTRY'!BJ125)</f>
        <v>1664.0168838265993</v>
      </c>
      <c r="O125" s="65">
        <f t="shared" si="21"/>
        <v>7488.0759772196971</v>
      </c>
      <c r="Q125" s="147"/>
      <c r="R125" s="147"/>
      <c r="S125" s="147"/>
      <c r="T125" s="147"/>
      <c r="U125" s="147"/>
      <c r="V125" s="147"/>
      <c r="W125" s="147"/>
      <c r="X125" s="239"/>
    </row>
    <row r="126" spans="1:24" x14ac:dyDescent="0.35">
      <c r="A126" s="528"/>
      <c r="B126" s="10" t="s">
        <v>52</v>
      </c>
      <c r="C126" s="3">
        <f>SUM('BIZ kWh ENTRY'!C126,'BIZ kWh ENTRY'!S126,'BIZ kWh ENTRY'!AI126,'BIZ kWh ENTRY'!AY126)</f>
        <v>0</v>
      </c>
      <c r="D126" s="3">
        <f>SUM('BIZ kWh ENTRY'!D126,'BIZ kWh ENTRY'!T126,'BIZ kWh ENTRY'!AJ126,'BIZ kWh ENTRY'!AZ126)</f>
        <v>0</v>
      </c>
      <c r="E126" s="3">
        <f>SUM('BIZ kWh ENTRY'!E126,'BIZ kWh ENTRY'!U126,'BIZ kWh ENTRY'!AK126,'BIZ kWh ENTRY'!BA126)</f>
        <v>0</v>
      </c>
      <c r="F126" s="3">
        <f>SUM('BIZ kWh ENTRY'!F126,'BIZ kWh ENTRY'!V126,'BIZ kWh ENTRY'!AL126,'BIZ kWh ENTRY'!BB126)</f>
        <v>0</v>
      </c>
      <c r="G126" s="3">
        <f>SUM('BIZ kWh ENTRY'!G126,'BIZ kWh ENTRY'!W126,'BIZ kWh ENTRY'!AM126,'BIZ kWh ENTRY'!BC126)</f>
        <v>0</v>
      </c>
      <c r="H126" s="3">
        <f>SUM('BIZ kWh ENTRY'!H126,'BIZ kWh ENTRY'!X126,'BIZ kWh ENTRY'!AN126,'BIZ kWh ENTRY'!BD126)</f>
        <v>0</v>
      </c>
      <c r="I126" s="3">
        <f>SUM('BIZ kWh ENTRY'!I126,'BIZ kWh ENTRY'!Y126,'BIZ kWh ENTRY'!AO126,'BIZ kWh ENTRY'!BE126)</f>
        <v>0</v>
      </c>
      <c r="J126" s="3">
        <f>SUM('BIZ kWh ENTRY'!J126,'BIZ kWh ENTRY'!Z126,'BIZ kWh ENTRY'!AP126,'BIZ kWh ENTRY'!BF126)</f>
        <v>0</v>
      </c>
      <c r="K126" s="3">
        <f>SUM('BIZ kWh ENTRY'!K126,'BIZ kWh ENTRY'!AA126,'BIZ kWh ENTRY'!AQ126,'BIZ kWh ENTRY'!BG126)</f>
        <v>0</v>
      </c>
      <c r="L126" s="3">
        <f>SUM('BIZ kWh ENTRY'!L126,'BIZ kWh ENTRY'!AB126,'BIZ kWh ENTRY'!AR126,'BIZ kWh ENTRY'!BH126)</f>
        <v>0</v>
      </c>
      <c r="M126" s="3">
        <f>SUM('BIZ kWh ENTRY'!M126,'BIZ kWh ENTRY'!AC126,'BIZ kWh ENTRY'!AS126,'BIZ kWh ENTRY'!BI126)</f>
        <v>0</v>
      </c>
      <c r="N126" s="3">
        <f>SUM('BIZ kWh ENTRY'!N126,'BIZ kWh ENTRY'!AD126,'BIZ kWh ENTRY'!AT126,'BIZ kWh ENTRY'!BJ126)</f>
        <v>0</v>
      </c>
      <c r="O126" s="65">
        <f t="shared" si="21"/>
        <v>0</v>
      </c>
      <c r="Q126" s="147"/>
      <c r="R126" s="147"/>
      <c r="S126" s="147"/>
      <c r="T126" s="147"/>
      <c r="U126" s="147"/>
      <c r="V126" s="147"/>
      <c r="W126" s="147"/>
      <c r="X126" s="239"/>
    </row>
    <row r="127" spans="1:24" x14ac:dyDescent="0.35">
      <c r="A127" s="528"/>
      <c r="B127" s="10" t="s">
        <v>51</v>
      </c>
      <c r="C127" s="3">
        <f>SUM('BIZ kWh ENTRY'!C127,'BIZ kWh ENTRY'!S127,'BIZ kWh ENTRY'!AI127,'BIZ kWh ENTRY'!AY127)</f>
        <v>0</v>
      </c>
      <c r="D127" s="3">
        <f>SUM('BIZ kWh ENTRY'!D127,'BIZ kWh ENTRY'!T127,'BIZ kWh ENTRY'!AJ127,'BIZ kWh ENTRY'!AZ127)</f>
        <v>0</v>
      </c>
      <c r="E127" s="3">
        <f>SUM('BIZ kWh ENTRY'!E127,'BIZ kWh ENTRY'!U127,'BIZ kWh ENTRY'!AK127,'BIZ kWh ENTRY'!BA127)</f>
        <v>0</v>
      </c>
      <c r="F127" s="3">
        <f>SUM('BIZ kWh ENTRY'!F127,'BIZ kWh ENTRY'!V127,'BIZ kWh ENTRY'!AL127,'BIZ kWh ENTRY'!BB127)</f>
        <v>0</v>
      </c>
      <c r="G127" s="3">
        <f>SUM('BIZ kWh ENTRY'!G127,'BIZ kWh ENTRY'!W127,'BIZ kWh ENTRY'!AM127,'BIZ kWh ENTRY'!BC127)</f>
        <v>0</v>
      </c>
      <c r="H127" s="3">
        <f>SUM('BIZ kWh ENTRY'!H127,'BIZ kWh ENTRY'!X127,'BIZ kWh ENTRY'!AN127,'BIZ kWh ENTRY'!BD127)</f>
        <v>0</v>
      </c>
      <c r="I127" s="3">
        <f>SUM('BIZ kWh ENTRY'!I127,'BIZ kWh ENTRY'!Y127,'BIZ kWh ENTRY'!AO127,'BIZ kWh ENTRY'!BE127)</f>
        <v>0</v>
      </c>
      <c r="J127" s="3">
        <f>SUM('BIZ kWh ENTRY'!J127,'BIZ kWh ENTRY'!Z127,'BIZ kWh ENTRY'!AP127,'BIZ kWh ENTRY'!BF127)</f>
        <v>0</v>
      </c>
      <c r="K127" s="3">
        <f>SUM('BIZ kWh ENTRY'!K127,'BIZ kWh ENTRY'!AA127,'BIZ kWh ENTRY'!AQ127,'BIZ kWh ENTRY'!BG127)</f>
        <v>0</v>
      </c>
      <c r="L127" s="3">
        <f>SUM('BIZ kWh ENTRY'!L127,'BIZ kWh ENTRY'!AB127,'BIZ kWh ENTRY'!AR127,'BIZ kWh ENTRY'!BH127)</f>
        <v>0</v>
      </c>
      <c r="M127" s="3">
        <f>SUM('BIZ kWh ENTRY'!M127,'BIZ kWh ENTRY'!AC127,'BIZ kWh ENTRY'!AS127,'BIZ kWh ENTRY'!BI127)</f>
        <v>0</v>
      </c>
      <c r="N127" s="3">
        <f>SUM('BIZ kWh ENTRY'!N127,'BIZ kWh ENTRY'!AD127,'BIZ kWh ENTRY'!AT127,'BIZ kWh ENTRY'!BJ127)</f>
        <v>0</v>
      </c>
      <c r="O127" s="65">
        <f t="shared" si="21"/>
        <v>0</v>
      </c>
      <c r="Q127" s="147"/>
      <c r="R127" s="147"/>
      <c r="S127" s="147"/>
      <c r="T127" s="147"/>
      <c r="U127" s="147"/>
      <c r="V127" s="147"/>
      <c r="W127" s="147"/>
      <c r="X127" s="239"/>
    </row>
    <row r="128" spans="1:24" ht="15" thickBot="1" x14ac:dyDescent="0.4">
      <c r="A128" s="529"/>
      <c r="B128" s="10" t="s">
        <v>50</v>
      </c>
      <c r="C128" s="3">
        <f>SUM('BIZ kWh ENTRY'!C128,'BIZ kWh ENTRY'!S128,'BIZ kWh ENTRY'!AI128,'BIZ kWh ENTRY'!AY128)</f>
        <v>0</v>
      </c>
      <c r="D128" s="3">
        <f>SUM('BIZ kWh ENTRY'!D128,'BIZ kWh ENTRY'!T128,'BIZ kWh ENTRY'!AJ128,'BIZ kWh ENTRY'!AZ128)</f>
        <v>0</v>
      </c>
      <c r="E128" s="3">
        <f>SUM('BIZ kWh ENTRY'!E128,'BIZ kWh ENTRY'!U128,'BIZ kWh ENTRY'!AK128,'BIZ kWh ENTRY'!BA128)</f>
        <v>0</v>
      </c>
      <c r="F128" s="3">
        <f>SUM('BIZ kWh ENTRY'!F128,'BIZ kWh ENTRY'!V128,'BIZ kWh ENTRY'!AL128,'BIZ kWh ENTRY'!BB128)</f>
        <v>0</v>
      </c>
      <c r="G128" s="3">
        <f>SUM('BIZ kWh ENTRY'!G128,'BIZ kWh ENTRY'!W128,'BIZ kWh ENTRY'!AM128,'BIZ kWh ENTRY'!BC128)</f>
        <v>0</v>
      </c>
      <c r="H128" s="3">
        <f>SUM('BIZ kWh ENTRY'!H128,'BIZ kWh ENTRY'!X128,'BIZ kWh ENTRY'!AN128,'BIZ kWh ENTRY'!BD128)</f>
        <v>0</v>
      </c>
      <c r="I128" s="3">
        <f>SUM('BIZ kWh ENTRY'!I128,'BIZ kWh ENTRY'!Y128,'BIZ kWh ENTRY'!AO128,'BIZ kWh ENTRY'!BE128)</f>
        <v>0</v>
      </c>
      <c r="J128" s="3">
        <f>SUM('BIZ kWh ENTRY'!J128,'BIZ kWh ENTRY'!Z128,'BIZ kWh ENTRY'!AP128,'BIZ kWh ENTRY'!BF128)</f>
        <v>0</v>
      </c>
      <c r="K128" s="3">
        <f>SUM('BIZ kWh ENTRY'!K128,'BIZ kWh ENTRY'!AA128,'BIZ kWh ENTRY'!AQ128,'BIZ kWh ENTRY'!BG128)</f>
        <v>0</v>
      </c>
      <c r="L128" s="3">
        <f>SUM('BIZ kWh ENTRY'!L128,'BIZ kWh ENTRY'!AB128,'BIZ kWh ENTRY'!AR128,'BIZ kWh ENTRY'!BH128)</f>
        <v>0</v>
      </c>
      <c r="M128" s="3">
        <f>SUM('BIZ kWh ENTRY'!M128,'BIZ kWh ENTRY'!AC128,'BIZ kWh ENTRY'!AS128,'BIZ kWh ENTRY'!BI128)</f>
        <v>0</v>
      </c>
      <c r="N128" s="3">
        <f>SUM('BIZ kWh ENTRY'!N128,'BIZ kWh ENTRY'!AD128,'BIZ kWh ENTRY'!AT128,'BIZ kWh ENTRY'!BJ128)</f>
        <v>0</v>
      </c>
      <c r="O128" s="65">
        <f t="shared" si="21"/>
        <v>0</v>
      </c>
      <c r="Q128" s="147"/>
      <c r="R128" s="147"/>
      <c r="S128" s="147"/>
      <c r="T128" s="147"/>
      <c r="U128" s="147"/>
      <c r="V128" s="147"/>
      <c r="W128" s="147"/>
      <c r="X128" s="239"/>
    </row>
    <row r="129" spans="1:24" ht="15" thickBot="1" x14ac:dyDescent="0.4">
      <c r="A129" s="69"/>
      <c r="B129" s="157" t="s">
        <v>43</v>
      </c>
      <c r="C129" s="158">
        <f t="shared" ref="C129:N129" si="22">SUM(C116:C128)</f>
        <v>100146.52511736259</v>
      </c>
      <c r="D129" s="158">
        <f t="shared" si="22"/>
        <v>75711.967960949958</v>
      </c>
      <c r="E129" s="158">
        <f t="shared" si="22"/>
        <v>214.87819384532321</v>
      </c>
      <c r="F129" s="158">
        <f t="shared" si="22"/>
        <v>0</v>
      </c>
      <c r="G129" s="158">
        <f t="shared" si="22"/>
        <v>0</v>
      </c>
      <c r="H129" s="158">
        <f t="shared" si="22"/>
        <v>380664.20242568757</v>
      </c>
      <c r="I129" s="158">
        <f t="shared" si="22"/>
        <v>155765.85728436479</v>
      </c>
      <c r="J129" s="158">
        <f t="shared" si="22"/>
        <v>171805.91528533405</v>
      </c>
      <c r="K129" s="158">
        <f t="shared" si="22"/>
        <v>634329.32935604593</v>
      </c>
      <c r="L129" s="158">
        <f t="shared" si="22"/>
        <v>206059.31280339049</v>
      </c>
      <c r="M129" s="158">
        <f t="shared" si="22"/>
        <v>129276.46372734597</v>
      </c>
      <c r="N129" s="158">
        <f t="shared" si="22"/>
        <v>162814.86920009123</v>
      </c>
      <c r="O129" s="68">
        <f t="shared" si="21"/>
        <v>2016789.3213544176</v>
      </c>
      <c r="Q129" s="147"/>
      <c r="R129" s="147"/>
      <c r="S129" s="147"/>
      <c r="T129" s="147"/>
      <c r="U129" s="147"/>
      <c r="V129" s="147"/>
      <c r="W129" s="147"/>
      <c r="X129" s="239"/>
    </row>
    <row r="130" spans="1:24" ht="21.5" thickBot="1" x14ac:dyDescent="0.4">
      <c r="A130" s="70"/>
    </row>
    <row r="131" spans="1:24" ht="21.5" thickBot="1" x14ac:dyDescent="0.4">
      <c r="A131" s="70"/>
      <c r="B131" s="153" t="s">
        <v>36</v>
      </c>
      <c r="C131" s="154">
        <f>C$3</f>
        <v>45658</v>
      </c>
      <c r="D131" s="154">
        <f t="shared" ref="D131:N131" si="23">D$3</f>
        <v>45689</v>
      </c>
      <c r="E131" s="154">
        <f t="shared" si="23"/>
        <v>45717</v>
      </c>
      <c r="F131" s="154">
        <f t="shared" si="23"/>
        <v>45748</v>
      </c>
      <c r="G131" s="154">
        <f t="shared" si="23"/>
        <v>45778</v>
      </c>
      <c r="H131" s="154">
        <f t="shared" si="23"/>
        <v>45809</v>
      </c>
      <c r="I131" s="154">
        <f t="shared" si="23"/>
        <v>45839</v>
      </c>
      <c r="J131" s="154">
        <f t="shared" si="23"/>
        <v>45870</v>
      </c>
      <c r="K131" s="154">
        <f t="shared" si="23"/>
        <v>45901</v>
      </c>
      <c r="L131" s="154">
        <f t="shared" si="23"/>
        <v>45931</v>
      </c>
      <c r="M131" s="154">
        <f t="shared" si="23"/>
        <v>45962</v>
      </c>
      <c r="N131" s="154" t="str">
        <f t="shared" si="23"/>
        <v>Dec-25 +</v>
      </c>
      <c r="O131" s="155" t="s">
        <v>34</v>
      </c>
      <c r="Q131" s="37"/>
      <c r="R131" s="37"/>
      <c r="S131" s="37"/>
      <c r="T131" s="37"/>
      <c r="U131" s="37"/>
      <c r="V131" s="37"/>
      <c r="W131" s="37"/>
      <c r="X131" s="142"/>
    </row>
    <row r="132" spans="1:24" ht="15" customHeight="1" x14ac:dyDescent="0.35">
      <c r="A132" s="524" t="s">
        <v>71</v>
      </c>
      <c r="B132" s="10" t="s">
        <v>62</v>
      </c>
      <c r="C132" s="3">
        <f>SUM('BIZ kWh ENTRY'!C132,'BIZ kWh ENTRY'!S132,'BIZ kWh ENTRY'!AI132,'BIZ kWh ENTRY'!AY132)</f>
        <v>0</v>
      </c>
      <c r="D132" s="3">
        <f>SUM('BIZ kWh ENTRY'!D132,'BIZ kWh ENTRY'!T132,'BIZ kWh ENTRY'!AJ132,'BIZ kWh ENTRY'!AZ132)</f>
        <v>0</v>
      </c>
      <c r="E132" s="3">
        <f>SUM('BIZ kWh ENTRY'!E132,'BIZ kWh ENTRY'!U132,'BIZ kWh ENTRY'!AK132,'BIZ kWh ENTRY'!BA132)</f>
        <v>0</v>
      </c>
      <c r="F132" s="3">
        <f>SUM('BIZ kWh ENTRY'!F132,'BIZ kWh ENTRY'!V132,'BIZ kWh ENTRY'!AL132,'BIZ kWh ENTRY'!BB132)</f>
        <v>0</v>
      </c>
      <c r="G132" s="3">
        <f>SUM('BIZ kWh ENTRY'!G132,'BIZ kWh ENTRY'!W132,'BIZ kWh ENTRY'!AM132,'BIZ kWh ENTRY'!BC132)</f>
        <v>0</v>
      </c>
      <c r="H132" s="3">
        <f>SUM('BIZ kWh ENTRY'!H132,'BIZ kWh ENTRY'!X132,'BIZ kWh ENTRY'!AN132,'BIZ kWh ENTRY'!BD132)</f>
        <v>0</v>
      </c>
      <c r="I132" s="3">
        <f>SUM('BIZ kWh ENTRY'!I132,'BIZ kWh ENTRY'!Y132,'BIZ kWh ENTRY'!AO132,'BIZ kWh ENTRY'!BE132)</f>
        <v>0</v>
      </c>
      <c r="J132" s="3">
        <f>SUM('BIZ kWh ENTRY'!J132,'BIZ kWh ENTRY'!Z132,'BIZ kWh ENTRY'!AP132,'BIZ kWh ENTRY'!BF132)</f>
        <v>0</v>
      </c>
      <c r="K132" s="3">
        <f>SUM('BIZ kWh ENTRY'!K132,'BIZ kWh ENTRY'!AA132,'BIZ kWh ENTRY'!AQ132,'BIZ kWh ENTRY'!BG132)</f>
        <v>0</v>
      </c>
      <c r="L132" s="3">
        <f>SUM('BIZ kWh ENTRY'!L132,'BIZ kWh ENTRY'!AB132,'BIZ kWh ENTRY'!AR132,'BIZ kWh ENTRY'!BH132)</f>
        <v>0</v>
      </c>
      <c r="M132" s="3">
        <f>SUM('BIZ kWh ENTRY'!M132,'BIZ kWh ENTRY'!AC132,'BIZ kWh ENTRY'!AS132,'BIZ kWh ENTRY'!BI132)</f>
        <v>0</v>
      </c>
      <c r="N132" s="3">
        <f>SUM('BIZ kWh ENTRY'!N132,'BIZ kWh ENTRY'!AD132,'BIZ kWh ENTRY'!AT132,'BIZ kWh ENTRY'!BJ132)</f>
        <v>0</v>
      </c>
      <c r="O132" s="65">
        <f t="shared" ref="O132:O145" si="24">SUM(C132:N132)</f>
        <v>0</v>
      </c>
      <c r="Q132" s="147"/>
      <c r="R132" s="147"/>
      <c r="S132" s="147"/>
      <c r="T132" s="147"/>
      <c r="U132" s="147"/>
      <c r="V132" s="147"/>
      <c r="W132" s="147"/>
      <c r="X132" s="239"/>
    </row>
    <row r="133" spans="1:24" x14ac:dyDescent="0.35">
      <c r="A133" s="525"/>
      <c r="B133" s="11" t="s">
        <v>61</v>
      </c>
      <c r="C133" s="3">
        <f>SUM('BIZ kWh ENTRY'!C133,'BIZ kWh ENTRY'!S133,'BIZ kWh ENTRY'!AI133,'BIZ kWh ENTRY'!AY133)</f>
        <v>0</v>
      </c>
      <c r="D133" s="3">
        <f>SUM('BIZ kWh ENTRY'!D133,'BIZ kWh ENTRY'!T133,'BIZ kWh ENTRY'!AJ133,'BIZ kWh ENTRY'!AZ133)</f>
        <v>0</v>
      </c>
      <c r="E133" s="3">
        <f>SUM('BIZ kWh ENTRY'!E133,'BIZ kWh ENTRY'!U133,'BIZ kWh ENTRY'!AK133,'BIZ kWh ENTRY'!BA133)</f>
        <v>0</v>
      </c>
      <c r="F133" s="3">
        <f>SUM('BIZ kWh ENTRY'!F133,'BIZ kWh ENTRY'!V133,'BIZ kWh ENTRY'!AL133,'BIZ kWh ENTRY'!BB133)</f>
        <v>0</v>
      </c>
      <c r="G133" s="3">
        <f>SUM('BIZ kWh ENTRY'!G133,'BIZ kWh ENTRY'!W133,'BIZ kWh ENTRY'!AM133,'BIZ kWh ENTRY'!BC133)</f>
        <v>0</v>
      </c>
      <c r="H133" s="3">
        <f>SUM('BIZ kWh ENTRY'!H133,'BIZ kWh ENTRY'!X133,'BIZ kWh ENTRY'!AN133,'BIZ kWh ENTRY'!BD133)</f>
        <v>0</v>
      </c>
      <c r="I133" s="3">
        <f>SUM('BIZ kWh ENTRY'!I133,'BIZ kWh ENTRY'!Y133,'BIZ kWh ENTRY'!AO133,'BIZ kWh ENTRY'!BE133)</f>
        <v>0</v>
      </c>
      <c r="J133" s="3">
        <f>SUM('BIZ kWh ENTRY'!J133,'BIZ kWh ENTRY'!Z133,'BIZ kWh ENTRY'!AP133,'BIZ kWh ENTRY'!BF133)</f>
        <v>0</v>
      </c>
      <c r="K133" s="3">
        <f>SUM('BIZ kWh ENTRY'!K133,'BIZ kWh ENTRY'!AA133,'BIZ kWh ENTRY'!AQ133,'BIZ kWh ENTRY'!BG133)</f>
        <v>0</v>
      </c>
      <c r="L133" s="3">
        <f>SUM('BIZ kWh ENTRY'!L133,'BIZ kWh ENTRY'!AB133,'BIZ kWh ENTRY'!AR133,'BIZ kWh ENTRY'!BH133)</f>
        <v>5650.2239026266398</v>
      </c>
      <c r="M133" s="3">
        <f>SUM('BIZ kWh ENTRY'!M133,'BIZ kWh ENTRY'!AC133,'BIZ kWh ENTRY'!AS133,'BIZ kWh ENTRY'!BI133)</f>
        <v>0</v>
      </c>
      <c r="N133" s="3">
        <f>SUM('BIZ kWh ENTRY'!N133,'BIZ kWh ENTRY'!AD133,'BIZ kWh ENTRY'!AT133,'BIZ kWh ENTRY'!BJ133)</f>
        <v>0</v>
      </c>
      <c r="O133" s="65">
        <f t="shared" si="24"/>
        <v>5650.2239026266398</v>
      </c>
      <c r="Q133" s="147"/>
      <c r="R133" s="147"/>
      <c r="S133" s="147"/>
      <c r="T133" s="147"/>
      <c r="U133" s="147"/>
      <c r="V133" s="147"/>
      <c r="W133" s="147"/>
      <c r="X133" s="239"/>
    </row>
    <row r="134" spans="1:24" x14ac:dyDescent="0.35">
      <c r="A134" s="525"/>
      <c r="B134" s="10" t="s">
        <v>60</v>
      </c>
      <c r="C134" s="3">
        <f>SUM('BIZ kWh ENTRY'!C134,'BIZ kWh ENTRY'!S134,'BIZ kWh ENTRY'!AI134,'BIZ kWh ENTRY'!AY134)</f>
        <v>0</v>
      </c>
      <c r="D134" s="3">
        <f>SUM('BIZ kWh ENTRY'!D134,'BIZ kWh ENTRY'!T134,'BIZ kWh ENTRY'!AJ134,'BIZ kWh ENTRY'!AZ134)</f>
        <v>0</v>
      </c>
      <c r="E134" s="3">
        <f>SUM('BIZ kWh ENTRY'!E134,'BIZ kWh ENTRY'!U134,'BIZ kWh ENTRY'!AK134,'BIZ kWh ENTRY'!BA134)</f>
        <v>0</v>
      </c>
      <c r="F134" s="3">
        <f>SUM('BIZ kWh ENTRY'!F134,'BIZ kWh ENTRY'!V134,'BIZ kWh ENTRY'!AL134,'BIZ kWh ENTRY'!BB134)</f>
        <v>0</v>
      </c>
      <c r="G134" s="3">
        <f>SUM('BIZ kWh ENTRY'!G134,'BIZ kWh ENTRY'!W134,'BIZ kWh ENTRY'!AM134,'BIZ kWh ENTRY'!BC134)</f>
        <v>0</v>
      </c>
      <c r="H134" s="3">
        <f>SUM('BIZ kWh ENTRY'!H134,'BIZ kWh ENTRY'!X134,'BIZ kWh ENTRY'!AN134,'BIZ kWh ENTRY'!BD134)</f>
        <v>0</v>
      </c>
      <c r="I134" s="3">
        <f>SUM('BIZ kWh ENTRY'!I134,'BIZ kWh ENTRY'!Y134,'BIZ kWh ENTRY'!AO134,'BIZ kWh ENTRY'!BE134)</f>
        <v>0</v>
      </c>
      <c r="J134" s="3">
        <f>SUM('BIZ kWh ENTRY'!J134,'BIZ kWh ENTRY'!Z134,'BIZ kWh ENTRY'!AP134,'BIZ kWh ENTRY'!BF134)</f>
        <v>0</v>
      </c>
      <c r="K134" s="3">
        <f>SUM('BIZ kWh ENTRY'!K134,'BIZ kWh ENTRY'!AA134,'BIZ kWh ENTRY'!AQ134,'BIZ kWh ENTRY'!BG134)</f>
        <v>0</v>
      </c>
      <c r="L134" s="3">
        <f>SUM('BIZ kWh ENTRY'!L134,'BIZ kWh ENTRY'!AB134,'BIZ kWh ENTRY'!AR134,'BIZ kWh ENTRY'!BH134)</f>
        <v>0</v>
      </c>
      <c r="M134" s="3">
        <f>SUM('BIZ kWh ENTRY'!M134,'BIZ kWh ENTRY'!AC134,'BIZ kWh ENTRY'!AS134,'BIZ kWh ENTRY'!BI134)</f>
        <v>0</v>
      </c>
      <c r="N134" s="3">
        <f>SUM('BIZ kWh ENTRY'!N134,'BIZ kWh ENTRY'!AD134,'BIZ kWh ENTRY'!AT134,'BIZ kWh ENTRY'!BJ134)</f>
        <v>0</v>
      </c>
      <c r="O134" s="65">
        <f t="shared" si="24"/>
        <v>0</v>
      </c>
      <c r="Q134" s="147"/>
      <c r="R134" s="147"/>
      <c r="S134" s="147"/>
      <c r="T134" s="147"/>
      <c r="U134" s="147"/>
      <c r="V134" s="147"/>
      <c r="W134" s="147"/>
      <c r="X134" s="239"/>
    </row>
    <row r="135" spans="1:24" x14ac:dyDescent="0.35">
      <c r="A135" s="525"/>
      <c r="B135" s="10" t="s">
        <v>59</v>
      </c>
      <c r="C135" s="3">
        <f>SUM('BIZ kWh ENTRY'!C135,'BIZ kWh ENTRY'!S135,'BIZ kWh ENTRY'!AI135,'BIZ kWh ENTRY'!AY135)</f>
        <v>0</v>
      </c>
      <c r="D135" s="3">
        <f>SUM('BIZ kWh ENTRY'!D135,'BIZ kWh ENTRY'!T135,'BIZ kWh ENTRY'!AJ135,'BIZ kWh ENTRY'!AZ135)</f>
        <v>0</v>
      </c>
      <c r="E135" s="3">
        <f>SUM('BIZ kWh ENTRY'!E135,'BIZ kWh ENTRY'!U135,'BIZ kWh ENTRY'!AK135,'BIZ kWh ENTRY'!BA135)</f>
        <v>0</v>
      </c>
      <c r="F135" s="3">
        <f>SUM('BIZ kWh ENTRY'!F135,'BIZ kWh ENTRY'!V135,'BIZ kWh ENTRY'!AL135,'BIZ kWh ENTRY'!BB135)</f>
        <v>0</v>
      </c>
      <c r="G135" s="3">
        <f>SUM('BIZ kWh ENTRY'!G135,'BIZ kWh ENTRY'!W135,'BIZ kWh ENTRY'!AM135,'BIZ kWh ENTRY'!BC135)</f>
        <v>0</v>
      </c>
      <c r="H135" s="3">
        <f>SUM('BIZ kWh ENTRY'!H135,'BIZ kWh ENTRY'!X135,'BIZ kWh ENTRY'!AN135,'BIZ kWh ENTRY'!BD135)</f>
        <v>0</v>
      </c>
      <c r="I135" s="3">
        <f>SUM('BIZ kWh ENTRY'!I135,'BIZ kWh ENTRY'!Y135,'BIZ kWh ENTRY'!AO135,'BIZ kWh ENTRY'!BE135)</f>
        <v>0</v>
      </c>
      <c r="J135" s="3">
        <f>SUM('BIZ kWh ENTRY'!J135,'BIZ kWh ENTRY'!Z135,'BIZ kWh ENTRY'!AP135,'BIZ kWh ENTRY'!BF135)</f>
        <v>0</v>
      </c>
      <c r="K135" s="3">
        <f>SUM('BIZ kWh ENTRY'!K135,'BIZ kWh ENTRY'!AA135,'BIZ kWh ENTRY'!AQ135,'BIZ kWh ENTRY'!BG135)</f>
        <v>0</v>
      </c>
      <c r="L135" s="3">
        <f>SUM('BIZ kWh ENTRY'!L135,'BIZ kWh ENTRY'!AB135,'BIZ kWh ENTRY'!AR135,'BIZ kWh ENTRY'!BH135)</f>
        <v>10356.917074779449</v>
      </c>
      <c r="M135" s="3">
        <f>SUM('BIZ kWh ENTRY'!M135,'BIZ kWh ENTRY'!AC135,'BIZ kWh ENTRY'!AS135,'BIZ kWh ENTRY'!BI135)</f>
        <v>0</v>
      </c>
      <c r="N135" s="3">
        <f>SUM('BIZ kWh ENTRY'!N135,'BIZ kWh ENTRY'!AD135,'BIZ kWh ENTRY'!AT135,'BIZ kWh ENTRY'!BJ135)</f>
        <v>0</v>
      </c>
      <c r="O135" s="65">
        <f t="shared" si="24"/>
        <v>10356.917074779449</v>
      </c>
      <c r="Q135" s="147"/>
      <c r="R135" s="147"/>
      <c r="S135" s="147"/>
      <c r="T135" s="147"/>
      <c r="U135" s="147"/>
      <c r="V135" s="147"/>
      <c r="W135" s="147"/>
      <c r="X135" s="239"/>
    </row>
    <row r="136" spans="1:24" x14ac:dyDescent="0.35">
      <c r="A136" s="525"/>
      <c r="B136" s="11" t="s">
        <v>58</v>
      </c>
      <c r="C136" s="3">
        <f>SUM('BIZ kWh ENTRY'!C136,'BIZ kWh ENTRY'!S136,'BIZ kWh ENTRY'!AI136,'BIZ kWh ENTRY'!AY136)</f>
        <v>0</v>
      </c>
      <c r="D136" s="3">
        <f>SUM('BIZ kWh ENTRY'!D136,'BIZ kWh ENTRY'!T136,'BIZ kWh ENTRY'!AJ136,'BIZ kWh ENTRY'!AZ136)</f>
        <v>0</v>
      </c>
      <c r="E136" s="3">
        <f>SUM('BIZ kWh ENTRY'!E136,'BIZ kWh ENTRY'!U136,'BIZ kWh ENTRY'!AK136,'BIZ kWh ENTRY'!BA136)</f>
        <v>0</v>
      </c>
      <c r="F136" s="3">
        <f>SUM('BIZ kWh ENTRY'!F136,'BIZ kWh ENTRY'!V136,'BIZ kWh ENTRY'!AL136,'BIZ kWh ENTRY'!BB136)</f>
        <v>0</v>
      </c>
      <c r="G136" s="3">
        <f>SUM('BIZ kWh ENTRY'!G136,'BIZ kWh ENTRY'!W136,'BIZ kWh ENTRY'!AM136,'BIZ kWh ENTRY'!BC136)</f>
        <v>0</v>
      </c>
      <c r="H136" s="3">
        <f>SUM('BIZ kWh ENTRY'!H136,'BIZ kWh ENTRY'!X136,'BIZ kWh ENTRY'!AN136,'BIZ kWh ENTRY'!BD136)</f>
        <v>0</v>
      </c>
      <c r="I136" s="3">
        <f>SUM('BIZ kWh ENTRY'!I136,'BIZ kWh ENTRY'!Y136,'BIZ kWh ENTRY'!AO136,'BIZ kWh ENTRY'!BE136)</f>
        <v>0</v>
      </c>
      <c r="J136" s="3">
        <f>SUM('BIZ kWh ENTRY'!J136,'BIZ kWh ENTRY'!Z136,'BIZ kWh ENTRY'!AP136,'BIZ kWh ENTRY'!BF136)</f>
        <v>26832.834333934301</v>
      </c>
      <c r="K136" s="3">
        <f>SUM('BIZ kWh ENTRY'!K136,'BIZ kWh ENTRY'!AA136,'BIZ kWh ENTRY'!AQ136,'BIZ kWh ENTRY'!BG136)</f>
        <v>13662.347402042407</v>
      </c>
      <c r="L136" s="3">
        <f>SUM('BIZ kWh ENTRY'!L136,'BIZ kWh ENTRY'!AB136,'BIZ kWh ENTRY'!AR136,'BIZ kWh ENTRY'!BH136)</f>
        <v>0</v>
      </c>
      <c r="M136" s="3">
        <f>SUM('BIZ kWh ENTRY'!M136,'BIZ kWh ENTRY'!AC136,'BIZ kWh ENTRY'!AS136,'BIZ kWh ENTRY'!BI136)</f>
        <v>13737.004915724821</v>
      </c>
      <c r="N136" s="3">
        <f>SUM('BIZ kWh ENTRY'!N136,'BIZ kWh ENTRY'!AD136,'BIZ kWh ENTRY'!AT136,'BIZ kWh ENTRY'!BJ136)</f>
        <v>4525.4453519158724</v>
      </c>
      <c r="O136" s="65">
        <f t="shared" si="24"/>
        <v>58757.6320036174</v>
      </c>
      <c r="Q136" s="147"/>
      <c r="R136" s="147"/>
      <c r="S136" s="147"/>
      <c r="T136" s="147"/>
      <c r="U136" s="147"/>
      <c r="V136" s="147"/>
      <c r="W136" s="147"/>
      <c r="X136" s="239"/>
    </row>
    <row r="137" spans="1:24" x14ac:dyDescent="0.35">
      <c r="A137" s="525"/>
      <c r="B137" s="10" t="s">
        <v>57</v>
      </c>
      <c r="C137" s="3">
        <f>SUM('BIZ kWh ENTRY'!C137,'BIZ kWh ENTRY'!S137,'BIZ kWh ENTRY'!AI137,'BIZ kWh ENTRY'!AY137)</f>
        <v>0</v>
      </c>
      <c r="D137" s="3">
        <f>SUM('BIZ kWh ENTRY'!D137,'BIZ kWh ENTRY'!T137,'BIZ kWh ENTRY'!AJ137,'BIZ kWh ENTRY'!AZ137)</f>
        <v>0</v>
      </c>
      <c r="E137" s="3">
        <f>SUM('BIZ kWh ENTRY'!E137,'BIZ kWh ENTRY'!U137,'BIZ kWh ENTRY'!AK137,'BIZ kWh ENTRY'!BA137)</f>
        <v>0</v>
      </c>
      <c r="F137" s="3">
        <f>SUM('BIZ kWh ENTRY'!F137,'BIZ kWh ENTRY'!V137,'BIZ kWh ENTRY'!AL137,'BIZ kWh ENTRY'!BB137)</f>
        <v>0</v>
      </c>
      <c r="G137" s="3">
        <f>SUM('BIZ kWh ENTRY'!G137,'BIZ kWh ENTRY'!W137,'BIZ kWh ENTRY'!AM137,'BIZ kWh ENTRY'!BC137)</f>
        <v>0</v>
      </c>
      <c r="H137" s="3">
        <f>SUM('BIZ kWh ENTRY'!H137,'BIZ kWh ENTRY'!X137,'BIZ kWh ENTRY'!AN137,'BIZ kWh ENTRY'!BD137)</f>
        <v>0</v>
      </c>
      <c r="I137" s="3">
        <f>SUM('BIZ kWh ENTRY'!I137,'BIZ kWh ENTRY'!Y137,'BIZ kWh ENTRY'!AO137,'BIZ kWh ENTRY'!BE137)</f>
        <v>0</v>
      </c>
      <c r="J137" s="3">
        <f>SUM('BIZ kWh ENTRY'!J137,'BIZ kWh ENTRY'!Z137,'BIZ kWh ENTRY'!AP137,'BIZ kWh ENTRY'!BF137)</f>
        <v>0</v>
      </c>
      <c r="K137" s="3">
        <f>SUM('BIZ kWh ENTRY'!K137,'BIZ kWh ENTRY'!AA137,'BIZ kWh ENTRY'!AQ137,'BIZ kWh ENTRY'!BG137)</f>
        <v>0</v>
      </c>
      <c r="L137" s="3">
        <f>SUM('BIZ kWh ENTRY'!L137,'BIZ kWh ENTRY'!AB137,'BIZ kWh ENTRY'!AR137,'BIZ kWh ENTRY'!BH137)</f>
        <v>7576.2751222598099</v>
      </c>
      <c r="M137" s="3">
        <f>SUM('BIZ kWh ENTRY'!M137,'BIZ kWh ENTRY'!AC137,'BIZ kWh ENTRY'!AS137,'BIZ kWh ENTRY'!BI137)</f>
        <v>0</v>
      </c>
      <c r="N137" s="3">
        <f>SUM('BIZ kWh ENTRY'!N137,'BIZ kWh ENTRY'!AD137,'BIZ kWh ENTRY'!AT137,'BIZ kWh ENTRY'!BJ137)</f>
        <v>0</v>
      </c>
      <c r="O137" s="65">
        <f t="shared" si="24"/>
        <v>7576.2751222598099</v>
      </c>
      <c r="Q137" s="147"/>
      <c r="R137" s="147"/>
      <c r="S137" s="147"/>
      <c r="T137" s="147"/>
      <c r="U137" s="147"/>
      <c r="V137" s="147"/>
      <c r="W137" s="147"/>
      <c r="X137" s="239"/>
    </row>
    <row r="138" spans="1:24" x14ac:dyDescent="0.35">
      <c r="A138" s="525"/>
      <c r="B138" s="10" t="s">
        <v>56</v>
      </c>
      <c r="C138" s="3">
        <f>SUM('BIZ kWh ENTRY'!C138,'BIZ kWh ENTRY'!S138,'BIZ kWh ENTRY'!AI138,'BIZ kWh ENTRY'!AY138)</f>
        <v>0</v>
      </c>
      <c r="D138" s="3">
        <f>SUM('BIZ kWh ENTRY'!D138,'BIZ kWh ENTRY'!T138,'BIZ kWh ENTRY'!AJ138,'BIZ kWh ENTRY'!AZ138)</f>
        <v>0</v>
      </c>
      <c r="E138" s="3">
        <f>SUM('BIZ kWh ENTRY'!E138,'BIZ kWh ENTRY'!U138,'BIZ kWh ENTRY'!AK138,'BIZ kWh ENTRY'!BA138)</f>
        <v>0</v>
      </c>
      <c r="F138" s="3">
        <f>SUM('BIZ kWh ENTRY'!F138,'BIZ kWh ENTRY'!V138,'BIZ kWh ENTRY'!AL138,'BIZ kWh ENTRY'!BB138)</f>
        <v>0</v>
      </c>
      <c r="G138" s="3">
        <f>SUM('BIZ kWh ENTRY'!G138,'BIZ kWh ENTRY'!W138,'BIZ kWh ENTRY'!AM138,'BIZ kWh ENTRY'!BC138)</f>
        <v>0</v>
      </c>
      <c r="H138" s="3">
        <f>SUM('BIZ kWh ENTRY'!H138,'BIZ kWh ENTRY'!X138,'BIZ kWh ENTRY'!AN138,'BIZ kWh ENTRY'!BD138)</f>
        <v>239176.35352127999</v>
      </c>
      <c r="I138" s="3">
        <f>SUM('BIZ kWh ENTRY'!I138,'BIZ kWh ENTRY'!Y138,'BIZ kWh ENTRY'!AO138,'BIZ kWh ENTRY'!BE138)</f>
        <v>0</v>
      </c>
      <c r="J138" s="3">
        <f>SUM('BIZ kWh ENTRY'!J138,'BIZ kWh ENTRY'!Z138,'BIZ kWh ENTRY'!AP138,'BIZ kWh ENTRY'!BF138)</f>
        <v>0</v>
      </c>
      <c r="K138" s="3">
        <f>SUM('BIZ kWh ENTRY'!K138,'BIZ kWh ENTRY'!AA138,'BIZ kWh ENTRY'!AQ138,'BIZ kWh ENTRY'!BG138)</f>
        <v>0</v>
      </c>
      <c r="L138" s="3">
        <f>SUM('BIZ kWh ENTRY'!L138,'BIZ kWh ENTRY'!AB138,'BIZ kWh ENTRY'!AR138,'BIZ kWh ENTRY'!BH138)</f>
        <v>0</v>
      </c>
      <c r="M138" s="3">
        <f>SUM('BIZ kWh ENTRY'!M138,'BIZ kWh ENTRY'!AC138,'BIZ kWh ENTRY'!AS138,'BIZ kWh ENTRY'!BI138)</f>
        <v>42633.895718350359</v>
      </c>
      <c r="N138" s="3">
        <f>SUM('BIZ kWh ENTRY'!N138,'BIZ kWh ENTRY'!AD138,'BIZ kWh ENTRY'!AT138,'BIZ kWh ENTRY'!BJ138)</f>
        <v>53788.391004797748</v>
      </c>
      <c r="O138" s="65">
        <f t="shared" si="24"/>
        <v>335598.64024442813</v>
      </c>
      <c r="Q138" s="147"/>
      <c r="R138" s="147"/>
      <c r="S138" s="147"/>
      <c r="T138" s="147"/>
      <c r="U138" s="147"/>
      <c r="V138" s="147"/>
      <c r="W138" s="147"/>
      <c r="X138" s="239"/>
    </row>
    <row r="139" spans="1:24" x14ac:dyDescent="0.35">
      <c r="A139" s="525"/>
      <c r="B139" s="10" t="s">
        <v>55</v>
      </c>
      <c r="C139" s="3">
        <f>SUM('BIZ kWh ENTRY'!C139,'BIZ kWh ENTRY'!S139,'BIZ kWh ENTRY'!AI139,'BIZ kWh ENTRY'!AY139)</f>
        <v>0</v>
      </c>
      <c r="D139" s="3">
        <f>SUM('BIZ kWh ENTRY'!D139,'BIZ kWh ENTRY'!T139,'BIZ kWh ENTRY'!AJ139,'BIZ kWh ENTRY'!AZ139)</f>
        <v>0</v>
      </c>
      <c r="E139" s="3">
        <f>SUM('BIZ kWh ENTRY'!E139,'BIZ kWh ENTRY'!U139,'BIZ kWh ENTRY'!AK139,'BIZ kWh ENTRY'!BA139)</f>
        <v>175417.46766772069</v>
      </c>
      <c r="F139" s="3">
        <f>SUM('BIZ kWh ENTRY'!F139,'BIZ kWh ENTRY'!V139,'BIZ kWh ENTRY'!AL139,'BIZ kWh ENTRY'!BB139)</f>
        <v>0</v>
      </c>
      <c r="G139" s="3">
        <f>SUM('BIZ kWh ENTRY'!G139,'BIZ kWh ENTRY'!W139,'BIZ kWh ENTRY'!AM139,'BIZ kWh ENTRY'!BC139)</f>
        <v>0</v>
      </c>
      <c r="H139" s="3">
        <f>SUM('BIZ kWh ENTRY'!H139,'BIZ kWh ENTRY'!X139,'BIZ kWh ENTRY'!AN139,'BIZ kWh ENTRY'!BD139)</f>
        <v>18591.668743679566</v>
      </c>
      <c r="I139" s="3">
        <f>SUM('BIZ kWh ENTRY'!I139,'BIZ kWh ENTRY'!Y139,'BIZ kWh ENTRY'!AO139,'BIZ kWh ENTRY'!BE139)</f>
        <v>24153.378611551547</v>
      </c>
      <c r="J139" s="3">
        <f>SUM('BIZ kWh ENTRY'!J139,'BIZ kWh ENTRY'!Z139,'BIZ kWh ENTRY'!AP139,'BIZ kWh ENTRY'!BF139)</f>
        <v>204988.97970925993</v>
      </c>
      <c r="K139" s="3">
        <f>SUM('BIZ kWh ENTRY'!K139,'BIZ kWh ENTRY'!AA139,'BIZ kWh ENTRY'!AQ139,'BIZ kWh ENTRY'!BG139)</f>
        <v>4522.2338856343731</v>
      </c>
      <c r="L139" s="3">
        <f>SUM('BIZ kWh ENTRY'!L139,'BIZ kWh ENTRY'!AB139,'BIZ kWh ENTRY'!AR139,'BIZ kWh ENTRY'!BH139)</f>
        <v>1646.821268969424</v>
      </c>
      <c r="M139" s="3">
        <f>SUM('BIZ kWh ENTRY'!M139,'BIZ kWh ENTRY'!AC139,'BIZ kWh ENTRY'!AS139,'BIZ kWh ENTRY'!BI139)</f>
        <v>5222.658655474389</v>
      </c>
      <c r="N139" s="3">
        <f>SUM('BIZ kWh ENTRY'!N139,'BIZ kWh ENTRY'!AD139,'BIZ kWh ENTRY'!AT139,'BIZ kWh ENTRY'!BJ139)</f>
        <v>183470.50717855076</v>
      </c>
      <c r="O139" s="65">
        <f t="shared" si="24"/>
        <v>618013.71572084073</v>
      </c>
      <c r="Q139" s="147"/>
      <c r="R139" s="147"/>
      <c r="S139" s="147"/>
      <c r="T139" s="147"/>
      <c r="U139" s="147"/>
      <c r="V139" s="147"/>
      <c r="W139" s="147"/>
      <c r="X139" s="239"/>
    </row>
    <row r="140" spans="1:24" x14ac:dyDescent="0.35">
      <c r="A140" s="525"/>
      <c r="B140" s="10" t="s">
        <v>54</v>
      </c>
      <c r="C140" s="3">
        <f>SUM('BIZ kWh ENTRY'!C140,'BIZ kWh ENTRY'!S140,'BIZ kWh ENTRY'!AI140,'BIZ kWh ENTRY'!AY140)</f>
        <v>0</v>
      </c>
      <c r="D140" s="3">
        <f>SUM('BIZ kWh ENTRY'!D140,'BIZ kWh ENTRY'!T140,'BIZ kWh ENTRY'!AJ140,'BIZ kWh ENTRY'!AZ140)</f>
        <v>0</v>
      </c>
      <c r="E140" s="3">
        <f>SUM('BIZ kWh ENTRY'!E140,'BIZ kWh ENTRY'!U140,'BIZ kWh ENTRY'!AK140,'BIZ kWh ENTRY'!BA140)</f>
        <v>0</v>
      </c>
      <c r="F140" s="3">
        <f>SUM('BIZ kWh ENTRY'!F140,'BIZ kWh ENTRY'!V140,'BIZ kWh ENTRY'!AL140,'BIZ kWh ENTRY'!BB140)</f>
        <v>0</v>
      </c>
      <c r="G140" s="3">
        <f>SUM('BIZ kWh ENTRY'!G140,'BIZ kWh ENTRY'!W140,'BIZ kWh ENTRY'!AM140,'BIZ kWh ENTRY'!BC140)</f>
        <v>0</v>
      </c>
      <c r="H140" s="3">
        <f>SUM('BIZ kWh ENTRY'!H140,'BIZ kWh ENTRY'!X140,'BIZ kWh ENTRY'!AN140,'BIZ kWh ENTRY'!BD140)</f>
        <v>0</v>
      </c>
      <c r="I140" s="3">
        <f>SUM('BIZ kWh ENTRY'!I140,'BIZ kWh ENTRY'!Y140,'BIZ kWh ENTRY'!AO140,'BIZ kWh ENTRY'!BE140)</f>
        <v>0</v>
      </c>
      <c r="J140" s="3">
        <f>SUM('BIZ kWh ENTRY'!J140,'BIZ kWh ENTRY'!Z140,'BIZ kWh ENTRY'!AP140,'BIZ kWh ENTRY'!BF140)</f>
        <v>0</v>
      </c>
      <c r="K140" s="3">
        <f>SUM('BIZ kWh ENTRY'!K140,'BIZ kWh ENTRY'!AA140,'BIZ kWh ENTRY'!AQ140,'BIZ kWh ENTRY'!BG140)</f>
        <v>0</v>
      </c>
      <c r="L140" s="3">
        <f>SUM('BIZ kWh ENTRY'!L140,'BIZ kWh ENTRY'!AB140,'BIZ kWh ENTRY'!AR140,'BIZ kWh ENTRY'!BH140)</f>
        <v>0</v>
      </c>
      <c r="M140" s="3">
        <f>SUM('BIZ kWh ENTRY'!M140,'BIZ kWh ENTRY'!AC140,'BIZ kWh ENTRY'!AS140,'BIZ kWh ENTRY'!BI140)</f>
        <v>0</v>
      </c>
      <c r="N140" s="3">
        <f>SUM('BIZ kWh ENTRY'!N140,'BIZ kWh ENTRY'!AD140,'BIZ kWh ENTRY'!AT140,'BIZ kWh ENTRY'!BJ140)</f>
        <v>0</v>
      </c>
      <c r="O140" s="65">
        <f t="shared" si="24"/>
        <v>0</v>
      </c>
      <c r="Q140" s="147"/>
      <c r="R140" s="147"/>
      <c r="S140" s="147"/>
      <c r="T140" s="147"/>
      <c r="U140" s="147"/>
      <c r="V140" s="147"/>
      <c r="W140" s="147"/>
      <c r="X140" s="239"/>
    </row>
    <row r="141" spans="1:24" x14ac:dyDescent="0.35">
      <c r="A141" s="525"/>
      <c r="B141" s="10" t="s">
        <v>53</v>
      </c>
      <c r="C141" s="3">
        <f>SUM('BIZ kWh ENTRY'!C141,'BIZ kWh ENTRY'!S141,'BIZ kWh ENTRY'!AI141,'BIZ kWh ENTRY'!AY141)</f>
        <v>0</v>
      </c>
      <c r="D141" s="3">
        <f>SUM('BIZ kWh ENTRY'!D141,'BIZ kWh ENTRY'!T141,'BIZ kWh ENTRY'!AJ141,'BIZ kWh ENTRY'!AZ141)</f>
        <v>0</v>
      </c>
      <c r="E141" s="3">
        <f>SUM('BIZ kWh ENTRY'!E141,'BIZ kWh ENTRY'!U141,'BIZ kWh ENTRY'!AK141,'BIZ kWh ENTRY'!BA141)</f>
        <v>0</v>
      </c>
      <c r="F141" s="3">
        <f>SUM('BIZ kWh ENTRY'!F141,'BIZ kWh ENTRY'!V141,'BIZ kWh ENTRY'!AL141,'BIZ kWh ENTRY'!BB141)</f>
        <v>0</v>
      </c>
      <c r="G141" s="3">
        <f>SUM('BIZ kWh ENTRY'!G141,'BIZ kWh ENTRY'!W141,'BIZ kWh ENTRY'!AM141,'BIZ kWh ENTRY'!BC141)</f>
        <v>0</v>
      </c>
      <c r="H141" s="3">
        <f>SUM('BIZ kWh ENTRY'!H141,'BIZ kWh ENTRY'!X141,'BIZ kWh ENTRY'!AN141,'BIZ kWh ENTRY'!BD141)</f>
        <v>0</v>
      </c>
      <c r="I141" s="3">
        <f>SUM('BIZ kWh ENTRY'!I141,'BIZ kWh ENTRY'!Y141,'BIZ kWh ENTRY'!AO141,'BIZ kWh ENTRY'!BE141)</f>
        <v>0</v>
      </c>
      <c r="J141" s="3">
        <f>SUM('BIZ kWh ENTRY'!J141,'BIZ kWh ENTRY'!Z141,'BIZ kWh ENTRY'!AP141,'BIZ kWh ENTRY'!BF141)</f>
        <v>0</v>
      </c>
      <c r="K141" s="3">
        <f>SUM('BIZ kWh ENTRY'!K141,'BIZ kWh ENTRY'!AA141,'BIZ kWh ENTRY'!AQ141,'BIZ kWh ENTRY'!BG141)</f>
        <v>875.81850543732673</v>
      </c>
      <c r="L141" s="3">
        <f>SUM('BIZ kWh ENTRY'!L141,'BIZ kWh ENTRY'!AB141,'BIZ kWh ENTRY'!AR141,'BIZ kWh ENTRY'!BH141)</f>
        <v>0</v>
      </c>
      <c r="M141" s="3">
        <f>SUM('BIZ kWh ENTRY'!M141,'BIZ kWh ENTRY'!AC141,'BIZ kWh ENTRY'!AS141,'BIZ kWh ENTRY'!BI141)</f>
        <v>0</v>
      </c>
      <c r="N141" s="3">
        <f>SUM('BIZ kWh ENTRY'!N141,'BIZ kWh ENTRY'!AD141,'BIZ kWh ENTRY'!AT141,'BIZ kWh ENTRY'!BJ141)</f>
        <v>18192.173774502</v>
      </c>
      <c r="O141" s="65">
        <f t="shared" si="24"/>
        <v>19067.992279939328</v>
      </c>
      <c r="Q141" s="147"/>
      <c r="R141" s="147"/>
      <c r="S141" s="147"/>
      <c r="T141" s="147"/>
      <c r="U141" s="147"/>
      <c r="V141" s="147"/>
      <c r="W141" s="147"/>
      <c r="X141" s="239"/>
    </row>
    <row r="142" spans="1:24" x14ac:dyDescent="0.35">
      <c r="A142" s="525"/>
      <c r="B142" s="10" t="s">
        <v>52</v>
      </c>
      <c r="C142" s="3">
        <f>SUM('BIZ kWh ENTRY'!C142,'BIZ kWh ENTRY'!S142,'BIZ kWh ENTRY'!AI142,'BIZ kWh ENTRY'!AY142)</f>
        <v>0</v>
      </c>
      <c r="D142" s="3">
        <f>SUM('BIZ kWh ENTRY'!D142,'BIZ kWh ENTRY'!T142,'BIZ kWh ENTRY'!AJ142,'BIZ kWh ENTRY'!AZ142)</f>
        <v>0</v>
      </c>
      <c r="E142" s="3">
        <f>SUM('BIZ kWh ENTRY'!E142,'BIZ kWh ENTRY'!U142,'BIZ kWh ENTRY'!AK142,'BIZ kWh ENTRY'!BA142)</f>
        <v>0</v>
      </c>
      <c r="F142" s="3">
        <f>SUM('BIZ kWh ENTRY'!F142,'BIZ kWh ENTRY'!V142,'BIZ kWh ENTRY'!AL142,'BIZ kWh ENTRY'!BB142)</f>
        <v>0</v>
      </c>
      <c r="G142" s="3">
        <f>SUM('BIZ kWh ENTRY'!G142,'BIZ kWh ENTRY'!W142,'BIZ kWh ENTRY'!AM142,'BIZ kWh ENTRY'!BC142)</f>
        <v>0</v>
      </c>
      <c r="H142" s="3">
        <f>SUM('BIZ kWh ENTRY'!H142,'BIZ kWh ENTRY'!X142,'BIZ kWh ENTRY'!AN142,'BIZ kWh ENTRY'!BD142)</f>
        <v>0</v>
      </c>
      <c r="I142" s="3">
        <f>SUM('BIZ kWh ENTRY'!I142,'BIZ kWh ENTRY'!Y142,'BIZ kWh ENTRY'!AO142,'BIZ kWh ENTRY'!BE142)</f>
        <v>0</v>
      </c>
      <c r="J142" s="3">
        <f>SUM('BIZ kWh ENTRY'!J142,'BIZ kWh ENTRY'!Z142,'BIZ kWh ENTRY'!AP142,'BIZ kWh ENTRY'!BF142)</f>
        <v>0</v>
      </c>
      <c r="K142" s="3">
        <f>SUM('BIZ kWh ENTRY'!K142,'BIZ kWh ENTRY'!AA142,'BIZ kWh ENTRY'!AQ142,'BIZ kWh ENTRY'!BG142)</f>
        <v>0</v>
      </c>
      <c r="L142" s="3">
        <f>SUM('BIZ kWh ENTRY'!L142,'BIZ kWh ENTRY'!AB142,'BIZ kWh ENTRY'!AR142,'BIZ kWh ENTRY'!BH142)</f>
        <v>0</v>
      </c>
      <c r="M142" s="3">
        <f>SUM('BIZ kWh ENTRY'!M142,'BIZ kWh ENTRY'!AC142,'BIZ kWh ENTRY'!AS142,'BIZ kWh ENTRY'!BI142)</f>
        <v>0</v>
      </c>
      <c r="N142" s="3">
        <f>SUM('BIZ kWh ENTRY'!N142,'BIZ kWh ENTRY'!AD142,'BIZ kWh ENTRY'!AT142,'BIZ kWh ENTRY'!BJ142)</f>
        <v>0</v>
      </c>
      <c r="O142" s="65">
        <f t="shared" si="24"/>
        <v>0</v>
      </c>
      <c r="Q142" s="147"/>
      <c r="R142" s="147"/>
      <c r="S142" s="147"/>
      <c r="T142" s="147"/>
      <c r="U142" s="147"/>
      <c r="V142" s="147"/>
      <c r="W142" s="147"/>
      <c r="X142" s="239"/>
    </row>
    <row r="143" spans="1:24" x14ac:dyDescent="0.35">
      <c r="A143" s="525"/>
      <c r="B143" s="10" t="s">
        <v>51</v>
      </c>
      <c r="C143" s="3">
        <f>SUM('BIZ kWh ENTRY'!C143,'BIZ kWh ENTRY'!S143,'BIZ kWh ENTRY'!AI143,'BIZ kWh ENTRY'!AY143)</f>
        <v>0</v>
      </c>
      <c r="D143" s="3">
        <f>SUM('BIZ kWh ENTRY'!D143,'BIZ kWh ENTRY'!T143,'BIZ kWh ENTRY'!AJ143,'BIZ kWh ENTRY'!AZ143)</f>
        <v>0</v>
      </c>
      <c r="E143" s="3">
        <f>SUM('BIZ kWh ENTRY'!E143,'BIZ kWh ENTRY'!U143,'BIZ kWh ENTRY'!AK143,'BIZ kWh ENTRY'!BA143)</f>
        <v>0</v>
      </c>
      <c r="F143" s="3">
        <f>SUM('BIZ kWh ENTRY'!F143,'BIZ kWh ENTRY'!V143,'BIZ kWh ENTRY'!AL143,'BIZ kWh ENTRY'!BB143)</f>
        <v>0</v>
      </c>
      <c r="G143" s="3">
        <f>SUM('BIZ kWh ENTRY'!G143,'BIZ kWh ENTRY'!W143,'BIZ kWh ENTRY'!AM143,'BIZ kWh ENTRY'!BC143)</f>
        <v>0</v>
      </c>
      <c r="H143" s="3">
        <f>SUM('BIZ kWh ENTRY'!H143,'BIZ kWh ENTRY'!X143,'BIZ kWh ENTRY'!AN143,'BIZ kWh ENTRY'!BD143)</f>
        <v>0</v>
      </c>
      <c r="I143" s="3">
        <f>SUM('BIZ kWh ENTRY'!I143,'BIZ kWh ENTRY'!Y143,'BIZ kWh ENTRY'!AO143,'BIZ kWh ENTRY'!BE143)</f>
        <v>0</v>
      </c>
      <c r="J143" s="3">
        <f>SUM('BIZ kWh ENTRY'!J143,'BIZ kWh ENTRY'!Z143,'BIZ kWh ENTRY'!AP143,'BIZ kWh ENTRY'!BF143)</f>
        <v>0</v>
      </c>
      <c r="K143" s="3">
        <f>SUM('BIZ kWh ENTRY'!K143,'BIZ kWh ENTRY'!AA143,'BIZ kWh ENTRY'!AQ143,'BIZ kWh ENTRY'!BG143)</f>
        <v>0</v>
      </c>
      <c r="L143" s="3">
        <f>SUM('BIZ kWh ENTRY'!L143,'BIZ kWh ENTRY'!AB143,'BIZ kWh ENTRY'!AR143,'BIZ kWh ENTRY'!BH143)</f>
        <v>0</v>
      </c>
      <c r="M143" s="3">
        <f>SUM('BIZ kWh ENTRY'!M143,'BIZ kWh ENTRY'!AC143,'BIZ kWh ENTRY'!AS143,'BIZ kWh ENTRY'!BI143)</f>
        <v>0</v>
      </c>
      <c r="N143" s="3">
        <f>SUM('BIZ kWh ENTRY'!N143,'BIZ kWh ENTRY'!AD143,'BIZ kWh ENTRY'!AT143,'BIZ kWh ENTRY'!BJ143)</f>
        <v>0</v>
      </c>
      <c r="O143" s="65">
        <f t="shared" si="24"/>
        <v>0</v>
      </c>
      <c r="Q143" s="147"/>
      <c r="R143" s="147"/>
      <c r="S143" s="147"/>
      <c r="T143" s="147"/>
      <c r="U143" s="147"/>
      <c r="V143" s="147"/>
      <c r="W143" s="147"/>
      <c r="X143" s="239"/>
    </row>
    <row r="144" spans="1:24" ht="15" thickBot="1" x14ac:dyDescent="0.4">
      <c r="A144" s="526"/>
      <c r="B144" s="10" t="s">
        <v>50</v>
      </c>
      <c r="C144" s="3">
        <f>SUM('BIZ kWh ENTRY'!C144,'BIZ kWh ENTRY'!S144,'BIZ kWh ENTRY'!AI144,'BIZ kWh ENTRY'!AY144)</f>
        <v>0</v>
      </c>
      <c r="D144" s="3">
        <f>SUM('BIZ kWh ENTRY'!D144,'BIZ kWh ENTRY'!T144,'BIZ kWh ENTRY'!AJ144,'BIZ kWh ENTRY'!AZ144)</f>
        <v>0</v>
      </c>
      <c r="E144" s="3">
        <f>SUM('BIZ kWh ENTRY'!E144,'BIZ kWh ENTRY'!U144,'BIZ kWh ENTRY'!AK144,'BIZ kWh ENTRY'!BA144)</f>
        <v>0</v>
      </c>
      <c r="F144" s="3">
        <f>SUM('BIZ kWh ENTRY'!F144,'BIZ kWh ENTRY'!V144,'BIZ kWh ENTRY'!AL144,'BIZ kWh ENTRY'!BB144)</f>
        <v>0</v>
      </c>
      <c r="G144" s="3">
        <f>SUM('BIZ kWh ENTRY'!G144,'BIZ kWh ENTRY'!W144,'BIZ kWh ENTRY'!AM144,'BIZ kWh ENTRY'!BC144)</f>
        <v>0</v>
      </c>
      <c r="H144" s="3">
        <f>SUM('BIZ kWh ENTRY'!H144,'BIZ kWh ENTRY'!X144,'BIZ kWh ENTRY'!AN144,'BIZ kWh ENTRY'!BD144)</f>
        <v>0</v>
      </c>
      <c r="I144" s="3">
        <f>SUM('BIZ kWh ENTRY'!I144,'BIZ kWh ENTRY'!Y144,'BIZ kWh ENTRY'!AO144,'BIZ kWh ENTRY'!BE144)</f>
        <v>0</v>
      </c>
      <c r="J144" s="3">
        <f>SUM('BIZ kWh ENTRY'!J144,'BIZ kWh ENTRY'!Z144,'BIZ kWh ENTRY'!AP144,'BIZ kWh ENTRY'!BF144)</f>
        <v>0</v>
      </c>
      <c r="K144" s="3">
        <f>SUM('BIZ kWh ENTRY'!K144,'BIZ kWh ENTRY'!AA144,'BIZ kWh ENTRY'!AQ144,'BIZ kWh ENTRY'!BG144)</f>
        <v>0</v>
      </c>
      <c r="L144" s="3">
        <f>SUM('BIZ kWh ENTRY'!L144,'BIZ kWh ENTRY'!AB144,'BIZ kWh ENTRY'!AR144,'BIZ kWh ENTRY'!BH144)</f>
        <v>0</v>
      </c>
      <c r="M144" s="3">
        <f>SUM('BIZ kWh ENTRY'!M144,'BIZ kWh ENTRY'!AC144,'BIZ kWh ENTRY'!AS144,'BIZ kWh ENTRY'!BI144)</f>
        <v>0</v>
      </c>
      <c r="N144" s="3">
        <f>SUM('BIZ kWh ENTRY'!N144,'BIZ kWh ENTRY'!AD144,'BIZ kWh ENTRY'!AT144,'BIZ kWh ENTRY'!BJ144)</f>
        <v>0</v>
      </c>
      <c r="O144" s="65">
        <f t="shared" si="24"/>
        <v>0</v>
      </c>
      <c r="Q144" s="147"/>
      <c r="R144" s="147"/>
      <c r="S144" s="147"/>
      <c r="T144" s="147"/>
      <c r="U144" s="147"/>
      <c r="V144" s="147"/>
      <c r="W144" s="147"/>
      <c r="X144" s="239"/>
    </row>
    <row r="145" spans="1:24" ht="15" thickBot="1" x14ac:dyDescent="0.4">
      <c r="A145" s="69"/>
      <c r="B145" s="157" t="s">
        <v>43</v>
      </c>
      <c r="C145" s="158">
        <f t="shared" ref="C145:N145" si="25">SUM(C132:C144)</f>
        <v>0</v>
      </c>
      <c r="D145" s="158">
        <f t="shared" si="25"/>
        <v>0</v>
      </c>
      <c r="E145" s="158">
        <f t="shared" si="25"/>
        <v>175417.46766772069</v>
      </c>
      <c r="F145" s="158">
        <f t="shared" si="25"/>
        <v>0</v>
      </c>
      <c r="G145" s="158">
        <f t="shared" si="25"/>
        <v>0</v>
      </c>
      <c r="H145" s="158">
        <f t="shared" si="25"/>
        <v>257768.02226495955</v>
      </c>
      <c r="I145" s="158">
        <f t="shared" si="25"/>
        <v>24153.378611551547</v>
      </c>
      <c r="J145" s="158">
        <f t="shared" si="25"/>
        <v>231821.81404319423</v>
      </c>
      <c r="K145" s="158">
        <f t="shared" si="25"/>
        <v>19060.399793114109</v>
      </c>
      <c r="L145" s="158">
        <f t="shared" si="25"/>
        <v>25230.23736863532</v>
      </c>
      <c r="M145" s="158">
        <f t="shared" si="25"/>
        <v>61593.559289549572</v>
      </c>
      <c r="N145" s="158">
        <f t="shared" si="25"/>
        <v>259976.51730976638</v>
      </c>
      <c r="O145" s="68">
        <f t="shared" si="24"/>
        <v>1055021.3963484915</v>
      </c>
      <c r="Q145" s="147"/>
      <c r="R145" s="147"/>
      <c r="S145" s="147"/>
      <c r="T145" s="147"/>
      <c r="U145" s="147"/>
      <c r="V145" s="147"/>
      <c r="W145" s="147"/>
      <c r="X145" s="239"/>
    </row>
    <row r="146" spans="1:24" ht="21.5" thickBot="1" x14ac:dyDescent="0.4">
      <c r="A146" s="70"/>
    </row>
    <row r="147" spans="1:24" ht="21.5" thickBot="1" x14ac:dyDescent="0.4">
      <c r="A147" s="70"/>
      <c r="B147" s="153" t="s">
        <v>36</v>
      </c>
      <c r="C147" s="154">
        <f>C$3</f>
        <v>45658</v>
      </c>
      <c r="D147" s="154">
        <f t="shared" ref="D147:N147" si="26">D$3</f>
        <v>45689</v>
      </c>
      <c r="E147" s="154">
        <f t="shared" si="26"/>
        <v>45717</v>
      </c>
      <c r="F147" s="154">
        <f t="shared" si="26"/>
        <v>45748</v>
      </c>
      <c r="G147" s="154">
        <f t="shared" si="26"/>
        <v>45778</v>
      </c>
      <c r="H147" s="154">
        <f t="shared" si="26"/>
        <v>45809</v>
      </c>
      <c r="I147" s="154">
        <f t="shared" si="26"/>
        <v>45839</v>
      </c>
      <c r="J147" s="154">
        <f t="shared" si="26"/>
        <v>45870</v>
      </c>
      <c r="K147" s="154">
        <f t="shared" si="26"/>
        <v>45901</v>
      </c>
      <c r="L147" s="154">
        <f t="shared" si="26"/>
        <v>45931</v>
      </c>
      <c r="M147" s="154">
        <f t="shared" si="26"/>
        <v>45962</v>
      </c>
      <c r="N147" s="154" t="str">
        <f t="shared" si="26"/>
        <v>Dec-25 +</v>
      </c>
      <c r="O147" s="155" t="s">
        <v>34</v>
      </c>
      <c r="Q147" s="37"/>
      <c r="R147" s="37"/>
      <c r="S147" s="37"/>
      <c r="T147" s="37"/>
      <c r="U147" s="37"/>
      <c r="V147" s="37"/>
      <c r="W147" s="37"/>
      <c r="X147" s="142"/>
    </row>
    <row r="148" spans="1:24" ht="15" customHeight="1" x14ac:dyDescent="0.35">
      <c r="A148" s="524" t="s">
        <v>63</v>
      </c>
      <c r="B148" s="10" t="s">
        <v>62</v>
      </c>
      <c r="C148" s="3">
        <f>SUM('BIZ kWh ENTRY'!C148,'BIZ kWh ENTRY'!S148,'BIZ kWh ENTRY'!AI148,'BIZ kWh ENTRY'!AY148)</f>
        <v>0</v>
      </c>
      <c r="D148" s="3">
        <f>SUM('BIZ kWh ENTRY'!D148,'BIZ kWh ENTRY'!T148,'BIZ kWh ENTRY'!AJ148,'BIZ kWh ENTRY'!AZ148)</f>
        <v>0</v>
      </c>
      <c r="E148" s="3">
        <f>SUM('BIZ kWh ENTRY'!E148,'BIZ kWh ENTRY'!U148,'BIZ kWh ENTRY'!AK148,'BIZ kWh ENTRY'!BA148)</f>
        <v>0</v>
      </c>
      <c r="F148" s="3">
        <f>SUM('BIZ kWh ENTRY'!F148,'BIZ kWh ENTRY'!V148,'BIZ kWh ENTRY'!AL148,'BIZ kWh ENTRY'!BB148)</f>
        <v>0</v>
      </c>
      <c r="G148" s="3">
        <f>SUM('BIZ kWh ENTRY'!G148,'BIZ kWh ENTRY'!W148,'BIZ kWh ENTRY'!AM148,'BIZ kWh ENTRY'!BC148)</f>
        <v>0</v>
      </c>
      <c r="H148" s="3">
        <f>SUM('BIZ kWh ENTRY'!H148,'BIZ kWh ENTRY'!X148,'BIZ kWh ENTRY'!AN148,'BIZ kWh ENTRY'!BD148)</f>
        <v>0</v>
      </c>
      <c r="I148" s="3">
        <f>SUM('BIZ kWh ENTRY'!I148,'BIZ kWh ENTRY'!Y148,'BIZ kWh ENTRY'!AO148,'BIZ kWh ENTRY'!BE148)</f>
        <v>0</v>
      </c>
      <c r="J148" s="3">
        <f>SUM('BIZ kWh ENTRY'!J148,'BIZ kWh ENTRY'!Z148,'BIZ kWh ENTRY'!AP148,'BIZ kWh ENTRY'!BF148)</f>
        <v>0</v>
      </c>
      <c r="K148" s="3">
        <f>SUM('BIZ kWh ENTRY'!K148,'BIZ kWh ENTRY'!AA148,'BIZ kWh ENTRY'!AQ148,'BIZ kWh ENTRY'!BG148)</f>
        <v>0</v>
      </c>
      <c r="L148" s="3">
        <f>SUM('BIZ kWh ENTRY'!L148,'BIZ kWh ENTRY'!AB148,'BIZ kWh ENTRY'!AR148,'BIZ kWh ENTRY'!BH148)</f>
        <v>0</v>
      </c>
      <c r="M148" s="3">
        <f>SUM('BIZ kWh ENTRY'!M148,'BIZ kWh ENTRY'!AC148,'BIZ kWh ENTRY'!AS148,'BIZ kWh ENTRY'!BI148)</f>
        <v>0</v>
      </c>
      <c r="N148" s="3">
        <f>SUM('BIZ kWh ENTRY'!N148,'BIZ kWh ENTRY'!AD148,'BIZ kWh ENTRY'!AT148,'BIZ kWh ENTRY'!BJ148)</f>
        <v>0</v>
      </c>
      <c r="O148" s="65">
        <f t="shared" ref="O148:O161" si="27">SUM(C148:N148)</f>
        <v>0</v>
      </c>
      <c r="Q148" s="147"/>
      <c r="R148" s="147"/>
      <c r="S148" s="147"/>
      <c r="T148" s="147"/>
      <c r="U148" s="147"/>
      <c r="V148" s="147"/>
      <c r="W148" s="147"/>
      <c r="X148" s="239"/>
    </row>
    <row r="149" spans="1:24" x14ac:dyDescent="0.35">
      <c r="A149" s="525"/>
      <c r="B149" s="11" t="s">
        <v>61</v>
      </c>
      <c r="C149" s="3">
        <f>SUM('BIZ kWh ENTRY'!C149,'BIZ kWh ENTRY'!S149,'BIZ kWh ENTRY'!AI149,'BIZ kWh ENTRY'!AY149)</f>
        <v>0</v>
      </c>
      <c r="D149" s="3">
        <f>SUM('BIZ kWh ENTRY'!D149,'BIZ kWh ENTRY'!T149,'BIZ kWh ENTRY'!AJ149,'BIZ kWh ENTRY'!AZ149)</f>
        <v>0</v>
      </c>
      <c r="E149" s="3">
        <f>SUM('BIZ kWh ENTRY'!E149,'BIZ kWh ENTRY'!U149,'BIZ kWh ENTRY'!AK149,'BIZ kWh ENTRY'!BA149)</f>
        <v>0</v>
      </c>
      <c r="F149" s="3">
        <f>SUM('BIZ kWh ENTRY'!F149,'BIZ kWh ENTRY'!V149,'BIZ kWh ENTRY'!AL149,'BIZ kWh ENTRY'!BB149)</f>
        <v>0</v>
      </c>
      <c r="G149" s="3">
        <f>SUM('BIZ kWh ENTRY'!G149,'BIZ kWh ENTRY'!W149,'BIZ kWh ENTRY'!AM149,'BIZ kWh ENTRY'!BC149)</f>
        <v>0</v>
      </c>
      <c r="H149" s="3">
        <f>SUM('BIZ kWh ENTRY'!H149,'BIZ kWh ENTRY'!X149,'BIZ kWh ENTRY'!AN149,'BIZ kWh ENTRY'!BD149)</f>
        <v>0</v>
      </c>
      <c r="I149" s="3">
        <f>SUM('BIZ kWh ENTRY'!I149,'BIZ kWh ENTRY'!Y149,'BIZ kWh ENTRY'!AO149,'BIZ kWh ENTRY'!BE149)</f>
        <v>0</v>
      </c>
      <c r="J149" s="3">
        <f>SUM('BIZ kWh ENTRY'!J149,'BIZ kWh ENTRY'!Z149,'BIZ kWh ENTRY'!AP149,'BIZ kWh ENTRY'!BF149)</f>
        <v>0</v>
      </c>
      <c r="K149" s="3">
        <f>SUM('BIZ kWh ENTRY'!K149,'BIZ kWh ENTRY'!AA149,'BIZ kWh ENTRY'!AQ149,'BIZ kWh ENTRY'!BG149)</f>
        <v>0</v>
      </c>
      <c r="L149" s="3">
        <f>SUM('BIZ kWh ENTRY'!L149,'BIZ kWh ENTRY'!AB149,'BIZ kWh ENTRY'!AR149,'BIZ kWh ENTRY'!BH149)</f>
        <v>0</v>
      </c>
      <c r="M149" s="3">
        <f>SUM('BIZ kWh ENTRY'!M149,'BIZ kWh ENTRY'!AC149,'BIZ kWh ENTRY'!AS149,'BIZ kWh ENTRY'!BI149)</f>
        <v>0</v>
      </c>
      <c r="N149" s="3">
        <f>SUM('BIZ kWh ENTRY'!N149,'BIZ kWh ENTRY'!AD149,'BIZ kWh ENTRY'!AT149,'BIZ kWh ENTRY'!BJ149)</f>
        <v>0</v>
      </c>
      <c r="O149" s="65">
        <f t="shared" si="27"/>
        <v>0</v>
      </c>
      <c r="Q149" s="147"/>
      <c r="R149" s="147"/>
      <c r="S149" s="147"/>
      <c r="T149" s="147"/>
      <c r="U149" s="147"/>
      <c r="V149" s="147"/>
      <c r="W149" s="147"/>
      <c r="X149" s="239"/>
    </row>
    <row r="150" spans="1:24" x14ac:dyDescent="0.35">
      <c r="A150" s="525"/>
      <c r="B150" s="10" t="s">
        <v>60</v>
      </c>
      <c r="C150" s="3">
        <f>SUM('BIZ kWh ENTRY'!C150,'BIZ kWh ENTRY'!S150,'BIZ kWh ENTRY'!AI150,'BIZ kWh ENTRY'!AY150)</f>
        <v>0</v>
      </c>
      <c r="D150" s="3">
        <f>SUM('BIZ kWh ENTRY'!D150,'BIZ kWh ENTRY'!T150,'BIZ kWh ENTRY'!AJ150,'BIZ kWh ENTRY'!AZ150)</f>
        <v>0</v>
      </c>
      <c r="E150" s="3">
        <f>SUM('BIZ kWh ENTRY'!E150,'BIZ kWh ENTRY'!U150,'BIZ kWh ENTRY'!AK150,'BIZ kWh ENTRY'!BA150)</f>
        <v>0</v>
      </c>
      <c r="F150" s="3">
        <f>SUM('BIZ kWh ENTRY'!F150,'BIZ kWh ENTRY'!V150,'BIZ kWh ENTRY'!AL150,'BIZ kWh ENTRY'!BB150)</f>
        <v>0</v>
      </c>
      <c r="G150" s="3">
        <f>SUM('BIZ kWh ENTRY'!G150,'BIZ kWh ENTRY'!W150,'BIZ kWh ENTRY'!AM150,'BIZ kWh ENTRY'!BC150)</f>
        <v>0</v>
      </c>
      <c r="H150" s="3">
        <f>SUM('BIZ kWh ENTRY'!H150,'BIZ kWh ENTRY'!X150,'BIZ kWh ENTRY'!AN150,'BIZ kWh ENTRY'!BD150)</f>
        <v>0</v>
      </c>
      <c r="I150" s="3">
        <f>SUM('BIZ kWh ENTRY'!I150,'BIZ kWh ENTRY'!Y150,'BIZ kWh ENTRY'!AO150,'BIZ kWh ENTRY'!BE150)</f>
        <v>0</v>
      </c>
      <c r="J150" s="3">
        <f>SUM('BIZ kWh ENTRY'!J150,'BIZ kWh ENTRY'!Z150,'BIZ kWh ENTRY'!AP150,'BIZ kWh ENTRY'!BF150)</f>
        <v>0</v>
      </c>
      <c r="K150" s="3">
        <f>SUM('BIZ kWh ENTRY'!K150,'BIZ kWh ENTRY'!AA150,'BIZ kWh ENTRY'!AQ150,'BIZ kWh ENTRY'!BG150)</f>
        <v>0</v>
      </c>
      <c r="L150" s="3">
        <f>SUM('BIZ kWh ENTRY'!L150,'BIZ kWh ENTRY'!AB150,'BIZ kWh ENTRY'!AR150,'BIZ kWh ENTRY'!BH150)</f>
        <v>0</v>
      </c>
      <c r="M150" s="3">
        <f>SUM('BIZ kWh ENTRY'!M150,'BIZ kWh ENTRY'!AC150,'BIZ kWh ENTRY'!AS150,'BIZ kWh ENTRY'!BI150)</f>
        <v>0</v>
      </c>
      <c r="N150" s="3">
        <f>SUM('BIZ kWh ENTRY'!N150,'BIZ kWh ENTRY'!AD150,'BIZ kWh ENTRY'!AT150,'BIZ kWh ENTRY'!BJ150)</f>
        <v>0</v>
      </c>
      <c r="O150" s="65">
        <f t="shared" si="27"/>
        <v>0</v>
      </c>
      <c r="Q150" s="147"/>
      <c r="R150" s="147"/>
      <c r="S150" s="147"/>
      <c r="T150" s="147"/>
      <c r="U150" s="147"/>
      <c r="V150" s="147"/>
      <c r="W150" s="147"/>
      <c r="X150" s="239"/>
    </row>
    <row r="151" spans="1:24" x14ac:dyDescent="0.35">
      <c r="A151" s="525"/>
      <c r="B151" s="10" t="s">
        <v>59</v>
      </c>
      <c r="C151" s="3">
        <f>SUM('BIZ kWh ENTRY'!C151,'BIZ kWh ENTRY'!S151,'BIZ kWh ENTRY'!AI151,'BIZ kWh ENTRY'!AY151)</f>
        <v>0</v>
      </c>
      <c r="D151" s="3">
        <f>SUM('BIZ kWh ENTRY'!D151,'BIZ kWh ENTRY'!T151,'BIZ kWh ENTRY'!AJ151,'BIZ kWh ENTRY'!AZ151)</f>
        <v>0</v>
      </c>
      <c r="E151" s="3">
        <f>SUM('BIZ kWh ENTRY'!E151,'BIZ kWh ENTRY'!U151,'BIZ kWh ENTRY'!AK151,'BIZ kWh ENTRY'!BA151)</f>
        <v>0</v>
      </c>
      <c r="F151" s="3">
        <f>SUM('BIZ kWh ENTRY'!F151,'BIZ kWh ENTRY'!V151,'BIZ kWh ENTRY'!AL151,'BIZ kWh ENTRY'!BB151)</f>
        <v>0</v>
      </c>
      <c r="G151" s="3">
        <f>SUM('BIZ kWh ENTRY'!G151,'BIZ kWh ENTRY'!W151,'BIZ kWh ENTRY'!AM151,'BIZ kWh ENTRY'!BC151)</f>
        <v>0</v>
      </c>
      <c r="H151" s="3">
        <f>SUM('BIZ kWh ENTRY'!H151,'BIZ kWh ENTRY'!X151,'BIZ kWh ENTRY'!AN151,'BIZ kWh ENTRY'!BD151)</f>
        <v>0</v>
      </c>
      <c r="I151" s="3">
        <f>SUM('BIZ kWh ENTRY'!I151,'BIZ kWh ENTRY'!Y151,'BIZ kWh ENTRY'!AO151,'BIZ kWh ENTRY'!BE151)</f>
        <v>0</v>
      </c>
      <c r="J151" s="3">
        <f>SUM('BIZ kWh ENTRY'!J151,'BIZ kWh ENTRY'!Z151,'BIZ kWh ENTRY'!AP151,'BIZ kWh ENTRY'!BF151)</f>
        <v>0</v>
      </c>
      <c r="K151" s="3">
        <f>SUM('BIZ kWh ENTRY'!K151,'BIZ kWh ENTRY'!AA151,'BIZ kWh ENTRY'!AQ151,'BIZ kWh ENTRY'!BG151)</f>
        <v>0</v>
      </c>
      <c r="L151" s="3">
        <f>SUM('BIZ kWh ENTRY'!L151,'BIZ kWh ENTRY'!AB151,'BIZ kWh ENTRY'!AR151,'BIZ kWh ENTRY'!BH151)</f>
        <v>0</v>
      </c>
      <c r="M151" s="3">
        <f>SUM('BIZ kWh ENTRY'!M151,'BIZ kWh ENTRY'!AC151,'BIZ kWh ENTRY'!AS151,'BIZ kWh ENTRY'!BI151)</f>
        <v>0</v>
      </c>
      <c r="N151" s="3">
        <f>SUM('BIZ kWh ENTRY'!N151,'BIZ kWh ENTRY'!AD151,'BIZ kWh ENTRY'!AT151,'BIZ kWh ENTRY'!BJ151)</f>
        <v>0</v>
      </c>
      <c r="O151" s="65">
        <f t="shared" si="27"/>
        <v>0</v>
      </c>
      <c r="Q151" s="147"/>
      <c r="R151" s="147"/>
      <c r="S151" s="147"/>
      <c r="T151" s="147"/>
      <c r="U151" s="147"/>
      <c r="V151" s="147"/>
      <c r="W151" s="147"/>
      <c r="X151" s="239"/>
    </row>
    <row r="152" spans="1:24" x14ac:dyDescent="0.35">
      <c r="A152" s="525"/>
      <c r="B152" s="11" t="s">
        <v>58</v>
      </c>
      <c r="C152" s="3">
        <f>SUM('BIZ kWh ENTRY'!C152,'BIZ kWh ENTRY'!S152,'BIZ kWh ENTRY'!AI152,'BIZ kWh ENTRY'!AY152)</f>
        <v>0</v>
      </c>
      <c r="D152" s="3">
        <f>SUM('BIZ kWh ENTRY'!D152,'BIZ kWh ENTRY'!T152,'BIZ kWh ENTRY'!AJ152,'BIZ kWh ENTRY'!AZ152)</f>
        <v>0</v>
      </c>
      <c r="E152" s="3">
        <f>SUM('BIZ kWh ENTRY'!E152,'BIZ kWh ENTRY'!U152,'BIZ kWh ENTRY'!AK152,'BIZ kWh ENTRY'!BA152)</f>
        <v>0</v>
      </c>
      <c r="F152" s="3">
        <f>SUM('BIZ kWh ENTRY'!F152,'BIZ kWh ENTRY'!V152,'BIZ kWh ENTRY'!AL152,'BIZ kWh ENTRY'!BB152)</f>
        <v>0</v>
      </c>
      <c r="G152" s="3">
        <f>SUM('BIZ kWh ENTRY'!G152,'BIZ kWh ENTRY'!W152,'BIZ kWh ENTRY'!AM152,'BIZ kWh ENTRY'!BC152)</f>
        <v>0</v>
      </c>
      <c r="H152" s="3">
        <f>SUM('BIZ kWh ENTRY'!H152,'BIZ kWh ENTRY'!X152,'BIZ kWh ENTRY'!AN152,'BIZ kWh ENTRY'!BD152)</f>
        <v>0</v>
      </c>
      <c r="I152" s="3">
        <f>SUM('BIZ kWh ENTRY'!I152,'BIZ kWh ENTRY'!Y152,'BIZ kWh ENTRY'!AO152,'BIZ kWh ENTRY'!BE152)</f>
        <v>0</v>
      </c>
      <c r="J152" s="3">
        <f>SUM('BIZ kWh ENTRY'!J152,'BIZ kWh ENTRY'!Z152,'BIZ kWh ENTRY'!AP152,'BIZ kWh ENTRY'!BF152)</f>
        <v>0</v>
      </c>
      <c r="K152" s="3">
        <f>SUM('BIZ kWh ENTRY'!K152,'BIZ kWh ENTRY'!AA152,'BIZ kWh ENTRY'!AQ152,'BIZ kWh ENTRY'!BG152)</f>
        <v>0</v>
      </c>
      <c r="L152" s="3">
        <f>SUM('BIZ kWh ENTRY'!L152,'BIZ kWh ENTRY'!AB152,'BIZ kWh ENTRY'!AR152,'BIZ kWh ENTRY'!BH152)</f>
        <v>0</v>
      </c>
      <c r="M152" s="3">
        <f>SUM('BIZ kWh ENTRY'!M152,'BIZ kWh ENTRY'!AC152,'BIZ kWh ENTRY'!AS152,'BIZ kWh ENTRY'!BI152)</f>
        <v>0</v>
      </c>
      <c r="N152" s="3">
        <f>SUM('BIZ kWh ENTRY'!N152,'BIZ kWh ENTRY'!AD152,'BIZ kWh ENTRY'!AT152,'BIZ kWh ENTRY'!BJ152)</f>
        <v>0</v>
      </c>
      <c r="O152" s="65">
        <f t="shared" si="27"/>
        <v>0</v>
      </c>
      <c r="Q152" s="147"/>
      <c r="R152" s="147"/>
      <c r="S152" s="147"/>
      <c r="T152" s="147"/>
      <c r="U152" s="147"/>
      <c r="V152" s="147"/>
      <c r="W152" s="147"/>
      <c r="X152" s="239"/>
    </row>
    <row r="153" spans="1:24" x14ac:dyDescent="0.35">
      <c r="A153" s="525"/>
      <c r="B153" s="10" t="s">
        <v>57</v>
      </c>
      <c r="C153" s="3">
        <f>SUM('BIZ kWh ENTRY'!C153,'BIZ kWh ENTRY'!S153,'BIZ kWh ENTRY'!AI153,'BIZ kWh ENTRY'!AY153)</f>
        <v>0</v>
      </c>
      <c r="D153" s="3">
        <f>SUM('BIZ kWh ENTRY'!D153,'BIZ kWh ENTRY'!T153,'BIZ kWh ENTRY'!AJ153,'BIZ kWh ENTRY'!AZ153)</f>
        <v>0</v>
      </c>
      <c r="E153" s="3">
        <f>SUM('BIZ kWh ENTRY'!E153,'BIZ kWh ENTRY'!U153,'BIZ kWh ENTRY'!AK153,'BIZ kWh ENTRY'!BA153)</f>
        <v>0</v>
      </c>
      <c r="F153" s="3">
        <f>SUM('BIZ kWh ENTRY'!F153,'BIZ kWh ENTRY'!V153,'BIZ kWh ENTRY'!AL153,'BIZ kWh ENTRY'!BB153)</f>
        <v>0</v>
      </c>
      <c r="G153" s="3">
        <f>SUM('BIZ kWh ENTRY'!G153,'BIZ kWh ENTRY'!W153,'BIZ kWh ENTRY'!AM153,'BIZ kWh ENTRY'!BC153)</f>
        <v>0</v>
      </c>
      <c r="H153" s="3">
        <f>SUM('BIZ kWh ENTRY'!H153,'BIZ kWh ENTRY'!X153,'BIZ kWh ENTRY'!AN153,'BIZ kWh ENTRY'!BD153)</f>
        <v>0</v>
      </c>
      <c r="I153" s="3">
        <f>SUM('BIZ kWh ENTRY'!I153,'BIZ kWh ENTRY'!Y153,'BIZ kWh ENTRY'!AO153,'BIZ kWh ENTRY'!BE153)</f>
        <v>0</v>
      </c>
      <c r="J153" s="3">
        <f>SUM('BIZ kWh ENTRY'!J153,'BIZ kWh ENTRY'!Z153,'BIZ kWh ENTRY'!AP153,'BIZ kWh ENTRY'!BF153)</f>
        <v>0</v>
      </c>
      <c r="K153" s="3">
        <f>SUM('BIZ kWh ENTRY'!K153,'BIZ kWh ENTRY'!AA153,'BIZ kWh ENTRY'!AQ153,'BIZ kWh ENTRY'!BG153)</f>
        <v>0</v>
      </c>
      <c r="L153" s="3">
        <f>SUM('BIZ kWh ENTRY'!L153,'BIZ kWh ENTRY'!AB153,'BIZ kWh ENTRY'!AR153,'BIZ kWh ENTRY'!BH153)</f>
        <v>0</v>
      </c>
      <c r="M153" s="3">
        <f>SUM('BIZ kWh ENTRY'!M153,'BIZ kWh ENTRY'!AC153,'BIZ kWh ENTRY'!AS153,'BIZ kWh ENTRY'!BI153)</f>
        <v>0</v>
      </c>
      <c r="N153" s="3">
        <f>SUM('BIZ kWh ENTRY'!N153,'BIZ kWh ENTRY'!AD153,'BIZ kWh ENTRY'!AT153,'BIZ kWh ENTRY'!BJ153)</f>
        <v>0</v>
      </c>
      <c r="O153" s="65">
        <f t="shared" si="27"/>
        <v>0</v>
      </c>
      <c r="Q153" s="147"/>
      <c r="R153" s="147"/>
      <c r="S153" s="147"/>
      <c r="T153" s="147"/>
      <c r="U153" s="147"/>
      <c r="V153" s="147"/>
      <c r="W153" s="147"/>
      <c r="X153" s="239"/>
    </row>
    <row r="154" spans="1:24" x14ac:dyDescent="0.35">
      <c r="A154" s="525"/>
      <c r="B154" s="10" t="s">
        <v>56</v>
      </c>
      <c r="C154" s="3">
        <f>SUM('BIZ kWh ENTRY'!C154,'BIZ kWh ENTRY'!S154,'BIZ kWh ENTRY'!AI154,'BIZ kWh ENTRY'!AY154)</f>
        <v>0</v>
      </c>
      <c r="D154" s="3">
        <f>SUM('BIZ kWh ENTRY'!D154,'BIZ kWh ENTRY'!T154,'BIZ kWh ENTRY'!AJ154,'BIZ kWh ENTRY'!AZ154)</f>
        <v>0</v>
      </c>
      <c r="E154" s="3">
        <f>SUM('BIZ kWh ENTRY'!E154,'BIZ kWh ENTRY'!U154,'BIZ kWh ENTRY'!AK154,'BIZ kWh ENTRY'!BA154)</f>
        <v>0</v>
      </c>
      <c r="F154" s="3">
        <f>SUM('BIZ kWh ENTRY'!F154,'BIZ kWh ENTRY'!V154,'BIZ kWh ENTRY'!AL154,'BIZ kWh ENTRY'!BB154)</f>
        <v>0</v>
      </c>
      <c r="G154" s="3">
        <f>SUM('BIZ kWh ENTRY'!G154,'BIZ kWh ENTRY'!W154,'BIZ kWh ENTRY'!AM154,'BIZ kWh ENTRY'!BC154)</f>
        <v>0</v>
      </c>
      <c r="H154" s="3">
        <f>SUM('BIZ kWh ENTRY'!H154,'BIZ kWh ENTRY'!X154,'BIZ kWh ENTRY'!AN154,'BIZ kWh ENTRY'!BD154)</f>
        <v>0</v>
      </c>
      <c r="I154" s="3">
        <f>SUM('BIZ kWh ENTRY'!I154,'BIZ kWh ENTRY'!Y154,'BIZ kWh ENTRY'!AO154,'BIZ kWh ENTRY'!BE154)</f>
        <v>0</v>
      </c>
      <c r="J154" s="3">
        <f>SUM('BIZ kWh ENTRY'!J154,'BIZ kWh ENTRY'!Z154,'BIZ kWh ENTRY'!AP154,'BIZ kWh ENTRY'!BF154)</f>
        <v>0</v>
      </c>
      <c r="K154" s="3">
        <f>SUM('BIZ kWh ENTRY'!K154,'BIZ kWh ENTRY'!AA154,'BIZ kWh ENTRY'!AQ154,'BIZ kWh ENTRY'!BG154)</f>
        <v>0</v>
      </c>
      <c r="L154" s="3">
        <f>SUM('BIZ kWh ENTRY'!L154,'BIZ kWh ENTRY'!AB154,'BIZ kWh ENTRY'!AR154,'BIZ kWh ENTRY'!BH154)</f>
        <v>0</v>
      </c>
      <c r="M154" s="3">
        <f>SUM('BIZ kWh ENTRY'!M154,'BIZ kWh ENTRY'!AC154,'BIZ kWh ENTRY'!AS154,'BIZ kWh ENTRY'!BI154)</f>
        <v>0</v>
      </c>
      <c r="N154" s="3">
        <f>SUM('BIZ kWh ENTRY'!N154,'BIZ kWh ENTRY'!AD154,'BIZ kWh ENTRY'!AT154,'BIZ kWh ENTRY'!BJ154)</f>
        <v>0</v>
      </c>
      <c r="O154" s="65">
        <f t="shared" si="27"/>
        <v>0</v>
      </c>
      <c r="Q154" s="147"/>
      <c r="R154" s="147"/>
      <c r="S154" s="147"/>
      <c r="T154" s="147"/>
      <c r="U154" s="147"/>
      <c r="V154" s="147"/>
      <c r="W154" s="147"/>
      <c r="X154" s="239"/>
    </row>
    <row r="155" spans="1:24" x14ac:dyDescent="0.35">
      <c r="A155" s="525"/>
      <c r="B155" s="10" t="s">
        <v>55</v>
      </c>
      <c r="C155" s="3">
        <f>SUM('BIZ kWh ENTRY'!C155,'BIZ kWh ENTRY'!S155,'BIZ kWh ENTRY'!AI155,'BIZ kWh ENTRY'!AY155)</f>
        <v>0</v>
      </c>
      <c r="D155" s="3">
        <f>SUM('BIZ kWh ENTRY'!D155,'BIZ kWh ENTRY'!T155,'BIZ kWh ENTRY'!AJ155,'BIZ kWh ENTRY'!AZ155)</f>
        <v>0</v>
      </c>
      <c r="E155" s="3">
        <f>SUM('BIZ kWh ENTRY'!E155,'BIZ kWh ENTRY'!U155,'BIZ kWh ENTRY'!AK155,'BIZ kWh ENTRY'!BA155)</f>
        <v>0</v>
      </c>
      <c r="F155" s="3">
        <f>SUM('BIZ kWh ENTRY'!F155,'BIZ kWh ENTRY'!V155,'BIZ kWh ENTRY'!AL155,'BIZ kWh ENTRY'!BB155)</f>
        <v>0</v>
      </c>
      <c r="G155" s="3">
        <f>SUM('BIZ kWh ENTRY'!G155,'BIZ kWh ENTRY'!W155,'BIZ kWh ENTRY'!AM155,'BIZ kWh ENTRY'!BC155)</f>
        <v>0</v>
      </c>
      <c r="H155" s="3">
        <f>SUM('BIZ kWh ENTRY'!H155,'BIZ kWh ENTRY'!X155,'BIZ kWh ENTRY'!AN155,'BIZ kWh ENTRY'!BD155)</f>
        <v>0</v>
      </c>
      <c r="I155" s="3">
        <f>SUM('BIZ kWh ENTRY'!I155,'BIZ kWh ENTRY'!Y155,'BIZ kWh ENTRY'!AO155,'BIZ kWh ENTRY'!BE155)</f>
        <v>0</v>
      </c>
      <c r="J155" s="3">
        <f>SUM('BIZ kWh ENTRY'!J155,'BIZ kWh ENTRY'!Z155,'BIZ kWh ENTRY'!AP155,'BIZ kWh ENTRY'!BF155)</f>
        <v>0</v>
      </c>
      <c r="K155" s="3">
        <f>SUM('BIZ kWh ENTRY'!K155,'BIZ kWh ENTRY'!AA155,'BIZ kWh ENTRY'!AQ155,'BIZ kWh ENTRY'!BG155)</f>
        <v>0</v>
      </c>
      <c r="L155" s="3">
        <f>SUM('BIZ kWh ENTRY'!L155,'BIZ kWh ENTRY'!AB155,'BIZ kWh ENTRY'!AR155,'BIZ kWh ENTRY'!BH155)</f>
        <v>0</v>
      </c>
      <c r="M155" s="3">
        <f>SUM('BIZ kWh ENTRY'!M155,'BIZ kWh ENTRY'!AC155,'BIZ kWh ENTRY'!AS155,'BIZ kWh ENTRY'!BI155)</f>
        <v>0</v>
      </c>
      <c r="N155" s="3">
        <f>SUM('BIZ kWh ENTRY'!N155,'BIZ kWh ENTRY'!AD155,'BIZ kWh ENTRY'!AT155,'BIZ kWh ENTRY'!BJ155)</f>
        <v>0</v>
      </c>
      <c r="O155" s="65">
        <f t="shared" si="27"/>
        <v>0</v>
      </c>
      <c r="Q155" s="147"/>
      <c r="R155" s="147"/>
      <c r="S155" s="147"/>
      <c r="T155" s="147"/>
      <c r="U155" s="147"/>
      <c r="V155" s="147"/>
      <c r="W155" s="147"/>
      <c r="X155" s="239"/>
    </row>
    <row r="156" spans="1:24" x14ac:dyDescent="0.35">
      <c r="A156" s="525"/>
      <c r="B156" s="10" t="s">
        <v>54</v>
      </c>
      <c r="C156" s="3">
        <f>SUM('BIZ kWh ENTRY'!C156,'BIZ kWh ENTRY'!S156,'BIZ kWh ENTRY'!AI156,'BIZ kWh ENTRY'!AY156)</f>
        <v>0</v>
      </c>
      <c r="D156" s="3">
        <f>SUM('BIZ kWh ENTRY'!D156,'BIZ kWh ENTRY'!T156,'BIZ kWh ENTRY'!AJ156,'BIZ kWh ENTRY'!AZ156)</f>
        <v>0</v>
      </c>
      <c r="E156" s="3">
        <f>SUM('BIZ kWh ENTRY'!E156,'BIZ kWh ENTRY'!U156,'BIZ kWh ENTRY'!AK156,'BIZ kWh ENTRY'!BA156)</f>
        <v>0</v>
      </c>
      <c r="F156" s="3">
        <f>SUM('BIZ kWh ENTRY'!F156,'BIZ kWh ENTRY'!V156,'BIZ kWh ENTRY'!AL156,'BIZ kWh ENTRY'!BB156)</f>
        <v>0</v>
      </c>
      <c r="G156" s="3">
        <f>SUM('BIZ kWh ENTRY'!G156,'BIZ kWh ENTRY'!W156,'BIZ kWh ENTRY'!AM156,'BIZ kWh ENTRY'!BC156)</f>
        <v>0</v>
      </c>
      <c r="H156" s="3">
        <f>SUM('BIZ kWh ENTRY'!H156,'BIZ kWh ENTRY'!X156,'BIZ kWh ENTRY'!AN156,'BIZ kWh ENTRY'!BD156)</f>
        <v>0</v>
      </c>
      <c r="I156" s="3">
        <f>SUM('BIZ kWh ENTRY'!I156,'BIZ kWh ENTRY'!Y156,'BIZ kWh ENTRY'!AO156,'BIZ kWh ENTRY'!BE156)</f>
        <v>0</v>
      </c>
      <c r="J156" s="3">
        <f>SUM('BIZ kWh ENTRY'!J156,'BIZ kWh ENTRY'!Z156,'BIZ kWh ENTRY'!AP156,'BIZ kWh ENTRY'!BF156)</f>
        <v>0</v>
      </c>
      <c r="K156" s="3">
        <f>SUM('BIZ kWh ENTRY'!K156,'BIZ kWh ENTRY'!AA156,'BIZ kWh ENTRY'!AQ156,'BIZ kWh ENTRY'!BG156)</f>
        <v>0</v>
      </c>
      <c r="L156" s="3">
        <f>SUM('BIZ kWh ENTRY'!L156,'BIZ kWh ENTRY'!AB156,'BIZ kWh ENTRY'!AR156,'BIZ kWh ENTRY'!BH156)</f>
        <v>0</v>
      </c>
      <c r="M156" s="3">
        <f>SUM('BIZ kWh ENTRY'!M156,'BIZ kWh ENTRY'!AC156,'BIZ kWh ENTRY'!AS156,'BIZ kWh ENTRY'!BI156)</f>
        <v>0</v>
      </c>
      <c r="N156" s="3">
        <f>SUM('BIZ kWh ENTRY'!N156,'BIZ kWh ENTRY'!AD156,'BIZ kWh ENTRY'!AT156,'BIZ kWh ENTRY'!BJ156)</f>
        <v>0</v>
      </c>
      <c r="O156" s="65">
        <f t="shared" si="27"/>
        <v>0</v>
      </c>
      <c r="Q156" s="147"/>
      <c r="R156" s="147"/>
      <c r="S156" s="147"/>
      <c r="T156" s="147"/>
      <c r="U156" s="147"/>
      <c r="V156" s="147"/>
      <c r="W156" s="147"/>
      <c r="X156" s="239"/>
    </row>
    <row r="157" spans="1:24" x14ac:dyDescent="0.35">
      <c r="A157" s="525"/>
      <c r="B157" s="10" t="s">
        <v>53</v>
      </c>
      <c r="C157" s="3">
        <f>SUM('BIZ kWh ENTRY'!C157,'BIZ kWh ENTRY'!S157,'BIZ kWh ENTRY'!AI157,'BIZ kWh ENTRY'!AY157)</f>
        <v>0</v>
      </c>
      <c r="D157" s="3">
        <f>SUM('BIZ kWh ENTRY'!D157,'BIZ kWh ENTRY'!T157,'BIZ kWh ENTRY'!AJ157,'BIZ kWh ENTRY'!AZ157)</f>
        <v>0</v>
      </c>
      <c r="E157" s="3">
        <f>SUM('BIZ kWh ENTRY'!E157,'BIZ kWh ENTRY'!U157,'BIZ kWh ENTRY'!AK157,'BIZ kWh ENTRY'!BA157)</f>
        <v>0</v>
      </c>
      <c r="F157" s="3">
        <f>SUM('BIZ kWh ENTRY'!F157,'BIZ kWh ENTRY'!V157,'BIZ kWh ENTRY'!AL157,'BIZ kWh ENTRY'!BB157)</f>
        <v>0</v>
      </c>
      <c r="G157" s="3">
        <f>SUM('BIZ kWh ENTRY'!G157,'BIZ kWh ENTRY'!W157,'BIZ kWh ENTRY'!AM157,'BIZ kWh ENTRY'!BC157)</f>
        <v>0</v>
      </c>
      <c r="H157" s="3">
        <f>SUM('BIZ kWh ENTRY'!H157,'BIZ kWh ENTRY'!X157,'BIZ kWh ENTRY'!AN157,'BIZ kWh ENTRY'!BD157)</f>
        <v>0</v>
      </c>
      <c r="I157" s="3">
        <f>SUM('BIZ kWh ENTRY'!I157,'BIZ kWh ENTRY'!Y157,'BIZ kWh ENTRY'!AO157,'BIZ kWh ENTRY'!BE157)</f>
        <v>0</v>
      </c>
      <c r="J157" s="3">
        <f>SUM('BIZ kWh ENTRY'!J157,'BIZ kWh ENTRY'!Z157,'BIZ kWh ENTRY'!AP157,'BIZ kWh ENTRY'!BF157)</f>
        <v>0</v>
      </c>
      <c r="K157" s="3">
        <f>SUM('BIZ kWh ENTRY'!K157,'BIZ kWh ENTRY'!AA157,'BIZ kWh ENTRY'!AQ157,'BIZ kWh ENTRY'!BG157)</f>
        <v>0</v>
      </c>
      <c r="L157" s="3">
        <f>SUM('BIZ kWh ENTRY'!L157,'BIZ kWh ENTRY'!AB157,'BIZ kWh ENTRY'!AR157,'BIZ kWh ENTRY'!BH157)</f>
        <v>0</v>
      </c>
      <c r="M157" s="3">
        <f>SUM('BIZ kWh ENTRY'!M157,'BIZ kWh ENTRY'!AC157,'BIZ kWh ENTRY'!AS157,'BIZ kWh ENTRY'!BI157)</f>
        <v>0</v>
      </c>
      <c r="N157" s="3">
        <f>SUM('BIZ kWh ENTRY'!N157,'BIZ kWh ENTRY'!AD157,'BIZ kWh ENTRY'!AT157,'BIZ kWh ENTRY'!BJ157)</f>
        <v>0</v>
      </c>
      <c r="O157" s="65">
        <f t="shared" si="27"/>
        <v>0</v>
      </c>
      <c r="Q157" s="147"/>
      <c r="R157" s="147"/>
      <c r="S157" s="147"/>
      <c r="T157" s="147"/>
      <c r="U157" s="147"/>
      <c r="V157" s="147"/>
      <c r="W157" s="147"/>
      <c r="X157" s="239"/>
    </row>
    <row r="158" spans="1:24" x14ac:dyDescent="0.35">
      <c r="A158" s="525"/>
      <c r="B158" s="10" t="s">
        <v>52</v>
      </c>
      <c r="C158" s="3">
        <f>SUM('BIZ kWh ENTRY'!C158,'BIZ kWh ENTRY'!S158,'BIZ kWh ENTRY'!AI158,'BIZ kWh ENTRY'!AY158)</f>
        <v>0</v>
      </c>
      <c r="D158" s="3">
        <f>SUM('BIZ kWh ENTRY'!D158,'BIZ kWh ENTRY'!T158,'BIZ kWh ENTRY'!AJ158,'BIZ kWh ENTRY'!AZ158)</f>
        <v>0</v>
      </c>
      <c r="E158" s="3">
        <f>SUM('BIZ kWh ENTRY'!E158,'BIZ kWh ENTRY'!U158,'BIZ kWh ENTRY'!AK158,'BIZ kWh ENTRY'!BA158)</f>
        <v>0</v>
      </c>
      <c r="F158" s="3">
        <f>SUM('BIZ kWh ENTRY'!F158,'BIZ kWh ENTRY'!V158,'BIZ kWh ENTRY'!AL158,'BIZ kWh ENTRY'!BB158)</f>
        <v>0</v>
      </c>
      <c r="G158" s="3">
        <f>SUM('BIZ kWh ENTRY'!G158,'BIZ kWh ENTRY'!W158,'BIZ kWh ENTRY'!AM158,'BIZ kWh ENTRY'!BC158)</f>
        <v>0</v>
      </c>
      <c r="H158" s="3">
        <f>SUM('BIZ kWh ENTRY'!H158,'BIZ kWh ENTRY'!X158,'BIZ kWh ENTRY'!AN158,'BIZ kWh ENTRY'!BD158)</f>
        <v>0</v>
      </c>
      <c r="I158" s="3">
        <f>SUM('BIZ kWh ENTRY'!I158,'BIZ kWh ENTRY'!Y158,'BIZ kWh ENTRY'!AO158,'BIZ kWh ENTRY'!BE158)</f>
        <v>0</v>
      </c>
      <c r="J158" s="3">
        <f>SUM('BIZ kWh ENTRY'!J158,'BIZ kWh ENTRY'!Z158,'BIZ kWh ENTRY'!AP158,'BIZ kWh ENTRY'!BF158)</f>
        <v>0</v>
      </c>
      <c r="K158" s="3">
        <f>SUM('BIZ kWh ENTRY'!K158,'BIZ kWh ENTRY'!AA158,'BIZ kWh ENTRY'!AQ158,'BIZ kWh ENTRY'!BG158)</f>
        <v>0</v>
      </c>
      <c r="L158" s="3">
        <f>SUM('BIZ kWh ENTRY'!L158,'BIZ kWh ENTRY'!AB158,'BIZ kWh ENTRY'!AR158,'BIZ kWh ENTRY'!BH158)</f>
        <v>0</v>
      </c>
      <c r="M158" s="3">
        <f>SUM('BIZ kWh ENTRY'!M158,'BIZ kWh ENTRY'!AC158,'BIZ kWh ENTRY'!AS158,'BIZ kWh ENTRY'!BI158)</f>
        <v>0</v>
      </c>
      <c r="N158" s="3">
        <f>SUM('BIZ kWh ENTRY'!N158,'BIZ kWh ENTRY'!AD158,'BIZ kWh ENTRY'!AT158,'BIZ kWh ENTRY'!BJ158)</f>
        <v>0</v>
      </c>
      <c r="O158" s="65">
        <f t="shared" si="27"/>
        <v>0</v>
      </c>
      <c r="Q158" s="147"/>
      <c r="R158" s="147"/>
      <c r="S158" s="147"/>
      <c r="T158" s="147"/>
      <c r="U158" s="147"/>
      <c r="V158" s="147"/>
      <c r="W158" s="147"/>
      <c r="X158" s="239"/>
    </row>
    <row r="159" spans="1:24" x14ac:dyDescent="0.35">
      <c r="A159" s="525"/>
      <c r="B159" s="10" t="s">
        <v>51</v>
      </c>
      <c r="C159" s="3">
        <f>SUM('BIZ kWh ENTRY'!C159,'BIZ kWh ENTRY'!S159,'BIZ kWh ENTRY'!AI159,'BIZ kWh ENTRY'!AY159)</f>
        <v>0</v>
      </c>
      <c r="D159" s="3">
        <f>SUM('BIZ kWh ENTRY'!D159,'BIZ kWh ENTRY'!T159,'BIZ kWh ENTRY'!AJ159,'BIZ kWh ENTRY'!AZ159)</f>
        <v>0</v>
      </c>
      <c r="E159" s="3">
        <f>SUM('BIZ kWh ENTRY'!E159,'BIZ kWh ENTRY'!U159,'BIZ kWh ENTRY'!AK159,'BIZ kWh ENTRY'!BA159)</f>
        <v>0</v>
      </c>
      <c r="F159" s="3">
        <f>SUM('BIZ kWh ENTRY'!F159,'BIZ kWh ENTRY'!V159,'BIZ kWh ENTRY'!AL159,'BIZ kWh ENTRY'!BB159)</f>
        <v>0</v>
      </c>
      <c r="G159" s="3">
        <f>SUM('BIZ kWh ENTRY'!G159,'BIZ kWh ENTRY'!W159,'BIZ kWh ENTRY'!AM159,'BIZ kWh ENTRY'!BC159)</f>
        <v>0</v>
      </c>
      <c r="H159" s="3">
        <f>SUM('BIZ kWh ENTRY'!H159,'BIZ kWh ENTRY'!X159,'BIZ kWh ENTRY'!AN159,'BIZ kWh ENTRY'!BD159)</f>
        <v>0</v>
      </c>
      <c r="I159" s="3">
        <f>SUM('BIZ kWh ENTRY'!I159,'BIZ kWh ENTRY'!Y159,'BIZ kWh ENTRY'!AO159,'BIZ kWh ENTRY'!BE159)</f>
        <v>0</v>
      </c>
      <c r="J159" s="3">
        <f>SUM('BIZ kWh ENTRY'!J159,'BIZ kWh ENTRY'!Z159,'BIZ kWh ENTRY'!AP159,'BIZ kWh ENTRY'!BF159)</f>
        <v>0</v>
      </c>
      <c r="K159" s="3">
        <f>SUM('BIZ kWh ENTRY'!K159,'BIZ kWh ENTRY'!AA159,'BIZ kWh ENTRY'!AQ159,'BIZ kWh ENTRY'!BG159)</f>
        <v>0</v>
      </c>
      <c r="L159" s="3">
        <f>SUM('BIZ kWh ENTRY'!L159,'BIZ kWh ENTRY'!AB159,'BIZ kWh ENTRY'!AR159,'BIZ kWh ENTRY'!BH159)</f>
        <v>0</v>
      </c>
      <c r="M159" s="3">
        <f>SUM('BIZ kWh ENTRY'!M159,'BIZ kWh ENTRY'!AC159,'BIZ kWh ENTRY'!AS159,'BIZ kWh ENTRY'!BI159)</f>
        <v>0</v>
      </c>
      <c r="N159" s="3">
        <f>SUM('BIZ kWh ENTRY'!N159,'BIZ kWh ENTRY'!AD159,'BIZ kWh ENTRY'!AT159,'BIZ kWh ENTRY'!BJ159)</f>
        <v>0</v>
      </c>
      <c r="O159" s="65">
        <f t="shared" si="27"/>
        <v>0</v>
      </c>
      <c r="Q159" s="147"/>
      <c r="R159" s="147"/>
      <c r="S159" s="147"/>
      <c r="T159" s="147"/>
      <c r="U159" s="147"/>
      <c r="V159" s="147"/>
      <c r="W159" s="147"/>
      <c r="X159" s="239"/>
    </row>
    <row r="160" spans="1:24" ht="15" thickBot="1" x14ac:dyDescent="0.4">
      <c r="A160" s="526"/>
      <c r="B160" s="10" t="s">
        <v>50</v>
      </c>
      <c r="C160" s="3">
        <f>SUM('BIZ kWh ENTRY'!C160,'BIZ kWh ENTRY'!S160,'BIZ kWh ENTRY'!AI160,'BIZ kWh ENTRY'!AY160)</f>
        <v>0</v>
      </c>
      <c r="D160" s="3">
        <f>SUM('BIZ kWh ENTRY'!D160,'BIZ kWh ENTRY'!T160,'BIZ kWh ENTRY'!AJ160,'BIZ kWh ENTRY'!AZ160)</f>
        <v>0</v>
      </c>
      <c r="E160" s="3">
        <f>SUM('BIZ kWh ENTRY'!E160,'BIZ kWh ENTRY'!U160,'BIZ kWh ENTRY'!AK160,'BIZ kWh ENTRY'!BA160)</f>
        <v>0</v>
      </c>
      <c r="F160" s="3">
        <f>SUM('BIZ kWh ENTRY'!F160,'BIZ kWh ENTRY'!V160,'BIZ kWh ENTRY'!AL160,'BIZ kWh ENTRY'!BB160)</f>
        <v>0</v>
      </c>
      <c r="G160" s="3">
        <f>SUM('BIZ kWh ENTRY'!G160,'BIZ kWh ENTRY'!W160,'BIZ kWh ENTRY'!AM160,'BIZ kWh ENTRY'!BC160)</f>
        <v>0</v>
      </c>
      <c r="H160" s="3">
        <f>SUM('BIZ kWh ENTRY'!H160,'BIZ kWh ENTRY'!X160,'BIZ kWh ENTRY'!AN160,'BIZ kWh ENTRY'!BD160)</f>
        <v>0</v>
      </c>
      <c r="I160" s="3">
        <f>SUM('BIZ kWh ENTRY'!I160,'BIZ kWh ENTRY'!Y160,'BIZ kWh ENTRY'!AO160,'BIZ kWh ENTRY'!BE160)</f>
        <v>0</v>
      </c>
      <c r="J160" s="3">
        <f>SUM('BIZ kWh ENTRY'!J160,'BIZ kWh ENTRY'!Z160,'BIZ kWh ENTRY'!AP160,'BIZ kWh ENTRY'!BF160)</f>
        <v>0</v>
      </c>
      <c r="K160" s="3">
        <f>SUM('BIZ kWh ENTRY'!K160,'BIZ kWh ENTRY'!AA160,'BIZ kWh ENTRY'!AQ160,'BIZ kWh ENTRY'!BG160)</f>
        <v>0</v>
      </c>
      <c r="L160" s="3">
        <f>SUM('BIZ kWh ENTRY'!L160,'BIZ kWh ENTRY'!AB160,'BIZ kWh ENTRY'!AR160,'BIZ kWh ENTRY'!BH160)</f>
        <v>0</v>
      </c>
      <c r="M160" s="3">
        <f>SUM('BIZ kWh ENTRY'!M160,'BIZ kWh ENTRY'!AC160,'BIZ kWh ENTRY'!AS160,'BIZ kWh ENTRY'!BI160)</f>
        <v>0</v>
      </c>
      <c r="N160" s="3">
        <f>SUM('BIZ kWh ENTRY'!N160,'BIZ kWh ENTRY'!AD160,'BIZ kWh ENTRY'!AT160,'BIZ kWh ENTRY'!BJ160)</f>
        <v>0</v>
      </c>
      <c r="O160" s="65">
        <f t="shared" si="27"/>
        <v>0</v>
      </c>
      <c r="Q160" s="147"/>
      <c r="R160" s="147"/>
      <c r="S160" s="147"/>
      <c r="T160" s="147"/>
      <c r="U160" s="147"/>
      <c r="V160" s="147"/>
      <c r="W160" s="147"/>
      <c r="X160" s="239"/>
    </row>
    <row r="161" spans="1:24" ht="15" thickBot="1" x14ac:dyDescent="0.4">
      <c r="A161" s="69"/>
      <c r="B161" s="157" t="s">
        <v>43</v>
      </c>
      <c r="C161" s="158">
        <f t="shared" ref="C161:N161" si="28">SUM(C148:C160)</f>
        <v>0</v>
      </c>
      <c r="D161" s="158">
        <f t="shared" si="28"/>
        <v>0</v>
      </c>
      <c r="E161" s="158">
        <f t="shared" si="28"/>
        <v>0</v>
      </c>
      <c r="F161" s="158">
        <f t="shared" si="28"/>
        <v>0</v>
      </c>
      <c r="G161" s="158">
        <f t="shared" si="28"/>
        <v>0</v>
      </c>
      <c r="H161" s="158">
        <f t="shared" si="28"/>
        <v>0</v>
      </c>
      <c r="I161" s="158">
        <f t="shared" si="28"/>
        <v>0</v>
      </c>
      <c r="J161" s="158">
        <f t="shared" si="28"/>
        <v>0</v>
      </c>
      <c r="K161" s="158">
        <f t="shared" si="28"/>
        <v>0</v>
      </c>
      <c r="L161" s="158">
        <f t="shared" si="28"/>
        <v>0</v>
      </c>
      <c r="M161" s="158">
        <f t="shared" si="28"/>
        <v>0</v>
      </c>
      <c r="N161" s="158">
        <f t="shared" si="28"/>
        <v>0</v>
      </c>
      <c r="O161" s="68">
        <f t="shared" si="27"/>
        <v>0</v>
      </c>
      <c r="Q161" s="147"/>
      <c r="R161" s="147"/>
      <c r="S161" s="147"/>
      <c r="T161" s="147"/>
      <c r="U161" s="147"/>
      <c r="V161" s="147"/>
      <c r="W161" s="147"/>
      <c r="X161" s="239"/>
    </row>
    <row r="162" spans="1:24" ht="15" thickBot="1" x14ac:dyDescent="0.4"/>
    <row r="163" spans="1:24" ht="15" thickBot="1" x14ac:dyDescent="0.4">
      <c r="A163" s="69"/>
      <c r="B163" s="153" t="s">
        <v>36</v>
      </c>
      <c r="C163" s="154">
        <f>C$3</f>
        <v>45658</v>
      </c>
      <c r="D163" s="154">
        <f t="shared" ref="D163:N163" si="29">D$3</f>
        <v>45689</v>
      </c>
      <c r="E163" s="154">
        <f t="shared" si="29"/>
        <v>45717</v>
      </c>
      <c r="F163" s="154">
        <f t="shared" si="29"/>
        <v>45748</v>
      </c>
      <c r="G163" s="154">
        <f t="shared" si="29"/>
        <v>45778</v>
      </c>
      <c r="H163" s="154">
        <f t="shared" si="29"/>
        <v>45809</v>
      </c>
      <c r="I163" s="154">
        <f t="shared" si="29"/>
        <v>45839</v>
      </c>
      <c r="J163" s="154">
        <f t="shared" si="29"/>
        <v>45870</v>
      </c>
      <c r="K163" s="154">
        <f t="shared" si="29"/>
        <v>45901</v>
      </c>
      <c r="L163" s="154">
        <f t="shared" si="29"/>
        <v>45931</v>
      </c>
      <c r="M163" s="154">
        <f t="shared" si="29"/>
        <v>45962</v>
      </c>
      <c r="N163" s="154" t="str">
        <f t="shared" si="29"/>
        <v>Dec-25 +</v>
      </c>
      <c r="O163" s="155" t="s">
        <v>34</v>
      </c>
    </row>
    <row r="164" spans="1:24" ht="15" customHeight="1" x14ac:dyDescent="0.35">
      <c r="A164" s="542" t="s">
        <v>174</v>
      </c>
      <c r="B164" s="10" t="s">
        <v>62</v>
      </c>
      <c r="C164" s="3">
        <f>C20+C36+C52+C68+C84+C132+C148</f>
        <v>0</v>
      </c>
      <c r="D164" s="3">
        <f t="shared" ref="D164:N164" si="30">D20+D36+D52+D68+D84+D132+D148</f>
        <v>328540.27304307325</v>
      </c>
      <c r="E164" s="3">
        <f t="shared" si="30"/>
        <v>584056.74238705647</v>
      </c>
      <c r="F164" s="3">
        <f t="shared" si="30"/>
        <v>751506.27130322321</v>
      </c>
      <c r="G164" s="3">
        <f t="shared" si="30"/>
        <v>357549.42822442524</v>
      </c>
      <c r="H164" s="3">
        <f t="shared" si="30"/>
        <v>224283.90322459434</v>
      </c>
      <c r="I164" s="3">
        <f t="shared" si="30"/>
        <v>254401.96920699926</v>
      </c>
      <c r="J164" s="3">
        <f t="shared" si="30"/>
        <v>97115.472811372325</v>
      </c>
      <c r="K164" s="3">
        <f t="shared" si="30"/>
        <v>0</v>
      </c>
      <c r="L164" s="3">
        <f t="shared" si="30"/>
        <v>689592.29582979227</v>
      </c>
      <c r="M164" s="3">
        <f t="shared" si="30"/>
        <v>280165.9614518226</v>
      </c>
      <c r="N164" s="3">
        <f t="shared" si="30"/>
        <v>2085631.8479163614</v>
      </c>
      <c r="O164" s="65">
        <f t="shared" ref="O164:O177" si="31">SUM(C164:N164)</f>
        <v>5652844.1653987207</v>
      </c>
    </row>
    <row r="165" spans="1:24" x14ac:dyDescent="0.35">
      <c r="A165" s="543"/>
      <c r="B165" s="11" t="s">
        <v>61</v>
      </c>
      <c r="C165" s="3">
        <f t="shared" ref="C165:N165" si="32">C21+C37+C53+C69+C85+C133+C149</f>
        <v>0</v>
      </c>
      <c r="D165" s="3">
        <f t="shared" si="32"/>
        <v>0</v>
      </c>
      <c r="E165" s="3">
        <f t="shared" si="32"/>
        <v>0</v>
      </c>
      <c r="F165" s="3">
        <f t="shared" si="32"/>
        <v>0</v>
      </c>
      <c r="G165" s="3">
        <f t="shared" si="32"/>
        <v>73077.230278234871</v>
      </c>
      <c r="H165" s="3">
        <f t="shared" si="32"/>
        <v>0</v>
      </c>
      <c r="I165" s="3">
        <f t="shared" si="32"/>
        <v>0</v>
      </c>
      <c r="J165" s="3">
        <f t="shared" si="32"/>
        <v>0</v>
      </c>
      <c r="K165" s="3">
        <f t="shared" si="32"/>
        <v>0</v>
      </c>
      <c r="L165" s="3">
        <f t="shared" si="32"/>
        <v>5650.2239026266398</v>
      </c>
      <c r="M165" s="3">
        <f t="shared" si="32"/>
        <v>0</v>
      </c>
      <c r="N165" s="3">
        <f t="shared" si="32"/>
        <v>93109.512440982464</v>
      </c>
      <c r="O165" s="65">
        <f t="shared" si="31"/>
        <v>171836.96662184398</v>
      </c>
    </row>
    <row r="166" spans="1:24" x14ac:dyDescent="0.35">
      <c r="A166" s="543"/>
      <c r="B166" s="10" t="s">
        <v>60</v>
      </c>
      <c r="C166" s="3">
        <f t="shared" ref="C166:N166" si="33">C22+C38+C54+C70+C86+C134+C150</f>
        <v>0</v>
      </c>
      <c r="D166" s="3">
        <f t="shared" si="33"/>
        <v>0</v>
      </c>
      <c r="E166" s="3">
        <f t="shared" si="33"/>
        <v>0</v>
      </c>
      <c r="F166" s="3">
        <f t="shared" si="33"/>
        <v>2158.451649148426</v>
      </c>
      <c r="G166" s="3">
        <f t="shared" si="33"/>
        <v>0</v>
      </c>
      <c r="H166" s="3">
        <f t="shared" si="33"/>
        <v>26188.121271130633</v>
      </c>
      <c r="I166" s="3">
        <f t="shared" si="33"/>
        <v>0</v>
      </c>
      <c r="J166" s="3">
        <f t="shared" si="33"/>
        <v>0</v>
      </c>
      <c r="K166" s="3">
        <f t="shared" si="33"/>
        <v>3820.8193230531851</v>
      </c>
      <c r="L166" s="3">
        <f t="shared" si="33"/>
        <v>0</v>
      </c>
      <c r="M166" s="3">
        <f t="shared" si="33"/>
        <v>0</v>
      </c>
      <c r="N166" s="3">
        <f t="shared" si="33"/>
        <v>11444.532942003741</v>
      </c>
      <c r="O166" s="65">
        <f t="shared" si="31"/>
        <v>43611.925185335989</v>
      </c>
    </row>
    <row r="167" spans="1:24" x14ac:dyDescent="0.35">
      <c r="A167" s="543"/>
      <c r="B167" s="10" t="s">
        <v>59</v>
      </c>
      <c r="C167" s="3">
        <f t="shared" ref="C167:N167" si="34">C23+C39+C55+C71+C87+C135+C151</f>
        <v>0</v>
      </c>
      <c r="D167" s="3">
        <f t="shared" si="34"/>
        <v>88918.889312743951</v>
      </c>
      <c r="E167" s="3">
        <f t="shared" si="34"/>
        <v>655968.39338734502</v>
      </c>
      <c r="F167" s="3">
        <f t="shared" si="34"/>
        <v>617622.03482507169</v>
      </c>
      <c r="G167" s="3">
        <f t="shared" si="34"/>
        <v>575193.47590386157</v>
      </c>
      <c r="H167" s="3">
        <f t="shared" si="34"/>
        <v>1899589.1777961766</v>
      </c>
      <c r="I167" s="3">
        <f t="shared" si="34"/>
        <v>986510.15140748932</v>
      </c>
      <c r="J167" s="3">
        <f t="shared" si="34"/>
        <v>306724.12533441233</v>
      </c>
      <c r="K167" s="3">
        <f t="shared" si="34"/>
        <v>443969.35819321999</v>
      </c>
      <c r="L167" s="3">
        <f t="shared" si="34"/>
        <v>672093.14478168276</v>
      </c>
      <c r="M167" s="3">
        <f t="shared" si="34"/>
        <v>1835741.2610619424</v>
      </c>
      <c r="N167" s="3">
        <f t="shared" si="34"/>
        <v>6865949.8775910903</v>
      </c>
      <c r="O167" s="65">
        <f t="shared" si="31"/>
        <v>14948279.889595035</v>
      </c>
    </row>
    <row r="168" spans="1:24" x14ac:dyDescent="0.35">
      <c r="A168" s="543"/>
      <c r="B168" s="11" t="s">
        <v>58</v>
      </c>
      <c r="C168" s="3">
        <f t="shared" ref="C168:N168" si="35">C24+C40+C56+C72+C88+C136+C152</f>
        <v>0</v>
      </c>
      <c r="D168" s="3">
        <f t="shared" si="35"/>
        <v>5688.3615865267775</v>
      </c>
      <c r="E168" s="3">
        <f t="shared" si="35"/>
        <v>0</v>
      </c>
      <c r="F168" s="3">
        <f t="shared" si="35"/>
        <v>0</v>
      </c>
      <c r="G168" s="3">
        <f t="shared" si="35"/>
        <v>90566.815608735647</v>
      </c>
      <c r="H168" s="3">
        <f t="shared" si="35"/>
        <v>0</v>
      </c>
      <c r="I168" s="3">
        <f t="shared" si="35"/>
        <v>0</v>
      </c>
      <c r="J168" s="3">
        <f t="shared" si="35"/>
        <v>26832.834333934301</v>
      </c>
      <c r="K168" s="3">
        <f t="shared" si="35"/>
        <v>13662.347402042407</v>
      </c>
      <c r="L168" s="3">
        <f t="shared" si="35"/>
        <v>0</v>
      </c>
      <c r="M168" s="3">
        <f t="shared" si="35"/>
        <v>32154.399836769535</v>
      </c>
      <c r="N168" s="3">
        <f t="shared" si="35"/>
        <v>57834.839437754556</v>
      </c>
      <c r="O168" s="65">
        <f t="shared" si="31"/>
        <v>226739.59820576324</v>
      </c>
    </row>
    <row r="169" spans="1:24" x14ac:dyDescent="0.35">
      <c r="A169" s="543"/>
      <c r="B169" s="10" t="s">
        <v>57</v>
      </c>
      <c r="C169" s="3">
        <f t="shared" ref="C169:N169" si="36">C25+C41+C57+C73+C89+C137+C153</f>
        <v>0</v>
      </c>
      <c r="D169" s="3">
        <f t="shared" si="36"/>
        <v>0</v>
      </c>
      <c r="E169" s="3">
        <f t="shared" si="36"/>
        <v>0</v>
      </c>
      <c r="F169" s="3">
        <f t="shared" si="36"/>
        <v>0</v>
      </c>
      <c r="G169" s="3">
        <f t="shared" si="36"/>
        <v>0</v>
      </c>
      <c r="H169" s="3">
        <f t="shared" si="36"/>
        <v>0</v>
      </c>
      <c r="I169" s="3">
        <f t="shared" si="36"/>
        <v>0</v>
      </c>
      <c r="J169" s="3">
        <f t="shared" si="36"/>
        <v>0</v>
      </c>
      <c r="K169" s="3">
        <f t="shared" si="36"/>
        <v>0</v>
      </c>
      <c r="L169" s="3">
        <f t="shared" si="36"/>
        <v>7576.2751222598099</v>
      </c>
      <c r="M169" s="3">
        <f t="shared" si="36"/>
        <v>0</v>
      </c>
      <c r="N169" s="3">
        <f t="shared" si="36"/>
        <v>0</v>
      </c>
      <c r="O169" s="65">
        <f t="shared" si="31"/>
        <v>7576.2751222598099</v>
      </c>
    </row>
    <row r="170" spans="1:24" x14ac:dyDescent="0.35">
      <c r="A170" s="543"/>
      <c r="B170" s="10" t="s">
        <v>56</v>
      </c>
      <c r="C170" s="3">
        <f t="shared" ref="C170:N170" si="37">C26+C42+C58+C74+C90+C138+C154</f>
        <v>0</v>
      </c>
      <c r="D170" s="3">
        <f t="shared" si="37"/>
        <v>27402.158252268466</v>
      </c>
      <c r="E170" s="3">
        <f t="shared" si="37"/>
        <v>458689.76370150241</v>
      </c>
      <c r="F170" s="3">
        <f t="shared" si="37"/>
        <v>2555571.6562210638</v>
      </c>
      <c r="G170" s="3">
        <f t="shared" si="37"/>
        <v>735797.32118063536</v>
      </c>
      <c r="H170" s="3">
        <f t="shared" si="37"/>
        <v>834915.85113248171</v>
      </c>
      <c r="I170" s="3">
        <f t="shared" si="37"/>
        <v>4139583.0273720012</v>
      </c>
      <c r="J170" s="3">
        <f t="shared" si="37"/>
        <v>444014.1618908589</v>
      </c>
      <c r="K170" s="3">
        <f t="shared" si="37"/>
        <v>362442.92560161097</v>
      </c>
      <c r="L170" s="3">
        <f t="shared" si="37"/>
        <v>1284054.8209834634</v>
      </c>
      <c r="M170" s="3">
        <f t="shared" si="37"/>
        <v>2959042.5544775319</v>
      </c>
      <c r="N170" s="3">
        <f t="shared" si="37"/>
        <v>12747799.116348337</v>
      </c>
      <c r="O170" s="65">
        <f t="shared" si="31"/>
        <v>26549313.357161753</v>
      </c>
    </row>
    <row r="171" spans="1:24" x14ac:dyDescent="0.35">
      <c r="A171" s="543"/>
      <c r="B171" s="10" t="s">
        <v>55</v>
      </c>
      <c r="C171" s="3">
        <f t="shared" ref="C171:N171" si="38">C27+C43+C59+C75+C91+C139+C155</f>
        <v>0</v>
      </c>
      <c r="D171" s="3">
        <f t="shared" si="38"/>
        <v>2734999.2125645904</v>
      </c>
      <c r="E171" s="3">
        <f t="shared" si="38"/>
        <v>3690008.6826574854</v>
      </c>
      <c r="F171" s="3">
        <f t="shared" si="38"/>
        <v>4138462.1712638363</v>
      </c>
      <c r="G171" s="3">
        <f t="shared" si="38"/>
        <v>3693981.6817944236</v>
      </c>
      <c r="H171" s="3">
        <f t="shared" si="38"/>
        <v>4650733.5110224355</v>
      </c>
      <c r="I171" s="3">
        <f t="shared" si="38"/>
        <v>5699367.9137384128</v>
      </c>
      <c r="J171" s="3">
        <f t="shared" si="38"/>
        <v>5061781.9882504269</v>
      </c>
      <c r="K171" s="3">
        <f t="shared" si="38"/>
        <v>5394288.8050483167</v>
      </c>
      <c r="L171" s="3">
        <f t="shared" si="38"/>
        <v>6806642.7326416234</v>
      </c>
      <c r="M171" s="3">
        <f t="shared" si="38"/>
        <v>6221315.9721814478</v>
      </c>
      <c r="N171" s="3">
        <f t="shared" si="38"/>
        <v>27747116.582345635</v>
      </c>
      <c r="O171" s="65">
        <f t="shared" si="31"/>
        <v>75838699.253508627</v>
      </c>
    </row>
    <row r="172" spans="1:24" x14ac:dyDescent="0.35">
      <c r="A172" s="543"/>
      <c r="B172" s="10" t="s">
        <v>54</v>
      </c>
      <c r="C172" s="3">
        <f t="shared" ref="C172:N172" si="39">C28+C44+C60+C76+C92+C140+C156</f>
        <v>0</v>
      </c>
      <c r="D172" s="3">
        <f t="shared" si="39"/>
        <v>66963.639172011361</v>
      </c>
      <c r="E172" s="3">
        <f t="shared" si="39"/>
        <v>9436.5809065579851</v>
      </c>
      <c r="F172" s="3">
        <f t="shared" si="39"/>
        <v>2162104.840947553</v>
      </c>
      <c r="G172" s="3">
        <f t="shared" si="39"/>
        <v>104817.01819196049</v>
      </c>
      <c r="H172" s="3">
        <f t="shared" si="39"/>
        <v>475069.62553568598</v>
      </c>
      <c r="I172" s="3">
        <f t="shared" si="39"/>
        <v>65178.242593196883</v>
      </c>
      <c r="J172" s="3">
        <f t="shared" si="39"/>
        <v>124640.31857650606</v>
      </c>
      <c r="K172" s="3">
        <f t="shared" si="39"/>
        <v>227479.99157069865</v>
      </c>
      <c r="L172" s="3">
        <f t="shared" si="39"/>
        <v>255269.03478459941</v>
      </c>
      <c r="M172" s="3">
        <f t="shared" si="39"/>
        <v>164832.13494630781</v>
      </c>
      <c r="N172" s="3">
        <f t="shared" si="39"/>
        <v>4067555.9381711902</v>
      </c>
      <c r="O172" s="65">
        <f t="shared" si="31"/>
        <v>7723347.3653962668</v>
      </c>
    </row>
    <row r="173" spans="1:24" x14ac:dyDescent="0.35">
      <c r="A173" s="543"/>
      <c r="B173" s="10" t="s">
        <v>53</v>
      </c>
      <c r="C173" s="3">
        <f t="shared" ref="C173:N173" si="40">C29+C45+C61+C77+C93+C141+C157</f>
        <v>0</v>
      </c>
      <c r="D173" s="3">
        <f t="shared" si="40"/>
        <v>0</v>
      </c>
      <c r="E173" s="3">
        <f t="shared" si="40"/>
        <v>0</v>
      </c>
      <c r="F173" s="3">
        <f t="shared" si="40"/>
        <v>69384.631075861515</v>
      </c>
      <c r="G173" s="3">
        <f t="shared" si="40"/>
        <v>0</v>
      </c>
      <c r="H173" s="3">
        <f t="shared" si="40"/>
        <v>43847.119487872005</v>
      </c>
      <c r="I173" s="3">
        <f t="shared" si="40"/>
        <v>239789.99565542719</v>
      </c>
      <c r="J173" s="3">
        <f t="shared" si="40"/>
        <v>0</v>
      </c>
      <c r="K173" s="3">
        <f t="shared" si="40"/>
        <v>875.81850543732673</v>
      </c>
      <c r="L173" s="3">
        <f t="shared" si="40"/>
        <v>0</v>
      </c>
      <c r="M173" s="3">
        <f t="shared" si="40"/>
        <v>290626.4989922907</v>
      </c>
      <c r="N173" s="3">
        <f t="shared" si="40"/>
        <v>54418.014565912985</v>
      </c>
      <c r="O173" s="65">
        <f t="shared" si="31"/>
        <v>698942.07828280178</v>
      </c>
    </row>
    <row r="174" spans="1:24" x14ac:dyDescent="0.35">
      <c r="A174" s="543"/>
      <c r="B174" s="10" t="s">
        <v>52</v>
      </c>
      <c r="C174" s="3">
        <f t="shared" ref="C174:N174" si="41">C30+C46+C62+C78+C94+C142+C158</f>
        <v>0</v>
      </c>
      <c r="D174" s="3">
        <f t="shared" si="41"/>
        <v>0</v>
      </c>
      <c r="E174" s="3">
        <f t="shared" si="41"/>
        <v>0</v>
      </c>
      <c r="F174" s="3">
        <f t="shared" si="41"/>
        <v>0</v>
      </c>
      <c r="G174" s="3">
        <f t="shared" si="41"/>
        <v>0</v>
      </c>
      <c r="H174" s="3">
        <f t="shared" si="41"/>
        <v>0</v>
      </c>
      <c r="I174" s="3">
        <f t="shared" si="41"/>
        <v>0</v>
      </c>
      <c r="J174" s="3">
        <f t="shared" si="41"/>
        <v>0</v>
      </c>
      <c r="K174" s="3">
        <f t="shared" si="41"/>
        <v>0</v>
      </c>
      <c r="L174" s="3">
        <f t="shared" si="41"/>
        <v>0</v>
      </c>
      <c r="M174" s="3">
        <f t="shared" si="41"/>
        <v>98320.574741488206</v>
      </c>
      <c r="N174" s="3">
        <f t="shared" si="41"/>
        <v>147956.60898569936</v>
      </c>
      <c r="O174" s="65">
        <f t="shared" si="31"/>
        <v>246277.18372718757</v>
      </c>
    </row>
    <row r="175" spans="1:24" x14ac:dyDescent="0.35">
      <c r="A175" s="543"/>
      <c r="B175" s="10" t="s">
        <v>51</v>
      </c>
      <c r="C175" s="3">
        <f t="shared" ref="C175:N175" si="42">C31+C47+C63+C79+C95+C143+C159</f>
        <v>0</v>
      </c>
      <c r="D175" s="3">
        <f t="shared" si="42"/>
        <v>58607.93627053489</v>
      </c>
      <c r="E175" s="3">
        <f t="shared" si="42"/>
        <v>0</v>
      </c>
      <c r="F175" s="3">
        <f t="shared" si="42"/>
        <v>2858.9743693810756</v>
      </c>
      <c r="G175" s="3">
        <f t="shared" si="42"/>
        <v>6279.9244967854802</v>
      </c>
      <c r="H175" s="3">
        <f t="shared" si="42"/>
        <v>149.3496601270904</v>
      </c>
      <c r="I175" s="3">
        <f t="shared" si="42"/>
        <v>49448.371357007629</v>
      </c>
      <c r="J175" s="3">
        <f t="shared" si="42"/>
        <v>970023.87022043683</v>
      </c>
      <c r="K175" s="3">
        <f t="shared" si="42"/>
        <v>213595.42235908288</v>
      </c>
      <c r="L175" s="3">
        <f t="shared" si="42"/>
        <v>160087.27650920028</v>
      </c>
      <c r="M175" s="3">
        <f t="shared" si="42"/>
        <v>36879.54041585666</v>
      </c>
      <c r="N175" s="3">
        <f t="shared" si="42"/>
        <v>278246.46503400867</v>
      </c>
      <c r="O175" s="65">
        <f t="shared" si="31"/>
        <v>1776177.1306924215</v>
      </c>
    </row>
    <row r="176" spans="1:24" ht="15" thickBot="1" x14ac:dyDescent="0.4">
      <c r="A176" s="544"/>
      <c r="B176" s="10" t="s">
        <v>50</v>
      </c>
      <c r="C176" s="3">
        <f t="shared" ref="C176:N176" si="43">C32+C48+C64+C80+C96+C144+C160</f>
        <v>0</v>
      </c>
      <c r="D176" s="3">
        <f t="shared" si="43"/>
        <v>0</v>
      </c>
      <c r="E176" s="3">
        <f t="shared" si="43"/>
        <v>0</v>
      </c>
      <c r="F176" s="3">
        <f t="shared" si="43"/>
        <v>0</v>
      </c>
      <c r="G176" s="3">
        <f t="shared" si="43"/>
        <v>0</v>
      </c>
      <c r="H176" s="3">
        <f t="shared" si="43"/>
        <v>0</v>
      </c>
      <c r="I176" s="3">
        <f t="shared" si="43"/>
        <v>10289.365274759824</v>
      </c>
      <c r="J176" s="3">
        <f t="shared" si="43"/>
        <v>0</v>
      </c>
      <c r="K176" s="3">
        <f t="shared" si="43"/>
        <v>0</v>
      </c>
      <c r="L176" s="3">
        <f t="shared" si="43"/>
        <v>0</v>
      </c>
      <c r="M176" s="3">
        <f t="shared" si="43"/>
        <v>0</v>
      </c>
      <c r="N176" s="3">
        <f t="shared" si="43"/>
        <v>0</v>
      </c>
      <c r="O176" s="65">
        <f t="shared" si="31"/>
        <v>10289.365274759824</v>
      </c>
    </row>
    <row r="177" spans="1:17" ht="15" thickBot="1" x14ac:dyDescent="0.4">
      <c r="A177" s="69"/>
      <c r="B177" s="157" t="s">
        <v>43</v>
      </c>
      <c r="C177" s="158">
        <f t="shared" ref="C177:N177" si="44">SUM(C164:C176)</f>
        <v>0</v>
      </c>
      <c r="D177" s="158">
        <f t="shared" si="44"/>
        <v>3311120.4702017494</v>
      </c>
      <c r="E177" s="158">
        <f t="shared" si="44"/>
        <v>5398160.1630399469</v>
      </c>
      <c r="F177" s="158">
        <f t="shared" si="44"/>
        <v>10299669.031655138</v>
      </c>
      <c r="G177" s="158">
        <f t="shared" si="44"/>
        <v>5637262.8956790622</v>
      </c>
      <c r="H177" s="158">
        <f t="shared" si="44"/>
        <v>8154776.6591305044</v>
      </c>
      <c r="I177" s="158">
        <f t="shared" si="44"/>
        <v>11444569.036605293</v>
      </c>
      <c r="J177" s="158">
        <f t="shared" si="44"/>
        <v>7031132.7714179475</v>
      </c>
      <c r="K177" s="158">
        <f t="shared" si="44"/>
        <v>6660135.4880034626</v>
      </c>
      <c r="L177" s="158">
        <f t="shared" si="44"/>
        <v>9880965.8045552503</v>
      </c>
      <c r="M177" s="158">
        <f t="shared" si="44"/>
        <v>11919078.898105457</v>
      </c>
      <c r="N177" s="158">
        <f t="shared" si="44"/>
        <v>54157063.335778981</v>
      </c>
      <c r="O177" s="168">
        <f t="shared" si="31"/>
        <v>133893934.55417278</v>
      </c>
      <c r="P177" s="240">
        <f>SUM(C20:N32,C36:N48,C52:N64,C68:N80,C84:N96,C132:N144,C148:N160)</f>
        <v>133893934.55417284</v>
      </c>
      <c r="Q177" s="236"/>
    </row>
    <row r="178" spans="1:17" ht="15" thickBot="1" x14ac:dyDescent="0.4">
      <c r="A178" s="69"/>
    </row>
    <row r="179" spans="1:17" ht="15" thickBot="1" x14ac:dyDescent="0.4">
      <c r="A179" s="69"/>
      <c r="B179" s="153" t="s">
        <v>36</v>
      </c>
      <c r="C179" s="154">
        <f>C$3</f>
        <v>45658</v>
      </c>
      <c r="D179" s="154">
        <f t="shared" ref="D179:N179" si="45">D$3</f>
        <v>45689</v>
      </c>
      <c r="E179" s="154">
        <f t="shared" si="45"/>
        <v>45717</v>
      </c>
      <c r="F179" s="154">
        <f t="shared" si="45"/>
        <v>45748</v>
      </c>
      <c r="G179" s="154">
        <f t="shared" si="45"/>
        <v>45778</v>
      </c>
      <c r="H179" s="154">
        <f t="shared" si="45"/>
        <v>45809</v>
      </c>
      <c r="I179" s="154">
        <f t="shared" si="45"/>
        <v>45839</v>
      </c>
      <c r="J179" s="154">
        <f t="shared" si="45"/>
        <v>45870</v>
      </c>
      <c r="K179" s="154">
        <f t="shared" si="45"/>
        <v>45901</v>
      </c>
      <c r="L179" s="154">
        <f t="shared" si="45"/>
        <v>45931</v>
      </c>
      <c r="M179" s="154">
        <f t="shared" si="45"/>
        <v>45962</v>
      </c>
      <c r="N179" s="154" t="str">
        <f t="shared" si="45"/>
        <v>Dec-25 +</v>
      </c>
      <c r="O179" s="155" t="s">
        <v>34</v>
      </c>
    </row>
    <row r="180" spans="1:17" ht="15" customHeight="1" x14ac:dyDescent="0.35">
      <c r="A180" s="527" t="s">
        <v>175</v>
      </c>
      <c r="B180" s="165" t="s">
        <v>62</v>
      </c>
      <c r="C180" s="3">
        <f>C4+C116</f>
        <v>0</v>
      </c>
      <c r="D180" s="3">
        <f t="shared" ref="D180:N180" si="46">D4+D116</f>
        <v>0</v>
      </c>
      <c r="E180" s="3">
        <f t="shared" si="46"/>
        <v>0</v>
      </c>
      <c r="F180" s="3">
        <f t="shared" si="46"/>
        <v>0</v>
      </c>
      <c r="G180" s="3">
        <f t="shared" si="46"/>
        <v>0</v>
      </c>
      <c r="H180" s="3">
        <f t="shared" si="46"/>
        <v>0</v>
      </c>
      <c r="I180" s="3">
        <f t="shared" si="46"/>
        <v>0</v>
      </c>
      <c r="J180" s="3">
        <f t="shared" si="46"/>
        <v>0</v>
      </c>
      <c r="K180" s="3">
        <f t="shared" si="46"/>
        <v>0</v>
      </c>
      <c r="L180" s="3">
        <f t="shared" si="46"/>
        <v>0</v>
      </c>
      <c r="M180" s="3">
        <f t="shared" si="46"/>
        <v>0</v>
      </c>
      <c r="N180" s="3">
        <f t="shared" si="46"/>
        <v>0</v>
      </c>
      <c r="O180" s="65">
        <f t="shared" ref="O180:O193" si="47">SUM(C180:N180)</f>
        <v>0</v>
      </c>
    </row>
    <row r="181" spans="1:17" x14ac:dyDescent="0.35">
      <c r="A181" s="528"/>
      <c r="B181" s="165" t="s">
        <v>61</v>
      </c>
      <c r="C181" s="3">
        <f t="shared" ref="C181:N181" si="48">C5+C117</f>
        <v>0</v>
      </c>
      <c r="D181" s="3">
        <f t="shared" si="48"/>
        <v>0</v>
      </c>
      <c r="E181" s="3">
        <f t="shared" si="48"/>
        <v>214.87819384532321</v>
      </c>
      <c r="F181" s="3">
        <f t="shared" si="48"/>
        <v>0</v>
      </c>
      <c r="G181" s="3">
        <f t="shared" si="48"/>
        <v>0</v>
      </c>
      <c r="H181" s="3">
        <f t="shared" si="48"/>
        <v>0</v>
      </c>
      <c r="I181" s="3">
        <f t="shared" si="48"/>
        <v>0</v>
      </c>
      <c r="J181" s="3">
        <f t="shared" si="48"/>
        <v>0</v>
      </c>
      <c r="K181" s="3">
        <f t="shared" si="48"/>
        <v>0</v>
      </c>
      <c r="L181" s="3">
        <f t="shared" si="48"/>
        <v>0</v>
      </c>
      <c r="M181" s="3">
        <f t="shared" si="48"/>
        <v>0</v>
      </c>
      <c r="N181" s="3">
        <f t="shared" si="48"/>
        <v>0</v>
      </c>
      <c r="O181" s="65">
        <f t="shared" si="47"/>
        <v>214.87819384532321</v>
      </c>
    </row>
    <row r="182" spans="1:17" x14ac:dyDescent="0.35">
      <c r="A182" s="528"/>
      <c r="B182" s="165" t="s">
        <v>60</v>
      </c>
      <c r="C182" s="3">
        <f t="shared" ref="C182:N182" si="49">C6+C118</f>
        <v>0</v>
      </c>
      <c r="D182" s="3">
        <f t="shared" si="49"/>
        <v>0</v>
      </c>
      <c r="E182" s="3">
        <f t="shared" si="49"/>
        <v>0</v>
      </c>
      <c r="F182" s="3">
        <f t="shared" si="49"/>
        <v>0</v>
      </c>
      <c r="G182" s="3">
        <f t="shared" si="49"/>
        <v>0</v>
      </c>
      <c r="H182" s="3">
        <f t="shared" si="49"/>
        <v>0</v>
      </c>
      <c r="I182" s="3">
        <f t="shared" si="49"/>
        <v>0</v>
      </c>
      <c r="J182" s="3">
        <f t="shared" si="49"/>
        <v>0</v>
      </c>
      <c r="K182" s="3">
        <f t="shared" si="49"/>
        <v>0</v>
      </c>
      <c r="L182" s="3">
        <f t="shared" si="49"/>
        <v>0</v>
      </c>
      <c r="M182" s="3">
        <f t="shared" si="49"/>
        <v>0</v>
      </c>
      <c r="N182" s="3">
        <f t="shared" si="49"/>
        <v>0</v>
      </c>
      <c r="O182" s="65">
        <f t="shared" si="47"/>
        <v>0</v>
      </c>
    </row>
    <row r="183" spans="1:17" x14ac:dyDescent="0.35">
      <c r="A183" s="528"/>
      <c r="B183" s="165" t="s">
        <v>59</v>
      </c>
      <c r="C183" s="3">
        <f t="shared" ref="C183:N183" si="50">C7+C119</f>
        <v>0</v>
      </c>
      <c r="D183" s="3">
        <f t="shared" si="50"/>
        <v>0</v>
      </c>
      <c r="E183" s="3">
        <f t="shared" si="50"/>
        <v>0</v>
      </c>
      <c r="F183" s="3">
        <f t="shared" si="50"/>
        <v>2072.7324771852814</v>
      </c>
      <c r="G183" s="3">
        <f t="shared" si="50"/>
        <v>0</v>
      </c>
      <c r="H183" s="3">
        <f t="shared" si="50"/>
        <v>33166.356400146833</v>
      </c>
      <c r="I183" s="3">
        <f t="shared" si="50"/>
        <v>0</v>
      </c>
      <c r="J183" s="3">
        <f t="shared" si="50"/>
        <v>0</v>
      </c>
      <c r="K183" s="3">
        <f t="shared" si="50"/>
        <v>0</v>
      </c>
      <c r="L183" s="3">
        <f t="shared" si="50"/>
        <v>0</v>
      </c>
      <c r="M183" s="3">
        <f t="shared" si="50"/>
        <v>0</v>
      </c>
      <c r="N183" s="3">
        <f t="shared" si="50"/>
        <v>0</v>
      </c>
      <c r="O183" s="65">
        <f t="shared" si="47"/>
        <v>35239.088877332113</v>
      </c>
    </row>
    <row r="184" spans="1:17" x14ac:dyDescent="0.35">
      <c r="A184" s="528"/>
      <c r="B184" s="165" t="s">
        <v>58</v>
      </c>
      <c r="C184" s="3">
        <f t="shared" ref="C184:N184" si="51">C8+C120</f>
        <v>13356.685664946663</v>
      </c>
      <c r="D184" s="3">
        <f t="shared" si="51"/>
        <v>6111.6319606198576</v>
      </c>
      <c r="E184" s="3">
        <f t="shared" si="51"/>
        <v>0</v>
      </c>
      <c r="F184" s="3">
        <f t="shared" si="51"/>
        <v>0</v>
      </c>
      <c r="G184" s="3">
        <f t="shared" si="51"/>
        <v>0</v>
      </c>
      <c r="H184" s="3">
        <f t="shared" si="51"/>
        <v>0</v>
      </c>
      <c r="I184" s="3">
        <f t="shared" si="51"/>
        <v>107665.82371269086</v>
      </c>
      <c r="J184" s="3">
        <f t="shared" si="51"/>
        <v>63632.998523505812</v>
      </c>
      <c r="K184" s="3">
        <f t="shared" si="51"/>
        <v>19415.5926729768</v>
      </c>
      <c r="L184" s="3">
        <f t="shared" si="51"/>
        <v>0</v>
      </c>
      <c r="M184" s="3">
        <f t="shared" si="51"/>
        <v>0</v>
      </c>
      <c r="N184" s="3">
        <f t="shared" si="51"/>
        <v>58617.004319793785</v>
      </c>
      <c r="O184" s="65">
        <f t="shared" si="47"/>
        <v>268799.73685453378</v>
      </c>
    </row>
    <row r="185" spans="1:17" x14ac:dyDescent="0.35">
      <c r="A185" s="528"/>
      <c r="B185" s="165" t="s">
        <v>57</v>
      </c>
      <c r="C185" s="3">
        <f t="shared" ref="C185:N185" si="52">C9+C121</f>
        <v>0</v>
      </c>
      <c r="D185" s="3">
        <f t="shared" si="52"/>
        <v>0</v>
      </c>
      <c r="E185" s="3">
        <f t="shared" si="52"/>
        <v>0</v>
      </c>
      <c r="F185" s="3">
        <f t="shared" si="52"/>
        <v>0</v>
      </c>
      <c r="G185" s="3">
        <f t="shared" si="52"/>
        <v>0</v>
      </c>
      <c r="H185" s="3">
        <f t="shared" si="52"/>
        <v>0</v>
      </c>
      <c r="I185" s="3">
        <f t="shared" si="52"/>
        <v>0</v>
      </c>
      <c r="J185" s="3">
        <f t="shared" si="52"/>
        <v>0</v>
      </c>
      <c r="K185" s="3">
        <f t="shared" si="52"/>
        <v>0</v>
      </c>
      <c r="L185" s="3">
        <f t="shared" si="52"/>
        <v>0</v>
      </c>
      <c r="M185" s="3">
        <f t="shared" si="52"/>
        <v>0</v>
      </c>
      <c r="N185" s="3">
        <f t="shared" si="52"/>
        <v>0</v>
      </c>
      <c r="O185" s="65">
        <f t="shared" si="47"/>
        <v>0</v>
      </c>
    </row>
    <row r="186" spans="1:17" x14ac:dyDescent="0.35">
      <c r="A186" s="528"/>
      <c r="B186" s="165" t="s">
        <v>56</v>
      </c>
      <c r="C186" s="3">
        <f t="shared" ref="C186:N186" si="53">C10+C122</f>
        <v>0</v>
      </c>
      <c r="D186" s="3">
        <f t="shared" si="53"/>
        <v>0</v>
      </c>
      <c r="E186" s="3">
        <f t="shared" si="53"/>
        <v>0</v>
      </c>
      <c r="F186" s="3">
        <f t="shared" si="53"/>
        <v>0</v>
      </c>
      <c r="G186" s="3">
        <f t="shared" si="53"/>
        <v>0</v>
      </c>
      <c r="H186" s="3">
        <f t="shared" si="53"/>
        <v>56535.794346190778</v>
      </c>
      <c r="I186" s="3">
        <f t="shared" si="53"/>
        <v>0</v>
      </c>
      <c r="J186" s="3">
        <f t="shared" si="53"/>
        <v>0</v>
      </c>
      <c r="K186" s="3">
        <f t="shared" si="53"/>
        <v>0</v>
      </c>
      <c r="L186" s="3">
        <f t="shared" si="53"/>
        <v>1250.7936664316253</v>
      </c>
      <c r="M186" s="3">
        <f t="shared" si="53"/>
        <v>0</v>
      </c>
      <c r="N186" s="3">
        <f t="shared" si="53"/>
        <v>0</v>
      </c>
      <c r="O186" s="65">
        <f t="shared" si="47"/>
        <v>57786.5880126224</v>
      </c>
    </row>
    <row r="187" spans="1:17" x14ac:dyDescent="0.35">
      <c r="A187" s="528"/>
      <c r="B187" s="165" t="s">
        <v>55</v>
      </c>
      <c r="C187" s="3">
        <f t="shared" ref="C187:N187" si="54">C11+C123</f>
        <v>84293.814126676021</v>
      </c>
      <c r="D187" s="3">
        <f t="shared" si="54"/>
        <v>69600.336000330106</v>
      </c>
      <c r="E187" s="3">
        <f t="shared" si="54"/>
        <v>0</v>
      </c>
      <c r="F187" s="3">
        <f t="shared" si="54"/>
        <v>214818.96844361984</v>
      </c>
      <c r="G187" s="3">
        <f t="shared" si="54"/>
        <v>581284.51236032054</v>
      </c>
      <c r="H187" s="3">
        <f t="shared" si="54"/>
        <v>852342.85114938754</v>
      </c>
      <c r="I187" s="3">
        <f t="shared" si="54"/>
        <v>448050.37737386068</v>
      </c>
      <c r="J187" s="3">
        <f t="shared" si="54"/>
        <v>422946.3469388822</v>
      </c>
      <c r="K187" s="3">
        <f t="shared" si="54"/>
        <v>1059626.7780841442</v>
      </c>
      <c r="L187" s="3">
        <f t="shared" si="54"/>
        <v>564905.3001641474</v>
      </c>
      <c r="M187" s="3">
        <f t="shared" si="54"/>
        <v>398394.91420865443</v>
      </c>
      <c r="N187" s="3">
        <f t="shared" si="54"/>
        <v>1227212.7086164907</v>
      </c>
      <c r="O187" s="65">
        <f t="shared" si="47"/>
        <v>5923476.9074665131</v>
      </c>
    </row>
    <row r="188" spans="1:17" x14ac:dyDescent="0.35">
      <c r="A188" s="528"/>
      <c r="B188" s="165" t="s">
        <v>54</v>
      </c>
      <c r="C188" s="3">
        <f t="shared" ref="C188:N188" si="55">C12+C124</f>
        <v>0</v>
      </c>
      <c r="D188" s="3">
        <f t="shared" si="55"/>
        <v>0</v>
      </c>
      <c r="E188" s="3">
        <f t="shared" si="55"/>
        <v>0</v>
      </c>
      <c r="F188" s="3">
        <f t="shared" si="55"/>
        <v>13458.618493823529</v>
      </c>
      <c r="G188" s="3">
        <f t="shared" si="55"/>
        <v>34051.550957752588</v>
      </c>
      <c r="H188" s="3">
        <f t="shared" si="55"/>
        <v>40686.916430142723</v>
      </c>
      <c r="I188" s="3">
        <f t="shared" si="55"/>
        <v>2251.7637119653268</v>
      </c>
      <c r="J188" s="3">
        <f t="shared" si="55"/>
        <v>0</v>
      </c>
      <c r="K188" s="3">
        <f t="shared" si="55"/>
        <v>32602.459214267205</v>
      </c>
      <c r="L188" s="3">
        <f t="shared" si="55"/>
        <v>3231.1365828425533</v>
      </c>
      <c r="M188" s="3">
        <f t="shared" si="55"/>
        <v>0</v>
      </c>
      <c r="N188" s="3">
        <f t="shared" si="55"/>
        <v>39606.863739451655</v>
      </c>
      <c r="O188" s="65">
        <f t="shared" si="47"/>
        <v>165889.30913024559</v>
      </c>
    </row>
    <row r="189" spans="1:17" x14ac:dyDescent="0.35">
      <c r="A189" s="528"/>
      <c r="B189" s="165" t="s">
        <v>53</v>
      </c>
      <c r="C189" s="3">
        <f t="shared" ref="C189:N189" si="56">C13+C125</f>
        <v>2496.025325739899</v>
      </c>
      <c r="D189" s="3">
        <f t="shared" si="56"/>
        <v>0</v>
      </c>
      <c r="E189" s="3">
        <f t="shared" si="56"/>
        <v>0</v>
      </c>
      <c r="F189" s="3">
        <f t="shared" si="56"/>
        <v>0</v>
      </c>
      <c r="G189" s="3">
        <f t="shared" si="56"/>
        <v>0</v>
      </c>
      <c r="H189" s="3">
        <f t="shared" si="56"/>
        <v>0</v>
      </c>
      <c r="I189" s="3">
        <f t="shared" si="56"/>
        <v>0</v>
      </c>
      <c r="J189" s="3">
        <f t="shared" si="56"/>
        <v>0</v>
      </c>
      <c r="K189" s="3">
        <f t="shared" si="56"/>
        <v>3328.0337676531985</v>
      </c>
      <c r="L189" s="3">
        <f t="shared" si="56"/>
        <v>0</v>
      </c>
      <c r="M189" s="3">
        <f t="shared" si="56"/>
        <v>0</v>
      </c>
      <c r="N189" s="3">
        <f t="shared" si="56"/>
        <v>1664.0168838265993</v>
      </c>
      <c r="O189" s="65">
        <f t="shared" si="47"/>
        <v>7488.0759772196971</v>
      </c>
    </row>
    <row r="190" spans="1:17" x14ac:dyDescent="0.35">
      <c r="A190" s="528"/>
      <c r="B190" s="165" t="s">
        <v>52</v>
      </c>
      <c r="C190" s="3">
        <f t="shared" ref="C190:N190" si="57">C14+C126</f>
        <v>0</v>
      </c>
      <c r="D190" s="3">
        <f t="shared" si="57"/>
        <v>0</v>
      </c>
      <c r="E190" s="3">
        <f t="shared" si="57"/>
        <v>0</v>
      </c>
      <c r="F190" s="3">
        <f t="shared" si="57"/>
        <v>0</v>
      </c>
      <c r="G190" s="3">
        <f t="shared" si="57"/>
        <v>0</v>
      </c>
      <c r="H190" s="3">
        <f t="shared" si="57"/>
        <v>0</v>
      </c>
      <c r="I190" s="3">
        <f t="shared" si="57"/>
        <v>0</v>
      </c>
      <c r="J190" s="3">
        <f t="shared" si="57"/>
        <v>0</v>
      </c>
      <c r="K190" s="3">
        <f t="shared" si="57"/>
        <v>0</v>
      </c>
      <c r="L190" s="3">
        <f t="shared" si="57"/>
        <v>0</v>
      </c>
      <c r="M190" s="3">
        <f t="shared" si="57"/>
        <v>0</v>
      </c>
      <c r="N190" s="3">
        <f t="shared" si="57"/>
        <v>0</v>
      </c>
      <c r="O190" s="65">
        <f t="shared" si="47"/>
        <v>0</v>
      </c>
    </row>
    <row r="191" spans="1:17" x14ac:dyDescent="0.35">
      <c r="A191" s="528"/>
      <c r="B191" s="165" t="s">
        <v>51</v>
      </c>
      <c r="C191" s="3">
        <f t="shared" ref="C191:N191" si="58">C15+C127</f>
        <v>0</v>
      </c>
      <c r="D191" s="3">
        <f t="shared" si="58"/>
        <v>0</v>
      </c>
      <c r="E191" s="3">
        <f t="shared" si="58"/>
        <v>0</v>
      </c>
      <c r="F191" s="3">
        <f t="shared" si="58"/>
        <v>0</v>
      </c>
      <c r="G191" s="3">
        <f t="shared" si="58"/>
        <v>0</v>
      </c>
      <c r="H191" s="3">
        <f t="shared" si="58"/>
        <v>0</v>
      </c>
      <c r="I191" s="3">
        <f t="shared" si="58"/>
        <v>0</v>
      </c>
      <c r="J191" s="3">
        <f t="shared" si="58"/>
        <v>0</v>
      </c>
      <c r="K191" s="3">
        <f t="shared" si="58"/>
        <v>0</v>
      </c>
      <c r="L191" s="3">
        <f t="shared" si="58"/>
        <v>0</v>
      </c>
      <c r="M191" s="3">
        <f t="shared" si="58"/>
        <v>0</v>
      </c>
      <c r="N191" s="3">
        <f t="shared" si="58"/>
        <v>0</v>
      </c>
      <c r="O191" s="65">
        <f t="shared" si="47"/>
        <v>0</v>
      </c>
    </row>
    <row r="192" spans="1:17" ht="15" thickBot="1" x14ac:dyDescent="0.4">
      <c r="A192" s="529"/>
      <c r="B192" s="165" t="s">
        <v>50</v>
      </c>
      <c r="C192" s="3">
        <f t="shared" ref="C192:N192" si="59">C16+C128</f>
        <v>0</v>
      </c>
      <c r="D192" s="3">
        <f t="shared" si="59"/>
        <v>0</v>
      </c>
      <c r="E192" s="3">
        <f t="shared" si="59"/>
        <v>0</v>
      </c>
      <c r="F192" s="3">
        <f t="shared" si="59"/>
        <v>0</v>
      </c>
      <c r="G192" s="3">
        <f t="shared" si="59"/>
        <v>0</v>
      </c>
      <c r="H192" s="3">
        <f t="shared" si="59"/>
        <v>0</v>
      </c>
      <c r="I192" s="3">
        <f t="shared" si="59"/>
        <v>0</v>
      </c>
      <c r="J192" s="3">
        <f t="shared" si="59"/>
        <v>0</v>
      </c>
      <c r="K192" s="3">
        <f t="shared" si="59"/>
        <v>0</v>
      </c>
      <c r="L192" s="3">
        <f t="shared" si="59"/>
        <v>0</v>
      </c>
      <c r="M192" s="3">
        <f t="shared" si="59"/>
        <v>0</v>
      </c>
      <c r="N192" s="3">
        <f t="shared" si="59"/>
        <v>0</v>
      </c>
      <c r="O192" s="65">
        <f t="shared" si="47"/>
        <v>0</v>
      </c>
    </row>
    <row r="193" spans="1:17" ht="15" thickBot="1" x14ac:dyDescent="0.4">
      <c r="A193" s="69"/>
      <c r="B193" s="166" t="s">
        <v>43</v>
      </c>
      <c r="C193" s="158">
        <f t="shared" ref="C193:N193" si="60">SUM(C180:C192)</f>
        <v>100146.52511736259</v>
      </c>
      <c r="D193" s="158">
        <f t="shared" si="60"/>
        <v>75711.967960949958</v>
      </c>
      <c r="E193" s="158">
        <f t="shared" si="60"/>
        <v>214.87819384532321</v>
      </c>
      <c r="F193" s="158">
        <f t="shared" si="60"/>
        <v>230350.31941462867</v>
      </c>
      <c r="G193" s="158">
        <f t="shared" si="60"/>
        <v>615336.06331807317</v>
      </c>
      <c r="H193" s="158">
        <f t="shared" si="60"/>
        <v>982731.91832586785</v>
      </c>
      <c r="I193" s="158">
        <f t="shared" si="60"/>
        <v>557967.96479851683</v>
      </c>
      <c r="J193" s="158">
        <f t="shared" si="60"/>
        <v>486579.34546238801</v>
      </c>
      <c r="K193" s="158">
        <f t="shared" si="60"/>
        <v>1114972.8637390416</v>
      </c>
      <c r="L193" s="158">
        <f t="shared" si="60"/>
        <v>569387.23041342164</v>
      </c>
      <c r="M193" s="158">
        <f t="shared" si="60"/>
        <v>398394.91420865443</v>
      </c>
      <c r="N193" s="158">
        <f t="shared" si="60"/>
        <v>1327100.5935595627</v>
      </c>
      <c r="O193" s="200">
        <f t="shared" si="47"/>
        <v>6458894.584512312</v>
      </c>
      <c r="P193" s="240">
        <f>SUM(C4:N16,C116:N128)</f>
        <v>6458894.5845123101</v>
      </c>
      <c r="Q193" s="236"/>
    </row>
    <row r="194" spans="1:17" ht="15" thickBot="1" x14ac:dyDescent="0.4">
      <c r="M194" s="522" t="s">
        <v>156</v>
      </c>
      <c r="N194" s="523"/>
      <c r="O194" s="111">
        <f>O177+O193+O113</f>
        <v>140352829.13868511</v>
      </c>
      <c r="P194" s="240">
        <f>P177+P193+P113</f>
        <v>140352829.13868517</v>
      </c>
      <c r="Q194" s="236"/>
    </row>
    <row r="198" spans="1:17" s="201" customFormat="1" x14ac:dyDescent="0.35">
      <c r="B198" s="201" t="s">
        <v>62</v>
      </c>
      <c r="C198" s="202">
        <f>C164+C180+C100</f>
        <v>0</v>
      </c>
      <c r="D198" s="202">
        <f t="shared" ref="D198:N198" si="61">D164+D180+D100</f>
        <v>328540.27304307325</v>
      </c>
      <c r="E198" s="202">
        <f t="shared" si="61"/>
        <v>584056.74238705647</v>
      </c>
      <c r="F198" s="202">
        <f t="shared" si="61"/>
        <v>751506.27130322321</v>
      </c>
      <c r="G198" s="202">
        <f t="shared" si="61"/>
        <v>357549.42822442524</v>
      </c>
      <c r="H198" s="202">
        <f t="shared" si="61"/>
        <v>224283.90322459434</v>
      </c>
      <c r="I198" s="202">
        <f t="shared" si="61"/>
        <v>254401.96920699926</v>
      </c>
      <c r="J198" s="202">
        <f t="shared" si="61"/>
        <v>97115.472811372325</v>
      </c>
      <c r="K198" s="202">
        <f t="shared" si="61"/>
        <v>0</v>
      </c>
      <c r="L198" s="202">
        <f t="shared" si="61"/>
        <v>689592.29582979227</v>
      </c>
      <c r="M198" s="202">
        <f t="shared" si="61"/>
        <v>280165.9614518226</v>
      </c>
      <c r="N198" s="202">
        <f t="shared" si="61"/>
        <v>2085631.8479163614</v>
      </c>
      <c r="O198" s="202">
        <f t="shared" ref="O198" si="62">O4+O20+O36+O52+O68+O84+O100+O116+O132+O148</f>
        <v>5652844.1653987197</v>
      </c>
    </row>
    <row r="199" spans="1:17" s="201" customFormat="1" x14ac:dyDescent="0.35">
      <c r="B199" s="201" t="s">
        <v>61</v>
      </c>
      <c r="C199" s="202">
        <f t="shared" ref="C199:N199" si="63">C165+C181+C101</f>
        <v>0</v>
      </c>
      <c r="D199" s="202">
        <f t="shared" si="63"/>
        <v>0</v>
      </c>
      <c r="E199" s="202">
        <f t="shared" si="63"/>
        <v>214.87819384532321</v>
      </c>
      <c r="F199" s="202">
        <f t="shared" si="63"/>
        <v>0</v>
      </c>
      <c r="G199" s="202">
        <f t="shared" si="63"/>
        <v>73077.230278234871</v>
      </c>
      <c r="H199" s="202">
        <f t="shared" si="63"/>
        <v>0</v>
      </c>
      <c r="I199" s="202">
        <f t="shared" si="63"/>
        <v>0</v>
      </c>
      <c r="J199" s="202">
        <f t="shared" si="63"/>
        <v>0</v>
      </c>
      <c r="K199" s="202">
        <f t="shared" si="63"/>
        <v>0</v>
      </c>
      <c r="L199" s="202">
        <f t="shared" si="63"/>
        <v>5650.2239026266398</v>
      </c>
      <c r="M199" s="202">
        <f t="shared" si="63"/>
        <v>0</v>
      </c>
      <c r="N199" s="202">
        <f t="shared" si="63"/>
        <v>93109.512440982464</v>
      </c>
      <c r="O199" s="202">
        <f t="shared" ref="O199" si="64">O5+O21+O37+O53+O69+O85+O101+O117+O133+O149</f>
        <v>172051.84481568928</v>
      </c>
    </row>
    <row r="200" spans="1:17" s="201" customFormat="1" x14ac:dyDescent="0.35">
      <c r="B200" s="201" t="s">
        <v>60</v>
      </c>
      <c r="C200" s="202">
        <f t="shared" ref="C200:N200" si="65">C166+C182+C102</f>
        <v>0</v>
      </c>
      <c r="D200" s="202">
        <f t="shared" si="65"/>
        <v>0</v>
      </c>
      <c r="E200" s="202">
        <f t="shared" si="65"/>
        <v>0</v>
      </c>
      <c r="F200" s="202">
        <f t="shared" si="65"/>
        <v>2158.451649148426</v>
      </c>
      <c r="G200" s="202">
        <f t="shared" si="65"/>
        <v>0</v>
      </c>
      <c r="H200" s="202">
        <f t="shared" si="65"/>
        <v>26188.121271130633</v>
      </c>
      <c r="I200" s="202">
        <f t="shared" si="65"/>
        <v>0</v>
      </c>
      <c r="J200" s="202">
        <f t="shared" si="65"/>
        <v>0</v>
      </c>
      <c r="K200" s="202">
        <f t="shared" si="65"/>
        <v>3820.8193230531851</v>
      </c>
      <c r="L200" s="202">
        <f t="shared" si="65"/>
        <v>0</v>
      </c>
      <c r="M200" s="202">
        <f t="shared" si="65"/>
        <v>0</v>
      </c>
      <c r="N200" s="202">
        <f t="shared" si="65"/>
        <v>11444.532942003741</v>
      </c>
      <c r="O200" s="202">
        <f t="shared" ref="O200" si="66">O6+O22+O38+O54+O70+O86+O102+O118+O134+O150</f>
        <v>43611.925185335989</v>
      </c>
    </row>
    <row r="201" spans="1:17" s="201" customFormat="1" x14ac:dyDescent="0.35">
      <c r="B201" s="201" t="s">
        <v>59</v>
      </c>
      <c r="C201" s="202">
        <f t="shared" ref="C201:N201" si="67">C167+C183+C103</f>
        <v>0</v>
      </c>
      <c r="D201" s="202">
        <f t="shared" si="67"/>
        <v>88918.889312743951</v>
      </c>
      <c r="E201" s="202">
        <f t="shared" si="67"/>
        <v>655968.39338734502</v>
      </c>
      <c r="F201" s="202">
        <f t="shared" si="67"/>
        <v>619694.76730225701</v>
      </c>
      <c r="G201" s="202">
        <f t="shared" si="67"/>
        <v>575193.47590386157</v>
      </c>
      <c r="H201" s="202">
        <f t="shared" si="67"/>
        <v>1932755.5341963235</v>
      </c>
      <c r="I201" s="202">
        <f t="shared" si="67"/>
        <v>986510.15140748932</v>
      </c>
      <c r="J201" s="202">
        <f t="shared" si="67"/>
        <v>306724.12533441233</v>
      </c>
      <c r="K201" s="202">
        <f t="shared" si="67"/>
        <v>443969.35819321999</v>
      </c>
      <c r="L201" s="202">
        <f t="shared" si="67"/>
        <v>672093.14478168276</v>
      </c>
      <c r="M201" s="202">
        <f t="shared" si="67"/>
        <v>1835741.2610619424</v>
      </c>
      <c r="N201" s="202">
        <f t="shared" si="67"/>
        <v>6865949.8775910903</v>
      </c>
      <c r="O201" s="202">
        <f t="shared" ref="O201" si="68">O7+O23+O39+O55+O71+O87+O103+O119+O135+O151</f>
        <v>14983518.978472365</v>
      </c>
    </row>
    <row r="202" spans="1:17" s="201" customFormat="1" x14ac:dyDescent="0.35">
      <c r="B202" s="201" t="s">
        <v>58</v>
      </c>
      <c r="C202" s="202">
        <f t="shared" ref="C202:N202" si="69">C168+C184+C104</f>
        <v>13356.685664946663</v>
      </c>
      <c r="D202" s="202">
        <f t="shared" si="69"/>
        <v>11799.993547146634</v>
      </c>
      <c r="E202" s="202">
        <f t="shared" si="69"/>
        <v>0</v>
      </c>
      <c r="F202" s="202">
        <f t="shared" si="69"/>
        <v>0</v>
      </c>
      <c r="G202" s="202">
        <f t="shared" si="69"/>
        <v>90566.815608735647</v>
      </c>
      <c r="H202" s="202">
        <f t="shared" si="69"/>
        <v>0</v>
      </c>
      <c r="I202" s="202">
        <f t="shared" si="69"/>
        <v>107665.82371269086</v>
      </c>
      <c r="J202" s="202">
        <f t="shared" si="69"/>
        <v>90465.832857440109</v>
      </c>
      <c r="K202" s="202">
        <f t="shared" si="69"/>
        <v>33077.940075019207</v>
      </c>
      <c r="L202" s="202">
        <f t="shared" si="69"/>
        <v>0</v>
      </c>
      <c r="M202" s="202">
        <f t="shared" si="69"/>
        <v>32154.399836769535</v>
      </c>
      <c r="N202" s="202">
        <f t="shared" si="69"/>
        <v>116451.84375754834</v>
      </c>
      <c r="O202" s="202">
        <f t="shared" ref="O202" si="70">O8+O24+O40+O56+O72+O88+O104+O120+O136+O152</f>
        <v>495539.33506029699</v>
      </c>
    </row>
    <row r="203" spans="1:17" s="201" customFormat="1" x14ac:dyDescent="0.35">
      <c r="B203" s="201" t="s">
        <v>57</v>
      </c>
      <c r="C203" s="202">
        <f t="shared" ref="C203:N203" si="71">C169+C185+C105</f>
        <v>0</v>
      </c>
      <c r="D203" s="202">
        <f t="shared" si="71"/>
        <v>0</v>
      </c>
      <c r="E203" s="202">
        <f t="shared" si="71"/>
        <v>0</v>
      </c>
      <c r="F203" s="202">
        <f t="shared" si="71"/>
        <v>0</v>
      </c>
      <c r="G203" s="202">
        <f t="shared" si="71"/>
        <v>0</v>
      </c>
      <c r="H203" s="202">
        <f t="shared" si="71"/>
        <v>0</v>
      </c>
      <c r="I203" s="202">
        <f t="shared" si="71"/>
        <v>0</v>
      </c>
      <c r="J203" s="202">
        <f t="shared" si="71"/>
        <v>0</v>
      </c>
      <c r="K203" s="202">
        <f t="shared" si="71"/>
        <v>0</v>
      </c>
      <c r="L203" s="202">
        <f t="shared" si="71"/>
        <v>7576.2751222598099</v>
      </c>
      <c r="M203" s="202">
        <f t="shared" si="71"/>
        <v>0</v>
      </c>
      <c r="N203" s="202">
        <f t="shared" si="71"/>
        <v>0</v>
      </c>
      <c r="O203" s="202">
        <f t="shared" ref="O203" si="72">O9+O25+O41+O57+O73+O89+O105+O121+O137+O153</f>
        <v>7576.2751222598099</v>
      </c>
    </row>
    <row r="204" spans="1:17" s="201" customFormat="1" x14ac:dyDescent="0.35">
      <c r="B204" s="201" t="s">
        <v>56</v>
      </c>
      <c r="C204" s="202">
        <f t="shared" ref="C204:N204" si="73">C170+C186+C106</f>
        <v>0</v>
      </c>
      <c r="D204" s="202">
        <f t="shared" si="73"/>
        <v>27402.158252268466</v>
      </c>
      <c r="E204" s="202">
        <f t="shared" si="73"/>
        <v>458689.76370150241</v>
      </c>
      <c r="F204" s="202">
        <f t="shared" si="73"/>
        <v>2555571.6562210638</v>
      </c>
      <c r="G204" s="202">
        <f t="shared" si="73"/>
        <v>735797.32118063536</v>
      </c>
      <c r="H204" s="202">
        <f t="shared" si="73"/>
        <v>891451.64547867246</v>
      </c>
      <c r="I204" s="202">
        <f t="shared" si="73"/>
        <v>4139583.0273720012</v>
      </c>
      <c r="J204" s="202">
        <f t="shared" si="73"/>
        <v>444014.1618908589</v>
      </c>
      <c r="K204" s="202">
        <f t="shared" si="73"/>
        <v>362442.92560161097</v>
      </c>
      <c r="L204" s="202">
        <f t="shared" si="73"/>
        <v>1285305.6146498951</v>
      </c>
      <c r="M204" s="202">
        <f t="shared" si="73"/>
        <v>2959042.5544775319</v>
      </c>
      <c r="N204" s="202">
        <f t="shared" si="73"/>
        <v>12747799.116348337</v>
      </c>
      <c r="O204" s="202">
        <f t="shared" ref="O204" si="74">O10+O26+O42+O58+O74+O90+O106+O122+O138+O154</f>
        <v>26607099.945174374</v>
      </c>
    </row>
    <row r="205" spans="1:17" s="201" customFormat="1" x14ac:dyDescent="0.35">
      <c r="B205" s="201" t="s">
        <v>55</v>
      </c>
      <c r="C205" s="202">
        <f t="shared" ref="C205:N205" si="75">C171+C187+C107</f>
        <v>84293.814126676021</v>
      </c>
      <c r="D205" s="202">
        <f t="shared" si="75"/>
        <v>2804599.5485649207</v>
      </c>
      <c r="E205" s="202">
        <f t="shared" si="75"/>
        <v>3690008.6826574854</v>
      </c>
      <c r="F205" s="202">
        <f t="shared" si="75"/>
        <v>4353281.1397074563</v>
      </c>
      <c r="G205" s="202">
        <f t="shared" si="75"/>
        <v>4275266.194154744</v>
      </c>
      <c r="H205" s="202">
        <f t="shared" si="75"/>
        <v>5503076.3621718232</v>
      </c>
      <c r="I205" s="202">
        <f t="shared" si="75"/>
        <v>6147418.2911122739</v>
      </c>
      <c r="J205" s="202">
        <f t="shared" si="75"/>
        <v>5484728.335189309</v>
      </c>
      <c r="K205" s="202">
        <f t="shared" si="75"/>
        <v>6453915.5831324607</v>
      </c>
      <c r="L205" s="202">
        <f t="shared" si="75"/>
        <v>7371548.0328057706</v>
      </c>
      <c r="M205" s="202">
        <f t="shared" si="75"/>
        <v>6619710.8863901021</v>
      </c>
      <c r="N205" s="202">
        <f t="shared" si="75"/>
        <v>28974329.290962126</v>
      </c>
      <c r="O205" s="202">
        <f t="shared" ref="O205" si="76">O11+O27+O43+O59+O75+O91+O107+O123+O139+O155</f>
        <v>81762176.160975158</v>
      </c>
    </row>
    <row r="206" spans="1:17" s="201" customFormat="1" x14ac:dyDescent="0.35">
      <c r="B206" s="201" t="s">
        <v>54</v>
      </c>
      <c r="C206" s="202">
        <f t="shared" ref="C206:N206" si="77">C172+C188+C108</f>
        <v>0</v>
      </c>
      <c r="D206" s="202">
        <f t="shared" si="77"/>
        <v>66963.639172011361</v>
      </c>
      <c r="E206" s="202">
        <f t="shared" si="77"/>
        <v>9436.5809065579851</v>
      </c>
      <c r="F206" s="202">
        <f t="shared" si="77"/>
        <v>2175563.4594413764</v>
      </c>
      <c r="G206" s="202">
        <f t="shared" si="77"/>
        <v>138868.56914971309</v>
      </c>
      <c r="H206" s="202">
        <f t="shared" si="77"/>
        <v>515756.54196582868</v>
      </c>
      <c r="I206" s="202">
        <f t="shared" si="77"/>
        <v>67430.006305162213</v>
      </c>
      <c r="J206" s="202">
        <f t="shared" si="77"/>
        <v>124640.31857650606</v>
      </c>
      <c r="K206" s="202">
        <f t="shared" si="77"/>
        <v>260082.45078496585</v>
      </c>
      <c r="L206" s="202">
        <f t="shared" si="77"/>
        <v>258500.17136744197</v>
      </c>
      <c r="M206" s="202">
        <f t="shared" si="77"/>
        <v>164832.13494630781</v>
      </c>
      <c r="N206" s="202">
        <f t="shared" si="77"/>
        <v>4107162.8019106421</v>
      </c>
      <c r="O206" s="202">
        <f t="shared" ref="O206" si="78">O12+O28+O44+O60+O76+O92+O108+O124+O140+O156</f>
        <v>7889236.6745265136</v>
      </c>
    </row>
    <row r="207" spans="1:17" s="201" customFormat="1" x14ac:dyDescent="0.35">
      <c r="B207" s="201" t="s">
        <v>53</v>
      </c>
      <c r="C207" s="202">
        <f t="shared" ref="C207:N207" si="79">C173+C189+C109</f>
        <v>2496.025325739899</v>
      </c>
      <c r="D207" s="202">
        <f t="shared" si="79"/>
        <v>0</v>
      </c>
      <c r="E207" s="202">
        <f t="shared" si="79"/>
        <v>0</v>
      </c>
      <c r="F207" s="202">
        <f t="shared" si="79"/>
        <v>69384.631075861515</v>
      </c>
      <c r="G207" s="202">
        <f t="shared" si="79"/>
        <v>0</v>
      </c>
      <c r="H207" s="202">
        <f t="shared" si="79"/>
        <v>43847.119487872005</v>
      </c>
      <c r="I207" s="202">
        <f t="shared" si="79"/>
        <v>239789.99565542719</v>
      </c>
      <c r="J207" s="202">
        <f t="shared" si="79"/>
        <v>0</v>
      </c>
      <c r="K207" s="202">
        <f t="shared" si="79"/>
        <v>4203.8522730905252</v>
      </c>
      <c r="L207" s="202">
        <f t="shared" si="79"/>
        <v>0</v>
      </c>
      <c r="M207" s="202">
        <f t="shared" si="79"/>
        <v>290626.4989922907</v>
      </c>
      <c r="N207" s="202">
        <f t="shared" si="79"/>
        <v>56082.031449739581</v>
      </c>
      <c r="O207" s="202">
        <f t="shared" ref="O207" si="80">O13+O29+O45+O61+O77+O93+O109+O125+O141+O157</f>
        <v>706430.15426002152</v>
      </c>
    </row>
    <row r="208" spans="1:17" s="201" customFormat="1" x14ac:dyDescent="0.35">
      <c r="B208" s="201" t="s">
        <v>52</v>
      </c>
      <c r="C208" s="202">
        <f t="shared" ref="C208:N208" si="81">C174+C190+C110</f>
        <v>0</v>
      </c>
      <c r="D208" s="202">
        <f t="shared" si="81"/>
        <v>0</v>
      </c>
      <c r="E208" s="202">
        <f t="shared" si="81"/>
        <v>0</v>
      </c>
      <c r="F208" s="202">
        <f t="shared" si="81"/>
        <v>0</v>
      </c>
      <c r="G208" s="202">
        <f t="shared" si="81"/>
        <v>0</v>
      </c>
      <c r="H208" s="202">
        <f t="shared" si="81"/>
        <v>0</v>
      </c>
      <c r="I208" s="202">
        <f t="shared" si="81"/>
        <v>0</v>
      </c>
      <c r="J208" s="202">
        <f t="shared" si="81"/>
        <v>0</v>
      </c>
      <c r="K208" s="202">
        <f t="shared" si="81"/>
        <v>0</v>
      </c>
      <c r="L208" s="202">
        <f t="shared" si="81"/>
        <v>0</v>
      </c>
      <c r="M208" s="202">
        <f t="shared" si="81"/>
        <v>98320.574741488206</v>
      </c>
      <c r="N208" s="202">
        <f t="shared" si="81"/>
        <v>147956.60898569936</v>
      </c>
      <c r="O208" s="202">
        <f t="shared" ref="O208" si="82">O14+O30+O46+O62+O78+O94+O110+O126+O142+O158</f>
        <v>246277.18372718757</v>
      </c>
    </row>
    <row r="209" spans="2:15" s="201" customFormat="1" x14ac:dyDescent="0.35">
      <c r="B209" s="201" t="s">
        <v>51</v>
      </c>
      <c r="C209" s="202">
        <f t="shared" ref="C209:N209" si="83">C175+C191+C111</f>
        <v>0</v>
      </c>
      <c r="D209" s="202">
        <f t="shared" si="83"/>
        <v>58607.93627053489</v>
      </c>
      <c r="E209" s="202">
        <f t="shared" si="83"/>
        <v>0</v>
      </c>
      <c r="F209" s="202">
        <f t="shared" si="83"/>
        <v>2858.9743693810756</v>
      </c>
      <c r="G209" s="202">
        <f t="shared" si="83"/>
        <v>6279.9244967854802</v>
      </c>
      <c r="H209" s="202">
        <f t="shared" si="83"/>
        <v>149.3496601270904</v>
      </c>
      <c r="I209" s="202">
        <f t="shared" si="83"/>
        <v>49448.371357007629</v>
      </c>
      <c r="J209" s="202">
        <f t="shared" si="83"/>
        <v>970023.87022043683</v>
      </c>
      <c r="K209" s="202">
        <f t="shared" si="83"/>
        <v>213595.42235908288</v>
      </c>
      <c r="L209" s="202">
        <f t="shared" si="83"/>
        <v>160087.27650920028</v>
      </c>
      <c r="M209" s="202">
        <f t="shared" si="83"/>
        <v>36879.54041585666</v>
      </c>
      <c r="N209" s="202">
        <f t="shared" si="83"/>
        <v>278246.46503400867</v>
      </c>
      <c r="O209" s="202">
        <f t="shared" ref="O209" si="84">O15+O31+O47+O63+O79+O95+O111+O127+O143+O159</f>
        <v>1776177.1306924215</v>
      </c>
    </row>
    <row r="210" spans="2:15" s="201" customFormat="1" x14ac:dyDescent="0.35">
      <c r="B210" s="201" t="s">
        <v>50</v>
      </c>
      <c r="C210" s="202">
        <f t="shared" ref="C210:N210" si="85">C176+C192+C112</f>
        <v>0</v>
      </c>
      <c r="D210" s="202">
        <f t="shared" si="85"/>
        <v>0</v>
      </c>
      <c r="E210" s="202">
        <f t="shared" si="85"/>
        <v>0</v>
      </c>
      <c r="F210" s="202">
        <f t="shared" si="85"/>
        <v>0</v>
      </c>
      <c r="G210" s="202">
        <f t="shared" si="85"/>
        <v>0</v>
      </c>
      <c r="H210" s="202">
        <f t="shared" si="85"/>
        <v>0</v>
      </c>
      <c r="I210" s="202">
        <f t="shared" si="85"/>
        <v>10289.365274759824</v>
      </c>
      <c r="J210" s="202">
        <f t="shared" si="85"/>
        <v>0</v>
      </c>
      <c r="K210" s="202">
        <f t="shared" si="85"/>
        <v>0</v>
      </c>
      <c r="L210" s="202">
        <f t="shared" si="85"/>
        <v>0</v>
      </c>
      <c r="M210" s="202">
        <f t="shared" si="85"/>
        <v>0</v>
      </c>
      <c r="N210" s="202">
        <f t="shared" si="85"/>
        <v>0</v>
      </c>
      <c r="O210" s="202">
        <f t="shared" ref="O210" si="86">O16+O32+O48+O64+O80+O96+O112+O128+O144+O160</f>
        <v>10289.365274759824</v>
      </c>
    </row>
    <row r="211" spans="2:15" s="201" customFormat="1" x14ac:dyDescent="0.35">
      <c r="B211" s="201" t="s">
        <v>43</v>
      </c>
      <c r="C211" s="202">
        <f t="shared" ref="C211:O211" si="87">C17+C33+C49+C65+C81+C97+C113+C129+C145+C161</f>
        <v>100146.52511736259</v>
      </c>
      <c r="D211" s="202">
        <f t="shared" si="87"/>
        <v>3386832.4381626993</v>
      </c>
      <c r="E211" s="202">
        <f t="shared" si="87"/>
        <v>5398375.041233791</v>
      </c>
      <c r="F211" s="202">
        <f t="shared" si="87"/>
        <v>10530019.351069769</v>
      </c>
      <c r="G211" s="202">
        <f t="shared" si="87"/>
        <v>6252598.9589971351</v>
      </c>
      <c r="H211" s="202">
        <f t="shared" si="87"/>
        <v>9137508.5774563719</v>
      </c>
      <c r="I211" s="202">
        <f t="shared" si="87"/>
        <v>12002537.00140381</v>
      </c>
      <c r="J211" s="202">
        <f t="shared" si="87"/>
        <v>7517712.1168803349</v>
      </c>
      <c r="K211" s="202">
        <f t="shared" si="87"/>
        <v>7775108.3517425042</v>
      </c>
      <c r="L211" s="202">
        <f t="shared" si="87"/>
        <v>10450353.034968672</v>
      </c>
      <c r="M211" s="202">
        <f t="shared" si="87"/>
        <v>12317473.812314112</v>
      </c>
      <c r="N211" s="202">
        <f t="shared" si="87"/>
        <v>55484163.929338537</v>
      </c>
      <c r="O211" s="202">
        <f t="shared" si="87"/>
        <v>140352829.13868514</v>
      </c>
    </row>
    <row r="212" spans="2:15" s="201" customFormat="1" x14ac:dyDescent="0.35">
      <c r="O212" s="203"/>
    </row>
    <row r="213" spans="2:15" s="201" customFormat="1" x14ac:dyDescent="0.35">
      <c r="N213" s="201" t="s">
        <v>180</v>
      </c>
      <c r="O213" s="204">
        <f>SUM('BIZ kWh ENTRY'!C4:N16,'BIZ kWh ENTRY'!C20:N32,'BIZ kWh ENTRY'!C36:N48,'BIZ kWh ENTRY'!C52:N64,'BIZ kWh ENTRY'!C68:N80,'BIZ kWh ENTRY'!C84:N96,'BIZ kWh ENTRY'!C100:N112,'BIZ kWh ENTRY'!C116:N128,'BIZ kWh ENTRY'!C132:N144,'BIZ kWh ENTRY'!C148:N160,'BIZ kWh ENTRY'!S4:AD16,'BIZ kWh ENTRY'!S20:AD32,'BIZ kWh ENTRY'!S36:AD48,'BIZ kWh ENTRY'!S52:AD64,'BIZ kWh ENTRY'!S68:AD80,'BIZ kWh ENTRY'!S84:AD96,'BIZ kWh ENTRY'!S100:AD112,'BIZ kWh ENTRY'!S116:AD128,'BIZ kWh ENTRY'!S132:AD144,'BIZ kWh ENTRY'!S148:AD160,'BIZ kWh ENTRY'!AI4:AT16,'BIZ kWh ENTRY'!AI20:AT32,'BIZ kWh ENTRY'!AI36:AT48,'BIZ kWh ENTRY'!AI52:AT64,'BIZ kWh ENTRY'!AI68:AT80,'BIZ kWh ENTRY'!AI84:AT96,'BIZ kWh ENTRY'!AI100:AT112,'BIZ kWh ENTRY'!AI116:AT128,'BIZ kWh ENTRY'!AI132:AT144,'BIZ kWh ENTRY'!AI148:AT160,'BIZ kWh ENTRY'!AY4:BJ16,'BIZ kWh ENTRY'!AY20:BJ32,'BIZ kWh ENTRY'!AY36:BJ48,'BIZ kWh ENTRY'!AY52:BJ64,'BIZ kWh ENTRY'!AY68:BJ80,'BIZ kWh ENTRY'!AY84:BJ96,'BIZ kWh ENTRY'!AY100:BJ112,'BIZ kWh ENTRY'!AY116:BJ128,'BIZ kWh ENTRY'!AY132:BJ144,'BIZ kWh ENTRY'!AY148:BJ160)</f>
        <v>140352829.13868505</v>
      </c>
    </row>
    <row r="214" spans="2:15" s="201" customFormat="1" x14ac:dyDescent="0.35">
      <c r="N214" s="201" t="s">
        <v>180</v>
      </c>
      <c r="O214" s="205" t="str">
        <f>IF(O194=O213,"ok","SUM ERROR")</f>
        <v>ok</v>
      </c>
    </row>
    <row r="216" spans="2:15" x14ac:dyDescent="0.35">
      <c r="B216" s="201" t="s">
        <v>184</v>
      </c>
      <c r="C216" s="213">
        <f t="shared" ref="C216:N216" si="88">C17+C33+C49+C65+C81+C97+C161</f>
        <v>0</v>
      </c>
      <c r="D216" s="213">
        <f t="shared" si="88"/>
        <v>3311120.4702017494</v>
      </c>
      <c r="E216" s="213">
        <f t="shared" si="88"/>
        <v>5222742.6953722257</v>
      </c>
      <c r="F216" s="213">
        <f t="shared" si="88"/>
        <v>10530019.351069769</v>
      </c>
      <c r="G216" s="213">
        <f t="shared" si="88"/>
        <v>6252598.9589971351</v>
      </c>
      <c r="H216" s="213">
        <f t="shared" si="88"/>
        <v>8499076.3527657259</v>
      </c>
      <c r="I216" s="213">
        <f t="shared" si="88"/>
        <v>11822617.765507894</v>
      </c>
      <c r="J216" s="213">
        <f t="shared" si="88"/>
        <v>7114084.3875518069</v>
      </c>
      <c r="K216" s="213">
        <f t="shared" si="88"/>
        <v>7121718.6225933433</v>
      </c>
      <c r="L216" s="213">
        <f t="shared" si="88"/>
        <v>10219063.484796645</v>
      </c>
      <c r="M216" s="213">
        <f t="shared" si="88"/>
        <v>12126603.789297216</v>
      </c>
      <c r="N216" s="213">
        <f t="shared" si="88"/>
        <v>55061372.542828679</v>
      </c>
      <c r="O216" s="214">
        <f>O17+O33+O49+O65+O81+O97+O161</f>
        <v>137281018.42098221</v>
      </c>
    </row>
    <row r="217" spans="2:15" x14ac:dyDescent="0.35">
      <c r="B217" s="201" t="s">
        <v>185</v>
      </c>
      <c r="C217" s="213">
        <f t="shared" ref="C217:N217" si="89">C113</f>
        <v>0</v>
      </c>
      <c r="D217" s="213">
        <f t="shared" si="89"/>
        <v>0</v>
      </c>
      <c r="E217" s="213">
        <f t="shared" si="89"/>
        <v>0</v>
      </c>
      <c r="F217" s="213">
        <f t="shared" si="89"/>
        <v>0</v>
      </c>
      <c r="G217" s="213">
        <f t="shared" si="89"/>
        <v>0</v>
      </c>
      <c r="H217" s="213">
        <f t="shared" si="89"/>
        <v>0</v>
      </c>
      <c r="I217" s="213">
        <f t="shared" si="89"/>
        <v>0</v>
      </c>
      <c r="J217" s="213">
        <f t="shared" si="89"/>
        <v>0</v>
      </c>
      <c r="K217" s="213">
        <f t="shared" si="89"/>
        <v>0</v>
      </c>
      <c r="L217" s="213">
        <f t="shared" si="89"/>
        <v>0</v>
      </c>
      <c r="M217" s="213">
        <f t="shared" si="89"/>
        <v>0</v>
      </c>
      <c r="N217" s="213">
        <f t="shared" si="89"/>
        <v>0</v>
      </c>
      <c r="O217" s="214">
        <f>O113</f>
        <v>0</v>
      </c>
    </row>
    <row r="218" spans="2:15" x14ac:dyDescent="0.35">
      <c r="B218" s="201" t="s">
        <v>186</v>
      </c>
      <c r="C218" s="213">
        <f t="shared" ref="C218:N218" si="90">C129+C145</f>
        <v>100146.52511736259</v>
      </c>
      <c r="D218" s="213">
        <f t="shared" si="90"/>
        <v>75711.967960949958</v>
      </c>
      <c r="E218" s="213">
        <f t="shared" si="90"/>
        <v>175632.34586156602</v>
      </c>
      <c r="F218" s="213">
        <f t="shared" si="90"/>
        <v>0</v>
      </c>
      <c r="G218" s="213">
        <f t="shared" si="90"/>
        <v>0</v>
      </c>
      <c r="H218" s="213">
        <f t="shared" si="90"/>
        <v>638432.2246906471</v>
      </c>
      <c r="I218" s="213">
        <f t="shared" si="90"/>
        <v>179919.23589591632</v>
      </c>
      <c r="J218" s="213">
        <f t="shared" si="90"/>
        <v>403627.72932852828</v>
      </c>
      <c r="K218" s="213">
        <f t="shared" si="90"/>
        <v>653389.72914916009</v>
      </c>
      <c r="L218" s="213">
        <f t="shared" si="90"/>
        <v>231289.5501720258</v>
      </c>
      <c r="M218" s="213">
        <f t="shared" si="90"/>
        <v>190870.02301689555</v>
      </c>
      <c r="N218" s="213">
        <f t="shared" si="90"/>
        <v>422791.38650985761</v>
      </c>
      <c r="O218" s="214">
        <f>O129+O145</f>
        <v>3071810.7177029094</v>
      </c>
    </row>
    <row r="219" spans="2:15" x14ac:dyDescent="0.35">
      <c r="B219" s="201" t="s">
        <v>34</v>
      </c>
      <c r="C219" s="213">
        <f t="shared" ref="C219:N219" si="91">SUM(C216:C218)</f>
        <v>100146.52511736259</v>
      </c>
      <c r="D219" s="213">
        <f t="shared" si="91"/>
        <v>3386832.4381626993</v>
      </c>
      <c r="E219" s="213">
        <f t="shared" si="91"/>
        <v>5398375.041233792</v>
      </c>
      <c r="F219" s="213">
        <f t="shared" si="91"/>
        <v>10530019.351069769</v>
      </c>
      <c r="G219" s="213">
        <f t="shared" si="91"/>
        <v>6252598.9589971351</v>
      </c>
      <c r="H219" s="213">
        <f t="shared" si="91"/>
        <v>9137508.5774563737</v>
      </c>
      <c r="I219" s="213">
        <f t="shared" si="91"/>
        <v>12002537.00140381</v>
      </c>
      <c r="J219" s="213">
        <f t="shared" si="91"/>
        <v>7517712.1168803349</v>
      </c>
      <c r="K219" s="213">
        <f t="shared" si="91"/>
        <v>7775108.3517425032</v>
      </c>
      <c r="L219" s="213">
        <f t="shared" si="91"/>
        <v>10450353.03496867</v>
      </c>
      <c r="M219" s="213">
        <f t="shared" si="91"/>
        <v>12317473.812314112</v>
      </c>
      <c r="N219" s="213">
        <f t="shared" si="91"/>
        <v>55484163.929338537</v>
      </c>
      <c r="O219" s="214">
        <f>SUM(O216:O218)</f>
        <v>140352829.13868511</v>
      </c>
    </row>
  </sheetData>
  <mergeCells count="14">
    <mergeCell ref="M194:N194"/>
    <mergeCell ref="C1:N1"/>
    <mergeCell ref="A84:A96"/>
    <mergeCell ref="A100:A112"/>
    <mergeCell ref="A116:A128"/>
    <mergeCell ref="A180:A192"/>
    <mergeCell ref="A132:A144"/>
    <mergeCell ref="A148:A160"/>
    <mergeCell ref="A164:A176"/>
    <mergeCell ref="A68:A80"/>
    <mergeCell ref="A4:A16"/>
    <mergeCell ref="A20:A32"/>
    <mergeCell ref="A36:A48"/>
    <mergeCell ref="A52:A64"/>
  </mergeCells>
  <conditionalFormatting sqref="O214">
    <cfRule type="cellIs" dxfId="2" priority="1" operator="equal">
      <formula>"SUM ERROR"</formula>
    </cfRule>
  </conditionalFormatting>
  <pageMargins left="0.7" right="0.7" top="0.75" bottom="0.75" header="0.3" footer="0.3"/>
  <pageSetup orientation="portrait" r:id="rId1"/>
  <headerFooter>
    <oddFooter>&amp;RSchedule JNG-D7.I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0" tint="-0.34998626667073579"/>
  </sheetPr>
  <dimension ref="A1:C90"/>
  <sheetViews>
    <sheetView zoomScale="80" zoomScaleNormal="80" workbookViewId="0">
      <pane xSplit="2" topLeftCell="C1" activePane="topRight" state="frozen"/>
      <selection activeCell="J80" sqref="J80"/>
      <selection pane="topRight" activeCell="L58" sqref="L58"/>
    </sheetView>
  </sheetViews>
  <sheetFormatPr defaultRowHeight="14.5" x14ac:dyDescent="0.35"/>
  <cols>
    <col min="1" max="1" width="9" customWidth="1"/>
    <col min="2" max="2" width="29" bestFit="1" customWidth="1"/>
    <col min="3" max="3" width="12.54296875" bestFit="1" customWidth="1"/>
  </cols>
  <sheetData>
    <row r="1" spans="1:3" ht="15" thickBot="1" x14ac:dyDescent="0.4">
      <c r="B1" s="17"/>
      <c r="C1" s="17"/>
    </row>
    <row r="2" spans="1:3" ht="15" thickBot="1" x14ac:dyDescent="0.4">
      <c r="A2" s="63"/>
      <c r="B2" s="128" t="s">
        <v>13</v>
      </c>
      <c r="C2" s="272">
        <v>0.79900000000000004</v>
      </c>
    </row>
    <row r="3" spans="1:3" s="6" customFormat="1" ht="16.5" customHeight="1" thickBot="1" x14ac:dyDescent="0.4">
      <c r="B3" s="62"/>
      <c r="C3" s="467" t="s">
        <v>277</v>
      </c>
    </row>
    <row r="4" spans="1:3" ht="15.75" customHeight="1" thickBot="1" x14ac:dyDescent="0.4">
      <c r="A4" s="550" t="s">
        <v>14</v>
      </c>
      <c r="B4" s="131" t="s">
        <v>10</v>
      </c>
      <c r="C4" s="123">
        <f>'YTD PROGRAM SUMMARY'!C5</f>
        <v>45658</v>
      </c>
    </row>
    <row r="5" spans="1:3" ht="15" customHeight="1" x14ac:dyDescent="0.35">
      <c r="A5" s="551"/>
      <c r="B5" s="87" t="s">
        <v>0</v>
      </c>
      <c r="C5" s="112">
        <f>'RES kWh ENTRY'!C144</f>
        <v>0</v>
      </c>
    </row>
    <row r="6" spans="1:3" x14ac:dyDescent="0.35">
      <c r="A6" s="551"/>
      <c r="B6" s="132" t="s">
        <v>1</v>
      </c>
      <c r="C6" s="3">
        <f>'RES kWh ENTRY'!C145</f>
        <v>1059575.6722887708</v>
      </c>
    </row>
    <row r="7" spans="1:3" x14ac:dyDescent="0.35">
      <c r="A7" s="551"/>
      <c r="B7" s="84" t="s">
        <v>2</v>
      </c>
      <c r="C7" s="3">
        <f>'RES kWh ENTRY'!C146</f>
        <v>0</v>
      </c>
    </row>
    <row r="8" spans="1:3" x14ac:dyDescent="0.35">
      <c r="A8" s="551"/>
      <c r="B8" s="84" t="s">
        <v>9</v>
      </c>
      <c r="C8" s="3">
        <f>'RES kWh ENTRY'!C147</f>
        <v>492952.53726381966</v>
      </c>
    </row>
    <row r="9" spans="1:3" x14ac:dyDescent="0.35">
      <c r="A9" s="551"/>
      <c r="B9" s="132" t="s">
        <v>3</v>
      </c>
      <c r="C9" s="3">
        <f>'RES kWh ENTRY'!C148</f>
        <v>625199.6237020893</v>
      </c>
    </row>
    <row r="10" spans="1:3" x14ac:dyDescent="0.35">
      <c r="A10" s="551"/>
      <c r="B10" s="84" t="s">
        <v>4</v>
      </c>
      <c r="C10" s="3">
        <f>'RES kWh ENTRY'!C149</f>
        <v>11760.630011569991</v>
      </c>
    </row>
    <row r="11" spans="1:3" x14ac:dyDescent="0.35">
      <c r="A11" s="551"/>
      <c r="B11" s="84" t="s">
        <v>5</v>
      </c>
      <c r="C11" s="3">
        <f>'RES kWh ENTRY'!C150</f>
        <v>3453.4232583806993</v>
      </c>
    </row>
    <row r="12" spans="1:3" x14ac:dyDescent="0.35">
      <c r="A12" s="551"/>
      <c r="B12" s="84" t="s">
        <v>6</v>
      </c>
      <c r="C12" s="3">
        <f>'RES kWh ENTRY'!C151</f>
        <v>0</v>
      </c>
    </row>
    <row r="13" spans="1:3" x14ac:dyDescent="0.35">
      <c r="A13" s="551"/>
      <c r="B13" s="84" t="s">
        <v>7</v>
      </c>
      <c r="C13" s="3">
        <f>'RES kWh ENTRY'!C152</f>
        <v>0</v>
      </c>
    </row>
    <row r="14" spans="1:3" x14ac:dyDescent="0.35">
      <c r="A14" s="551"/>
      <c r="B14" s="84" t="s">
        <v>8</v>
      </c>
      <c r="C14" s="3">
        <f>'RES kWh ENTRY'!C153</f>
        <v>17168.969338623752</v>
      </c>
    </row>
    <row r="15" spans="1:3" ht="15" thickBot="1" x14ac:dyDescent="0.4">
      <c r="A15" s="551"/>
      <c r="B15" s="133" t="s">
        <v>42</v>
      </c>
      <c r="C15" s="129">
        <f>'RES kWh ENTRY'!C154</f>
        <v>0</v>
      </c>
    </row>
    <row r="16" spans="1:3" ht="15" thickBot="1" x14ac:dyDescent="0.4">
      <c r="A16" s="552"/>
      <c r="B16" s="134" t="s">
        <v>25</v>
      </c>
      <c r="C16" s="116">
        <f>SUM(C5:C15)</f>
        <v>2210110.8558632545</v>
      </c>
    </row>
    <row r="17" spans="1:3" x14ac:dyDescent="0.35">
      <c r="A17" s="187"/>
      <c r="B17" s="108"/>
      <c r="C17" s="275"/>
    </row>
    <row r="18" spans="1:3" ht="32.75" customHeight="1" thickBot="1" x14ac:dyDescent="0.4">
      <c r="A18" s="109"/>
      <c r="B18" s="109"/>
      <c r="C18" s="109"/>
    </row>
    <row r="19" spans="1:3" ht="16" thickBot="1" x14ac:dyDescent="0.4">
      <c r="A19" s="553" t="s">
        <v>15</v>
      </c>
      <c r="B19" s="131" t="s">
        <v>10</v>
      </c>
      <c r="C19" s="123">
        <f>C$4</f>
        <v>45658</v>
      </c>
    </row>
    <row r="20" spans="1:3" ht="15" customHeight="1" x14ac:dyDescent="0.35">
      <c r="A20" s="554"/>
      <c r="B20" s="84" t="str">
        <f t="shared" ref="B20:C31" si="0">B5</f>
        <v>Building Shell</v>
      </c>
      <c r="C20" s="273">
        <f>C5</f>
        <v>0</v>
      </c>
    </row>
    <row r="21" spans="1:3" x14ac:dyDescent="0.35">
      <c r="A21" s="554"/>
      <c r="B21" s="132" t="str">
        <f t="shared" si="0"/>
        <v>Cooling</v>
      </c>
      <c r="C21" s="3">
        <f>C6</f>
        <v>1059575.6722887708</v>
      </c>
    </row>
    <row r="22" spans="1:3" x14ac:dyDescent="0.35">
      <c r="A22" s="554"/>
      <c r="B22" s="84" t="str">
        <f t="shared" si="0"/>
        <v>Freezer</v>
      </c>
      <c r="C22" s="3">
        <f t="shared" si="0"/>
        <v>0</v>
      </c>
    </row>
    <row r="23" spans="1:3" x14ac:dyDescent="0.35">
      <c r="A23" s="554"/>
      <c r="B23" s="84" t="str">
        <f t="shared" si="0"/>
        <v>Heating</v>
      </c>
      <c r="C23" s="3">
        <f t="shared" si="0"/>
        <v>492952.53726381966</v>
      </c>
    </row>
    <row r="24" spans="1:3" x14ac:dyDescent="0.35">
      <c r="A24" s="554"/>
      <c r="B24" s="132" t="str">
        <f t="shared" si="0"/>
        <v>HVAC</v>
      </c>
      <c r="C24" s="3">
        <f t="shared" si="0"/>
        <v>625199.6237020893</v>
      </c>
    </row>
    <row r="25" spans="1:3" x14ac:dyDescent="0.35">
      <c r="A25" s="554"/>
      <c r="B25" s="84" t="str">
        <f t="shared" si="0"/>
        <v>Lighting</v>
      </c>
      <c r="C25" s="3">
        <f t="shared" si="0"/>
        <v>11760.630011569991</v>
      </c>
    </row>
    <row r="26" spans="1:3" x14ac:dyDescent="0.35">
      <c r="A26" s="554"/>
      <c r="B26" s="84" t="str">
        <f t="shared" si="0"/>
        <v>Miscellaneous</v>
      </c>
      <c r="C26" s="3">
        <f t="shared" si="0"/>
        <v>3453.4232583806993</v>
      </c>
    </row>
    <row r="27" spans="1:3" x14ac:dyDescent="0.35">
      <c r="A27" s="554"/>
      <c r="B27" s="84" t="str">
        <f t="shared" si="0"/>
        <v>Pool Spa</v>
      </c>
      <c r="C27" s="3">
        <f t="shared" si="0"/>
        <v>0</v>
      </c>
    </row>
    <row r="28" spans="1:3" x14ac:dyDescent="0.35">
      <c r="A28" s="554"/>
      <c r="B28" s="84" t="str">
        <f t="shared" si="0"/>
        <v>Refrigeration</v>
      </c>
      <c r="C28" s="3">
        <f t="shared" si="0"/>
        <v>0</v>
      </c>
    </row>
    <row r="29" spans="1:3" ht="15" customHeight="1" x14ac:dyDescent="0.35">
      <c r="A29" s="554"/>
      <c r="B29" s="84" t="str">
        <f t="shared" si="0"/>
        <v>Water Heating</v>
      </c>
      <c r="C29" s="3">
        <f t="shared" si="0"/>
        <v>17168.969338623752</v>
      </c>
    </row>
    <row r="30" spans="1:3" ht="15" customHeight="1" thickBot="1" x14ac:dyDescent="0.4">
      <c r="A30" s="554"/>
      <c r="B30" s="133" t="str">
        <f t="shared" si="0"/>
        <v>Motors(uses bus. load shape)</v>
      </c>
      <c r="C30" s="129">
        <f t="shared" si="0"/>
        <v>0</v>
      </c>
    </row>
    <row r="31" spans="1:3" ht="15" customHeight="1" thickBot="1" x14ac:dyDescent="0.4">
      <c r="A31" s="555"/>
      <c r="B31" s="134" t="str">
        <f t="shared" si="0"/>
        <v>Monthly kWh</v>
      </c>
      <c r="C31" s="210">
        <f>SUM(C20:C30)</f>
        <v>2210110.8558632545</v>
      </c>
    </row>
    <row r="32" spans="1:3" x14ac:dyDescent="0.35">
      <c r="A32" s="188"/>
      <c r="B32" s="108"/>
      <c r="C32" s="274"/>
    </row>
    <row r="33" spans="1:3" ht="15" thickBot="1" x14ac:dyDescent="0.4">
      <c r="A33" s="109"/>
      <c r="B33" s="109"/>
      <c r="C33" s="109"/>
    </row>
    <row r="34" spans="1:3" ht="16" thickBot="1" x14ac:dyDescent="0.4">
      <c r="A34" s="556" t="s">
        <v>16</v>
      </c>
      <c r="B34" s="131" t="s">
        <v>10</v>
      </c>
      <c r="C34" s="123">
        <f>C$4</f>
        <v>45658</v>
      </c>
    </row>
    <row r="35" spans="1:3" ht="15" customHeight="1" x14ac:dyDescent="0.35">
      <c r="A35" s="557"/>
      <c r="B35" s="84" t="str">
        <f t="shared" ref="B35:B46" si="1">B20</f>
        <v>Building Shell</v>
      </c>
      <c r="C35" s="276">
        <v>0</v>
      </c>
    </row>
    <row r="36" spans="1:3" x14ac:dyDescent="0.35">
      <c r="A36" s="557"/>
      <c r="B36" s="132" t="str">
        <f t="shared" si="1"/>
        <v>Cooling</v>
      </c>
      <c r="C36" s="3">
        <v>0</v>
      </c>
    </row>
    <row r="37" spans="1:3" x14ac:dyDescent="0.35">
      <c r="A37" s="557"/>
      <c r="B37" s="84" t="str">
        <f t="shared" si="1"/>
        <v>Freezer</v>
      </c>
      <c r="C37" s="3">
        <v>0</v>
      </c>
    </row>
    <row r="38" spans="1:3" x14ac:dyDescent="0.35">
      <c r="A38" s="557"/>
      <c r="B38" s="84" t="str">
        <f t="shared" si="1"/>
        <v>Heating</v>
      </c>
      <c r="C38" s="3">
        <v>0</v>
      </c>
    </row>
    <row r="39" spans="1:3" x14ac:dyDescent="0.35">
      <c r="A39" s="557"/>
      <c r="B39" s="132" t="str">
        <f t="shared" si="1"/>
        <v>HVAC</v>
      </c>
      <c r="C39" s="3">
        <v>0</v>
      </c>
    </row>
    <row r="40" spans="1:3" x14ac:dyDescent="0.35">
      <c r="A40" s="557"/>
      <c r="B40" s="84" t="str">
        <f t="shared" si="1"/>
        <v>Lighting</v>
      </c>
      <c r="C40" s="3">
        <v>0</v>
      </c>
    </row>
    <row r="41" spans="1:3" x14ac:dyDescent="0.35">
      <c r="A41" s="557"/>
      <c r="B41" s="84" t="str">
        <f t="shared" si="1"/>
        <v>Miscellaneous</v>
      </c>
      <c r="C41" s="3">
        <v>0</v>
      </c>
    </row>
    <row r="42" spans="1:3" x14ac:dyDescent="0.35">
      <c r="A42" s="557"/>
      <c r="B42" s="84" t="str">
        <f t="shared" si="1"/>
        <v>Pool Spa</v>
      </c>
      <c r="C42" s="3">
        <v>0</v>
      </c>
    </row>
    <row r="43" spans="1:3" x14ac:dyDescent="0.35">
      <c r="A43" s="557"/>
      <c r="B43" s="84" t="str">
        <f t="shared" si="1"/>
        <v>Refrigeration</v>
      </c>
      <c r="C43" s="3">
        <v>0</v>
      </c>
    </row>
    <row r="44" spans="1:3" ht="15" customHeight="1" x14ac:dyDescent="0.35">
      <c r="A44" s="557"/>
      <c r="B44" s="84" t="str">
        <f t="shared" si="1"/>
        <v>Water Heating</v>
      </c>
      <c r="C44" s="3">
        <v>0</v>
      </c>
    </row>
    <row r="45" spans="1:3" ht="15" customHeight="1" thickBot="1" x14ac:dyDescent="0.4">
      <c r="A45" s="557"/>
      <c r="B45" s="133" t="str">
        <f t="shared" si="1"/>
        <v>Motors(uses bus. load shape)</v>
      </c>
      <c r="C45" s="130"/>
    </row>
    <row r="46" spans="1:3" ht="15" customHeight="1" thickBot="1" x14ac:dyDescent="0.4">
      <c r="A46" s="558"/>
      <c r="B46" s="134" t="str">
        <f t="shared" si="1"/>
        <v>Monthly kWh</v>
      </c>
      <c r="C46" s="116">
        <f>SUM(C35:C45)</f>
        <v>0</v>
      </c>
    </row>
    <row r="47" spans="1:3" x14ac:dyDescent="0.35">
      <c r="A47" s="188"/>
      <c r="B47" s="108"/>
      <c r="C47" s="110"/>
    </row>
    <row r="48" spans="1:3" ht="15" thickBot="1" x14ac:dyDescent="0.4">
      <c r="A48" s="170" t="s">
        <v>181</v>
      </c>
      <c r="B48" s="170"/>
      <c r="C48" s="170"/>
    </row>
    <row r="49" spans="1:3" ht="16" thickBot="1" x14ac:dyDescent="0.4">
      <c r="A49" s="559" t="s">
        <v>17</v>
      </c>
      <c r="B49" s="135" t="s">
        <v>165</v>
      </c>
      <c r="C49" s="123">
        <f>C$4</f>
        <v>45658</v>
      </c>
    </row>
    <row r="50" spans="1:3" ht="15" customHeight="1" x14ac:dyDescent="0.35">
      <c r="A50" s="560"/>
      <c r="B50" s="29" t="str">
        <f t="shared" ref="B50:B60" si="2">B35</f>
        <v>Building Shell</v>
      </c>
      <c r="C50" s="91">
        <f>((C5*0.5)-C35)*C66*C$78*C$2</f>
        <v>0</v>
      </c>
    </row>
    <row r="51" spans="1:3" ht="15.5" x14ac:dyDescent="0.35">
      <c r="A51" s="560"/>
      <c r="B51" s="29" t="str">
        <f t="shared" si="2"/>
        <v>Cooling</v>
      </c>
      <c r="C51" s="24">
        <f>((C6*0.5)-C36)*C67*C$78*C$2</f>
        <v>27.156588383357946</v>
      </c>
    </row>
    <row r="52" spans="1:3" ht="15.5" x14ac:dyDescent="0.35">
      <c r="A52" s="560"/>
      <c r="B52" s="29" t="str">
        <f t="shared" si="2"/>
        <v>Freezer</v>
      </c>
      <c r="C52" s="24">
        <f t="shared" ref="C52:C59" si="3">((C7*0.5)-C37)*C68*C$78*C$2</f>
        <v>0</v>
      </c>
    </row>
    <row r="53" spans="1:3" ht="15.5" x14ac:dyDescent="0.35">
      <c r="A53" s="560"/>
      <c r="B53" s="29" t="str">
        <f t="shared" si="2"/>
        <v>Heating</v>
      </c>
      <c r="C53" s="24">
        <f t="shared" si="3"/>
        <v>2294.215909545112</v>
      </c>
    </row>
    <row r="54" spans="1:3" ht="15.5" x14ac:dyDescent="0.35">
      <c r="A54" s="560"/>
      <c r="B54" s="29" t="str">
        <f t="shared" si="2"/>
        <v>HVAC</v>
      </c>
      <c r="C54" s="24">
        <f t="shared" si="3"/>
        <v>1486.1551517405974</v>
      </c>
    </row>
    <row r="55" spans="1:3" ht="15.5" x14ac:dyDescent="0.35">
      <c r="A55" s="560"/>
      <c r="B55" s="29" t="str">
        <f t="shared" si="2"/>
        <v>Lighting</v>
      </c>
      <c r="C55" s="24">
        <f t="shared" si="3"/>
        <v>25.415334625532097</v>
      </c>
    </row>
    <row r="56" spans="1:3" ht="15.5" x14ac:dyDescent="0.35">
      <c r="A56" s="560"/>
      <c r="B56" s="29" t="str">
        <f t="shared" si="2"/>
        <v>Miscellaneous</v>
      </c>
      <c r="C56" s="24">
        <f t="shared" si="3"/>
        <v>6.2615762858999435</v>
      </c>
    </row>
    <row r="57" spans="1:3" ht="15.5" x14ac:dyDescent="0.35">
      <c r="A57" s="560"/>
      <c r="B57" s="29" t="str">
        <f t="shared" si="2"/>
        <v>Pool Spa</v>
      </c>
      <c r="C57" s="24">
        <f t="shared" si="3"/>
        <v>0</v>
      </c>
    </row>
    <row r="58" spans="1:3" ht="15.5" x14ac:dyDescent="0.35">
      <c r="A58" s="560"/>
      <c r="B58" s="29" t="str">
        <f t="shared" si="2"/>
        <v>Refrigeration</v>
      </c>
      <c r="C58" s="24">
        <f t="shared" si="3"/>
        <v>0</v>
      </c>
    </row>
    <row r="59" spans="1:3" ht="15.75" customHeight="1" x14ac:dyDescent="0.35">
      <c r="A59" s="560"/>
      <c r="B59" s="29" t="str">
        <f t="shared" si="2"/>
        <v>Water Heating</v>
      </c>
      <c r="C59" s="24">
        <f t="shared" si="3"/>
        <v>37.962940083455706</v>
      </c>
    </row>
    <row r="60" spans="1:3" ht="15.75" customHeight="1" thickBot="1" x14ac:dyDescent="0.4">
      <c r="A60" s="560"/>
      <c r="B60" s="137" t="str">
        <f t="shared" si="2"/>
        <v>Motors(uses bus. load shape)</v>
      </c>
      <c r="C60" s="129"/>
    </row>
    <row r="61" spans="1:3" ht="15.75" customHeight="1" x14ac:dyDescent="0.35">
      <c r="A61" s="560"/>
      <c r="B61" s="136" t="s">
        <v>18</v>
      </c>
      <c r="C61" s="107">
        <f>SUM(C50:C60)</f>
        <v>3877.1675006639548</v>
      </c>
    </row>
    <row r="62" spans="1:3" ht="16.5" customHeight="1" thickBot="1" x14ac:dyDescent="0.4">
      <c r="A62" s="561"/>
      <c r="B62" s="118" t="s">
        <v>19</v>
      </c>
      <c r="C62" s="25">
        <f>C61</f>
        <v>3877.1675006639548</v>
      </c>
    </row>
    <row r="63" spans="1:3" x14ac:dyDescent="0.35">
      <c r="A63" s="188"/>
      <c r="B63" s="108"/>
      <c r="C63" s="141"/>
    </row>
    <row r="64" spans="1:3" ht="15" thickBot="1" x14ac:dyDescent="0.4">
      <c r="A64" s="109"/>
      <c r="B64" s="109"/>
      <c r="C64" s="109"/>
    </row>
    <row r="65" spans="1:3" ht="16" thickBot="1" x14ac:dyDescent="0.4">
      <c r="A65" s="562" t="s">
        <v>12</v>
      </c>
      <c r="B65" s="135" t="s">
        <v>164</v>
      </c>
      <c r="C65" s="123">
        <f>C$4</f>
        <v>45658</v>
      </c>
    </row>
    <row r="66" spans="1:3" ht="15" customHeight="1" x14ac:dyDescent="0.35">
      <c r="A66" s="563"/>
      <c r="B66" s="114" t="s">
        <v>0</v>
      </c>
      <c r="C66" s="115">
        <v>0.11129699999999999</v>
      </c>
    </row>
    <row r="67" spans="1:3" x14ac:dyDescent="0.35">
      <c r="A67" s="563"/>
      <c r="B67" s="34" t="s">
        <v>1</v>
      </c>
      <c r="C67" s="19">
        <v>1.1999999999999999E-3</v>
      </c>
    </row>
    <row r="68" spans="1:3" x14ac:dyDescent="0.35">
      <c r="A68" s="563"/>
      <c r="B68" s="33" t="s">
        <v>2</v>
      </c>
      <c r="C68" s="19">
        <v>7.9578999999999997E-2</v>
      </c>
    </row>
    <row r="69" spans="1:3" x14ac:dyDescent="0.35">
      <c r="A69" s="563"/>
      <c r="B69" s="33" t="s">
        <v>9</v>
      </c>
      <c r="C69" s="228">
        <v>0.21790499999999999</v>
      </c>
    </row>
    <row r="70" spans="1:3" x14ac:dyDescent="0.35">
      <c r="A70" s="563"/>
      <c r="B70" s="34" t="s">
        <v>3</v>
      </c>
      <c r="C70" s="19">
        <v>0.11129699999999999</v>
      </c>
    </row>
    <row r="71" spans="1:3" x14ac:dyDescent="0.35">
      <c r="A71" s="563"/>
      <c r="B71" s="33" t="s">
        <v>4</v>
      </c>
      <c r="C71" s="19">
        <v>0.10118199999999999</v>
      </c>
    </row>
    <row r="72" spans="1:3" x14ac:dyDescent="0.35">
      <c r="A72" s="563"/>
      <c r="B72" s="33" t="s">
        <v>5</v>
      </c>
      <c r="C72" s="19">
        <v>8.4892999999999996E-2</v>
      </c>
    </row>
    <row r="73" spans="1:3" x14ac:dyDescent="0.35">
      <c r="A73" s="563"/>
      <c r="B73" s="33" t="s">
        <v>6</v>
      </c>
      <c r="C73" s="19">
        <v>8.6451E-2</v>
      </c>
    </row>
    <row r="74" spans="1:3" x14ac:dyDescent="0.35">
      <c r="A74" s="563"/>
      <c r="B74" s="33" t="s">
        <v>7</v>
      </c>
      <c r="C74" s="19">
        <v>7.7052999999999996E-2</v>
      </c>
    </row>
    <row r="75" spans="1:3" ht="15" thickBot="1" x14ac:dyDescent="0.4">
      <c r="A75" s="564"/>
      <c r="B75" s="30" t="s">
        <v>8</v>
      </c>
      <c r="C75" s="20">
        <v>0.10352699999999999</v>
      </c>
    </row>
    <row r="76" spans="1:3" ht="15" thickBot="1" x14ac:dyDescent="0.4"/>
    <row r="77" spans="1:3" ht="15" thickBot="1" x14ac:dyDescent="0.4">
      <c r="A77" s="18"/>
      <c r="B77" s="548" t="s">
        <v>166</v>
      </c>
      <c r="C77" s="123">
        <f>C$4</f>
        <v>45658</v>
      </c>
    </row>
    <row r="78" spans="1:3" ht="15" thickBot="1" x14ac:dyDescent="0.4">
      <c r="A78" s="18"/>
      <c r="B78" s="549"/>
      <c r="C78" s="310">
        <v>5.3462000000000003E-2</v>
      </c>
    </row>
    <row r="79" spans="1:3" x14ac:dyDescent="0.35">
      <c r="C79" s="312" t="s">
        <v>239</v>
      </c>
    </row>
    <row r="80" spans="1:3" x14ac:dyDescent="0.35">
      <c r="C80" s="225"/>
    </row>
    <row r="81" spans="3:3" x14ac:dyDescent="0.35">
      <c r="C81" s="225"/>
    </row>
    <row r="82" spans="3:3" ht="14.75" customHeight="1" x14ac:dyDescent="0.35">
      <c r="C82" s="225"/>
    </row>
    <row r="83" spans="3:3" x14ac:dyDescent="0.35">
      <c r="C83" s="225"/>
    </row>
    <row r="84" spans="3:3" x14ac:dyDescent="0.35">
      <c r="C84" s="225"/>
    </row>
    <row r="85" spans="3:3" x14ac:dyDescent="0.35">
      <c r="C85" s="225"/>
    </row>
    <row r="86" spans="3:3" x14ac:dyDescent="0.35">
      <c r="C86" s="225"/>
    </row>
    <row r="87" spans="3:3" ht="14.75" customHeight="1" x14ac:dyDescent="0.35">
      <c r="C87" s="225"/>
    </row>
    <row r="88" spans="3:3" x14ac:dyDescent="0.35">
      <c r="C88" s="225"/>
    </row>
    <row r="89" spans="3:3" ht="14.75" customHeight="1" x14ac:dyDescent="0.35">
      <c r="C89" s="225"/>
    </row>
    <row r="90" spans="3:3" x14ac:dyDescent="0.35">
      <c r="C90" s="225"/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  <headerFooter>
    <oddFooter>&amp;RSchedule JNG-D7.I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DEE814-A9B0-445D-8923-39903C323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2E0C17-7BFE-4AFD-B91F-6422B6CB1736}">
  <ds:schemaRefs>
    <ds:schemaRef ds:uri="http://purl.org/dc/dcmitype/"/>
    <ds:schemaRef ds:uri="http://purl.org/dc/terms/"/>
    <ds:schemaRef ds:uri="http://www.w3.org/XML/1998/namespace"/>
    <ds:schemaRef ds:uri="35dc6cea-04ce-4d80-8594-0d5293a0a40f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7004848-9f40-477e-a315-71f65c228b54"/>
    <ds:schemaRef ds:uri="http://purl.org/dc/elements/1.1/"/>
    <ds:schemaRef ds:uri="$ListId:Library;"/>
  </ds:schemaRefs>
</ds:datastoreItem>
</file>

<file path=customXml/itemProps3.xml><?xml version="1.0" encoding="utf-8"?>
<ds:datastoreItem xmlns:ds="http://schemas.openxmlformats.org/officeDocument/2006/customXml" ds:itemID="{682C2768-D1DE-4915-870C-B60E4E81B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Day 5 SOX Review</vt:lpstr>
      <vt:lpstr>Error Checks</vt:lpstr>
      <vt:lpstr>Notes</vt:lpstr>
      <vt:lpstr>YTD PROGRAM SUMMARY</vt:lpstr>
      <vt:lpstr>FORECAST OVERVIEW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M3 TD Calc - 2020</dc:title>
  <dc:creator>Friedrich, Jeffrey</dc:creator>
  <cp:lastModifiedBy>Keenoy, Erin</cp:lastModifiedBy>
  <cp:lastPrinted>2023-12-01T19:57:48Z</cp:lastPrinted>
  <dcterms:created xsi:type="dcterms:W3CDTF">2018-05-29T18:11:09Z</dcterms:created>
  <dcterms:modified xsi:type="dcterms:W3CDTF">2023-12-01T19:57:57Z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