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W:\Work\RILEY\Testimony\EF-2024-0021 Ameren\workpapers\"/>
    </mc:Choice>
  </mc:AlternateContent>
  <xr:revisionPtr revIDLastSave="0" documentId="8_{71E4C627-47C8-4364-B5A6-6E9DBBAE9E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I23" i="1" l="1"/>
  <c r="I21" i="1"/>
  <c r="I24" i="1" s="1"/>
  <c r="K27" i="1" l="1"/>
  <c r="G13" i="1" l="1"/>
  <c r="G14" i="1" s="1"/>
  <c r="B13" i="1"/>
  <c r="B14" i="1" s="1"/>
  <c r="D12" i="1"/>
  <c r="F12" i="1" s="1"/>
  <c r="B15" i="1" l="1"/>
  <c r="H12" i="1"/>
  <c r="I12" i="1" s="1"/>
  <c r="K12" i="1" s="1"/>
  <c r="C13" i="1" s="1"/>
  <c r="D13" i="1" s="1"/>
  <c r="F13" i="1" s="1"/>
  <c r="G15" i="1"/>
  <c r="H13" i="1" l="1"/>
  <c r="I13" i="1" s="1"/>
  <c r="K13" i="1" s="1"/>
  <c r="C14" i="1" s="1"/>
  <c r="D14" i="1" s="1"/>
  <c r="F14" i="1" s="1"/>
  <c r="G16" i="1"/>
  <c r="B16" i="1"/>
  <c r="M12" i="1"/>
  <c r="M13" i="1" l="1"/>
  <c r="H14" i="1"/>
  <c r="I14" i="1" s="1"/>
  <c r="K14" i="1" s="1"/>
  <c r="C15" i="1" s="1"/>
  <c r="D15" i="1" s="1"/>
  <c r="F15" i="1" s="1"/>
  <c r="H15" i="1" l="1"/>
  <c r="I15" i="1" s="1"/>
  <c r="K15" i="1" s="1"/>
  <c r="C16" i="1" s="1"/>
  <c r="D16" i="1" s="1"/>
  <c r="F16" i="1" s="1"/>
  <c r="M14" i="1"/>
  <c r="M15" i="1" l="1"/>
  <c r="H16" i="1"/>
  <c r="I16" i="1" s="1"/>
  <c r="K16" i="1" s="1"/>
  <c r="M16" i="1" s="1"/>
</calcChain>
</file>

<file path=xl/sharedStrings.xml><?xml version="1.0" encoding="utf-8"?>
<sst xmlns="http://schemas.openxmlformats.org/spreadsheetml/2006/main" count="36" uniqueCount="24">
  <si>
    <t>Income Tax Rate Calculation</t>
  </si>
  <si>
    <t>Federal</t>
  </si>
  <si>
    <t>State</t>
  </si>
  <si>
    <t>Combined</t>
  </si>
  <si>
    <t>PreTax</t>
  </si>
  <si>
    <t>Statutory</t>
  </si>
  <si>
    <t xml:space="preserve">Effective </t>
  </si>
  <si>
    <t>less State</t>
  </si>
  <si>
    <t>Rate</t>
  </si>
  <si>
    <t>Federal*</t>
  </si>
  <si>
    <t>less Fed</t>
  </si>
  <si>
    <t>Gross up Factor</t>
  </si>
  <si>
    <t>1/1-(tax rate)</t>
  </si>
  <si>
    <t>1/(1-.238401285</t>
  </si>
  <si>
    <t>Pre tax WACC</t>
  </si>
  <si>
    <t>ROE/(1-Tax rate)</t>
  </si>
  <si>
    <t>Equity</t>
  </si>
  <si>
    <t>Debt</t>
  </si>
  <si>
    <t>X</t>
  </si>
  <si>
    <t>Cap Structure Example</t>
  </si>
  <si>
    <t>pre tax wacc</t>
  </si>
  <si>
    <t>1/(.76159)</t>
  </si>
  <si>
    <t>.0925/(1-.238401285)</t>
  </si>
  <si>
    <t>.0925/.76159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</si>
</sst>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.0000000%"/>
  </numFmts>
  <fonts count="5" x14ac:knownFonts="1">
    <font>
      <sz val="11"/>
      <color theme="1"/>
      <name val="Calibri"/>
      <family val="2"/>
      <scheme val="minor"/>
    </font>
    <font>
      <sz val="12"/>
      <name val="Tms Rmn"/>
    </font>
    <font>
      <sz val="1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 applyFont="1"/>
    <xf numFmtId="0" fontId="2" fillId="0" borderId="1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1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164" fontId="2" fillId="0" borderId="0" xfId="2" applyNumberFormat="1" applyFont="1"/>
    <xf numFmtId="165" fontId="2" fillId="0" borderId="0" xfId="2" applyNumberFormat="1" applyFont="1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10" fontId="2" fillId="0" borderId="0" xfId="2" applyNumberFormat="1" applyFont="1"/>
    <xf numFmtId="9" fontId="2" fillId="0" borderId="0" xfId="2" applyNumberFormat="1" applyFont="1"/>
    <xf numFmtId="0" fontId="2" fillId="0" borderId="0" xfId="1" applyFont="1" applyBorder="1" applyAlignment="1">
      <alignment horizontal="center"/>
    </xf>
    <xf numFmtId="0" fontId="2" fillId="0" borderId="0" xfId="1" applyFont="1" applyFill="1"/>
    <xf numFmtId="0" fontId="2" fillId="0" borderId="1" xfId="1" applyFont="1" applyBorder="1"/>
    <xf numFmtId="0" fontId="2" fillId="0" borderId="2" xfId="1" applyFont="1" applyBorder="1"/>
    <xf numFmtId="0" fontId="0" fillId="0" borderId="3" xfId="0" applyBorder="1"/>
    <xf numFmtId="0" fontId="2" fillId="0" borderId="13" xfId="1" applyFont="1" applyBorder="1"/>
    <xf numFmtId="0" fontId="0" fillId="0" borderId="14" xfId="0" applyBorder="1"/>
    <xf numFmtId="9" fontId="2" fillId="0" borderId="0" xfId="1" applyNumberFormat="1" applyFont="1" applyBorder="1"/>
    <xf numFmtId="0" fontId="0" fillId="0" borderId="1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9" fontId="0" fillId="0" borderId="0" xfId="0" applyNumberFormat="1" applyBorder="1"/>
    <xf numFmtId="10" fontId="0" fillId="0" borderId="0" xfId="0" applyNumberFormat="1" applyBorder="1"/>
    <xf numFmtId="0" fontId="0" fillId="0" borderId="4" xfId="0" applyBorder="1"/>
    <xf numFmtId="0" fontId="0" fillId="0" borderId="5" xfId="0" applyBorder="1"/>
    <xf numFmtId="10" fontId="0" fillId="0" borderId="6" xfId="0" applyNumberFormat="1" applyBorder="1"/>
    <xf numFmtId="10" fontId="2" fillId="2" borderId="0" xfId="1" applyNumberFormat="1" applyFont="1" applyFill="1" applyBorder="1"/>
    <xf numFmtId="10" fontId="0" fillId="2" borderId="0" xfId="0" applyNumberFormat="1" applyFill="1"/>
    <xf numFmtId="0" fontId="2" fillId="0" borderId="0" xfId="1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Q27"/>
  <sheetViews>
    <sheetView tabSelected="1" topLeftCell="A6" workbookViewId="0">
      <selection activeCell="I26" sqref="I26"/>
    </sheetView>
  </sheetViews>
  <sheetFormatPr defaultRowHeight="14.4" x14ac:dyDescent="0.3"/>
  <cols>
    <col min="1" max="1" width="3.109375" customWidth="1"/>
    <col min="2" max="2" width="7" customWidth="1"/>
    <col min="3" max="4" width="11.88671875" customWidth="1"/>
    <col min="5" max="5" width="7.33203125" customWidth="1"/>
    <col min="6" max="6" width="11.88671875" customWidth="1"/>
    <col min="7" max="7" width="6.5546875" customWidth="1"/>
    <col min="8" max="9" width="11.88671875" customWidth="1"/>
    <col min="10" max="10" width="9" customWidth="1"/>
    <col min="11" max="11" width="10.88671875" customWidth="1"/>
    <col min="12" max="12" width="3.33203125" customWidth="1"/>
    <col min="13" max="13" width="14.109375" customWidth="1"/>
    <col min="14" max="14" width="9" customWidth="1"/>
    <col min="15" max="15" width="11.88671875" customWidth="1"/>
    <col min="16" max="16" width="2.5546875" customWidth="1"/>
    <col min="17" max="17" width="13.5546875" bestFit="1" customWidth="1"/>
  </cols>
  <sheetData>
    <row r="6" spans="1:17" ht="15.6" x14ac:dyDescent="0.3">
      <c r="A6" s="16" t="s">
        <v>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7" ht="15.6" x14ac:dyDescent="0.3"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</row>
    <row r="8" spans="1:17" ht="16.2" thickBot="1" x14ac:dyDescent="0.35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6.2" thickBot="1" x14ac:dyDescent="0.35">
      <c r="A9" s="1"/>
      <c r="B9" s="17" t="s">
        <v>1</v>
      </c>
      <c r="C9" s="18"/>
      <c r="D9" s="18"/>
      <c r="E9" s="18"/>
      <c r="F9" s="19"/>
      <c r="G9" s="17" t="s">
        <v>2</v>
      </c>
      <c r="H9" s="18"/>
      <c r="I9" s="18"/>
      <c r="J9" s="18"/>
      <c r="K9" s="19"/>
      <c r="L9" s="1"/>
      <c r="M9" s="2" t="s">
        <v>3</v>
      </c>
    </row>
    <row r="10" spans="1:17" ht="15.6" x14ac:dyDescent="0.3">
      <c r="A10" s="1"/>
      <c r="B10" s="3"/>
      <c r="C10" s="4"/>
      <c r="D10" s="5" t="s">
        <v>4</v>
      </c>
      <c r="E10" s="5" t="s">
        <v>5</v>
      </c>
      <c r="F10" s="6" t="s">
        <v>6</v>
      </c>
      <c r="G10" s="3"/>
      <c r="H10" s="4"/>
      <c r="I10" s="5" t="s">
        <v>4</v>
      </c>
      <c r="J10" s="5" t="s">
        <v>5</v>
      </c>
      <c r="K10" s="6" t="s">
        <v>6</v>
      </c>
      <c r="L10" s="7"/>
      <c r="M10" s="8" t="s">
        <v>6</v>
      </c>
    </row>
    <row r="11" spans="1:17" ht="16.2" thickBot="1" x14ac:dyDescent="0.35">
      <c r="A11" s="1"/>
      <c r="B11" s="9" t="s">
        <v>4</v>
      </c>
      <c r="C11" s="10" t="s">
        <v>2</v>
      </c>
      <c r="D11" s="10" t="s">
        <v>7</v>
      </c>
      <c r="E11" s="10" t="s">
        <v>8</v>
      </c>
      <c r="F11" s="11" t="s">
        <v>8</v>
      </c>
      <c r="G11" s="9" t="s">
        <v>4</v>
      </c>
      <c r="H11" s="10" t="s">
        <v>9</v>
      </c>
      <c r="I11" s="10" t="s">
        <v>10</v>
      </c>
      <c r="J11" s="10" t="s">
        <v>8</v>
      </c>
      <c r="K11" s="11" t="s">
        <v>8</v>
      </c>
      <c r="L11" s="7"/>
      <c r="M11" s="12" t="s">
        <v>8</v>
      </c>
    </row>
    <row r="12" spans="1:17" ht="15.6" x14ac:dyDescent="0.3">
      <c r="A12" s="1">
        <v>1</v>
      </c>
      <c r="B12" s="21">
        <v>1</v>
      </c>
      <c r="C12" s="13">
        <v>0.04</v>
      </c>
      <c r="D12" s="13">
        <f>+B12-C12</f>
        <v>0.96</v>
      </c>
      <c r="E12" s="21">
        <v>0.21</v>
      </c>
      <c r="F12" s="13">
        <f>+D12*E12</f>
        <v>0.20159999999999997</v>
      </c>
      <c r="G12" s="21">
        <v>1</v>
      </c>
      <c r="H12" s="13">
        <f>F12/2</f>
        <v>0.10079999999999999</v>
      </c>
      <c r="I12" s="13">
        <f>G12-H12</f>
        <v>0.8992</v>
      </c>
      <c r="J12" s="20">
        <v>0.04</v>
      </c>
      <c r="K12" s="13">
        <f>I12*J12</f>
        <v>3.5968E-2</v>
      </c>
      <c r="L12" s="13"/>
      <c r="M12" s="14">
        <f>F12+K12</f>
        <v>0.23756799999999997</v>
      </c>
    </row>
    <row r="13" spans="1:17" ht="15.6" x14ac:dyDescent="0.3">
      <c r="A13" s="1">
        <v>2</v>
      </c>
      <c r="B13" s="21">
        <f>B12</f>
        <v>1</v>
      </c>
      <c r="C13" s="13">
        <f>K12</f>
        <v>3.5968E-2</v>
      </c>
      <c r="D13" s="13">
        <f>+B13-C13</f>
        <v>0.964032</v>
      </c>
      <c r="E13" s="21">
        <v>0.21</v>
      </c>
      <c r="F13" s="13">
        <f>+D13*E13</f>
        <v>0.20244672</v>
      </c>
      <c r="G13" s="21">
        <f>G12</f>
        <v>1</v>
      </c>
      <c r="H13" s="13">
        <f>F13/2</f>
        <v>0.10122336</v>
      </c>
      <c r="I13" s="13">
        <f>G13-H13</f>
        <v>0.89877664000000002</v>
      </c>
      <c r="J13" s="20">
        <v>0.04</v>
      </c>
      <c r="K13" s="13">
        <f>I13*J13</f>
        <v>3.5951065599999998E-2</v>
      </c>
      <c r="L13" s="13"/>
      <c r="M13" s="14">
        <f>F13+K13</f>
        <v>0.2383977856</v>
      </c>
    </row>
    <row r="14" spans="1:17" ht="15.6" x14ac:dyDescent="0.3">
      <c r="A14" s="1">
        <v>3</v>
      </c>
      <c r="B14" s="21">
        <f>B13</f>
        <v>1</v>
      </c>
      <c r="C14" s="13">
        <f>K13</f>
        <v>3.5951065599999998E-2</v>
      </c>
      <c r="D14" s="13">
        <f>+B14-C14</f>
        <v>0.96404893440000006</v>
      </c>
      <c r="E14" s="21">
        <v>0.21</v>
      </c>
      <c r="F14" s="13">
        <f>+D14*E14</f>
        <v>0.202450276224</v>
      </c>
      <c r="G14" s="21">
        <f>G13</f>
        <v>1</v>
      </c>
      <c r="H14" s="13">
        <f>F14/2</f>
        <v>0.101225138112</v>
      </c>
      <c r="I14" s="13">
        <f>G14-H14</f>
        <v>0.89877486188800004</v>
      </c>
      <c r="J14" s="20">
        <v>0.04</v>
      </c>
      <c r="K14" s="13">
        <f>I14*J14</f>
        <v>3.5950994475520005E-2</v>
      </c>
      <c r="L14" s="13"/>
      <c r="M14" s="14">
        <f>F14+K14</f>
        <v>0.23840127069952</v>
      </c>
    </row>
    <row r="15" spans="1:17" ht="15.6" x14ac:dyDescent="0.3">
      <c r="A15" s="1">
        <v>4</v>
      </c>
      <c r="B15" s="21">
        <f>B14</f>
        <v>1</v>
      </c>
      <c r="C15" s="13">
        <f>K14</f>
        <v>3.5950994475520005E-2</v>
      </c>
      <c r="D15" s="13">
        <f>+B15-C15</f>
        <v>0.96404900552448003</v>
      </c>
      <c r="E15" s="21">
        <v>0.21</v>
      </c>
      <c r="F15" s="13">
        <f>+D15*E15</f>
        <v>0.20245029116014079</v>
      </c>
      <c r="G15" s="21">
        <f>G14</f>
        <v>1</v>
      </c>
      <c r="H15" s="13">
        <f>F15/2</f>
        <v>0.1012251455800704</v>
      </c>
      <c r="I15" s="13">
        <f>G15-H15</f>
        <v>0.89877485441992966</v>
      </c>
      <c r="J15" s="20">
        <v>0.04</v>
      </c>
      <c r="K15" s="13">
        <f>I15*J15</f>
        <v>3.5950994176797188E-2</v>
      </c>
      <c r="L15" s="13"/>
      <c r="M15" s="14">
        <f>F15+K15</f>
        <v>0.238401285336938</v>
      </c>
    </row>
    <row r="16" spans="1:17" ht="15.6" x14ac:dyDescent="0.3">
      <c r="A16" s="1">
        <v>5</v>
      </c>
      <c r="B16" s="21">
        <f>B15</f>
        <v>1</v>
      </c>
      <c r="C16" s="13">
        <f>K15</f>
        <v>3.5950994176797188E-2</v>
      </c>
      <c r="D16" s="13">
        <f>+B16-C16</f>
        <v>0.96404900582320285</v>
      </c>
      <c r="E16" s="21">
        <v>0.21</v>
      </c>
      <c r="F16" s="13">
        <f>+D16*E16</f>
        <v>0.20245029122287259</v>
      </c>
      <c r="G16" s="21">
        <f>G15</f>
        <v>1</v>
      </c>
      <c r="H16" s="13">
        <f>F16/2</f>
        <v>0.10122514561143629</v>
      </c>
      <c r="I16" s="13">
        <f>G16-H16</f>
        <v>0.89877485438856375</v>
      </c>
      <c r="J16" s="20">
        <v>0.04</v>
      </c>
      <c r="K16" s="13">
        <f>I16*J16</f>
        <v>3.5950994175542553E-2</v>
      </c>
      <c r="L16" s="13"/>
      <c r="M16" s="14">
        <f>F16+K16</f>
        <v>0.23840128539841515</v>
      </c>
    </row>
    <row r="17" spans="3:17" ht="15.6" x14ac:dyDescent="0.3">
      <c r="C17" s="1"/>
      <c r="D17" s="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3:17" ht="16.2" thickBot="1" x14ac:dyDescent="0.35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3:17" ht="15.6" x14ac:dyDescent="0.3">
      <c r="C19" s="1" t="s">
        <v>14</v>
      </c>
      <c r="D19" s="1"/>
      <c r="E19" s="24"/>
      <c r="F19" s="25" t="s">
        <v>19</v>
      </c>
      <c r="G19" s="25"/>
      <c r="H19" s="25"/>
      <c r="I19" s="26"/>
      <c r="J19" s="1"/>
      <c r="K19" s="15" t="s">
        <v>11</v>
      </c>
      <c r="L19" s="1"/>
      <c r="M19" s="1"/>
      <c r="N19" s="1"/>
      <c r="O19" s="1"/>
      <c r="P19" s="1"/>
      <c r="Q19" s="1"/>
    </row>
    <row r="20" spans="3:17" ht="15.6" x14ac:dyDescent="0.3">
      <c r="C20" s="1"/>
      <c r="D20" s="1"/>
      <c r="E20" s="27"/>
      <c r="F20" s="15"/>
      <c r="G20" s="15"/>
      <c r="H20" s="15"/>
      <c r="I20" s="28"/>
      <c r="J20" s="1"/>
      <c r="K20" s="1"/>
      <c r="L20" s="1"/>
      <c r="M20" s="1"/>
      <c r="N20" s="1"/>
      <c r="O20" s="1"/>
      <c r="P20" s="1"/>
      <c r="Q20" s="1"/>
    </row>
    <row r="21" spans="3:17" ht="15.6" x14ac:dyDescent="0.3">
      <c r="C21" s="1" t="s">
        <v>15</v>
      </c>
      <c r="D21" s="1"/>
      <c r="E21" s="27" t="s">
        <v>16</v>
      </c>
      <c r="F21" s="29">
        <v>0.52</v>
      </c>
      <c r="G21" s="22" t="s">
        <v>18</v>
      </c>
      <c r="H21" s="38">
        <v>0.1215</v>
      </c>
      <c r="I21" s="28">
        <f>+F21*H21</f>
        <v>6.318E-2</v>
      </c>
      <c r="J21" s="1"/>
      <c r="K21" s="1" t="s">
        <v>12</v>
      </c>
      <c r="L21" s="1"/>
      <c r="M21" s="1"/>
      <c r="N21" s="1"/>
      <c r="O21" s="1"/>
      <c r="P21" s="1"/>
      <c r="Q21" s="1"/>
    </row>
    <row r="22" spans="3:17" x14ac:dyDescent="0.3">
      <c r="C22" t="s">
        <v>22</v>
      </c>
      <c r="E22" s="30"/>
      <c r="F22" s="31"/>
      <c r="G22" s="32"/>
      <c r="H22" s="31"/>
      <c r="I22" s="28"/>
    </row>
    <row r="23" spans="3:17" ht="15.6" x14ac:dyDescent="0.3">
      <c r="C23" s="23" t="s">
        <v>23</v>
      </c>
      <c r="E23" s="30" t="s">
        <v>17</v>
      </c>
      <c r="F23" s="33">
        <v>0.48</v>
      </c>
      <c r="G23" s="32" t="s">
        <v>18</v>
      </c>
      <c r="H23" s="34">
        <v>3.9899999999999998E-2</v>
      </c>
      <c r="I23" s="28">
        <f>+F23*H23</f>
        <v>1.9151999999999999E-2</v>
      </c>
      <c r="K23" t="s">
        <v>13</v>
      </c>
    </row>
    <row r="24" spans="3:17" x14ac:dyDescent="0.3">
      <c r="C24" s="39">
        <f>0.0925/0.76159</f>
        <v>0.12145642668627477</v>
      </c>
      <c r="E24" s="30"/>
      <c r="F24" s="31"/>
      <c r="G24" s="31"/>
      <c r="H24" s="31"/>
      <c r="I24" s="28">
        <f>+I21+I23</f>
        <v>8.2332000000000002E-2</v>
      </c>
    </row>
    <row r="25" spans="3:17" ht="15" thickBot="1" x14ac:dyDescent="0.35">
      <c r="E25" s="35"/>
      <c r="F25" s="36"/>
      <c r="G25" s="36"/>
      <c r="H25" s="36" t="s">
        <v>20</v>
      </c>
      <c r="I25" s="37">
        <v>8.2299999999999998E-2</v>
      </c>
      <c r="K25" t="s">
        <v>21</v>
      </c>
    </row>
    <row r="27" spans="3:17" x14ac:dyDescent="0.3">
      <c r="K27">
        <f>1/0.76159</f>
        <v>1.3130424506624299</v>
      </c>
    </row>
  </sheetData>
  <mergeCells count="1">
    <mergeCell ref="C7:Q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rileyj</dc:creator>
  <cp:lastModifiedBy>Riley, John</cp:lastModifiedBy>
  <cp:lastPrinted>2018-07-19T22:45:40Z</cp:lastPrinted>
  <dcterms:created xsi:type="dcterms:W3CDTF">2018-07-16T17:52:52Z</dcterms:created>
  <dcterms:modified xsi:type="dcterms:W3CDTF">2024-02-27T14:08:31Z</dcterms:modified>
</cp:coreProperties>
</file>