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W:\Work\RILEY\Testimony\EF-2024-0021 Ameren\workpapers\"/>
    </mc:Choice>
  </mc:AlternateContent>
  <xr:revisionPtr revIDLastSave="0" documentId="8_{71FAC4AE-D46F-46D4-B62E-F39AEDE23D5D}" xr6:coauthVersionLast="47" xr6:coauthVersionMax="47" xr10:uidLastSave="{00000000-0000-0000-0000-000000000000}"/>
  <bookViews>
    <workbookView xWindow="-108" yWindow="-108" windowWidth="23256" windowHeight="12576"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ColumnTitle1" localSheetId="0">PaymentSchedule3[[#Headers],[Payment Number]]</definedName>
    <definedName name="End_Bal" localSheetId="0">PaymentSchedule3[Ending
Balance]</definedName>
    <definedName name="ExtraPayments" localSheetId="0">'Loan Schedule'!$E$11</definedName>
    <definedName name="InterestRate" localSheetId="0">'Loan Schedule'!$E$6</definedName>
    <definedName name="LastCol" localSheetId="0">MATCH(REPT("z",255),'Loan Schedule'!$13:$13)</definedName>
    <definedName name="LastRow" localSheetId="0">MATCH(9.99E+307,'Loan Schedule'!$B:$B)</definedName>
    <definedName name="LenderName" localSheetId="0">'Loan Schedule'!$H$11:$I$11</definedName>
    <definedName name="LoanAmount" localSheetId="0">'Loan Schedule'!$E$5</definedName>
    <definedName name="LoanIsGood" localSheetId="0">('Loan Schedule'!$E$5*'Loan Schedule'!$E$6*'Loan Schedule'!$E$7*'Loan Schedule'!$E$9)&gt;0</definedName>
    <definedName name="LoanPeriod" localSheetId="0">'Loan Schedule'!$E$7</definedName>
    <definedName name="LoanStartDate" localSheetId="0">'Loan Schedule'!$E$9</definedName>
    <definedName name="PaymentsPerYear" localSheetId="0">'Loan Schedule'!$E$8</definedName>
    <definedName name="_xlnm.Print_Titles" localSheetId="0">'Loan Schedule'!$13:$13</definedName>
    <definedName name="PrintArea_SET" localSheetId="0">OFFSET('Loan Schedule'!#REF!,,,'Loan Schedule'!LastRow,'Loan Schedule'!LastCol)</definedName>
    <definedName name="RowTitleRegion1..E9" localSheetId="0">'Loan Schedule'!$B$5:$D$5</definedName>
    <definedName name="RowTitleRegion2..I7" localSheetId="0">'Loan Schedule'!$G$5:$H$5</definedName>
    <definedName name="RowTitleRegion3..E9" localSheetId="0">'Loan Schedule'!$B$11</definedName>
    <definedName name="RowTitleRegion4..H9" localSheetId="0">'Loan Schedule'!$G$11</definedName>
    <definedName name="ScheduledNumberOfPayments" localSheetId="0">'Loan Schedule'!$I$6</definedName>
    <definedName name="ScheduledPayment" localSheetId="0">'Loan Schedule'!$I$5</definedName>
    <definedName name="TotalEarlyPayments" localSheetId="0">SUM(PaymentSchedule3[Extra
Payment])</definedName>
    <definedName name="TotalInterest" localSheetId="0">SUM(PaymentSchedule3[Interest])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B24" i="3" s="1"/>
  <c r="B84" i="3" l="1"/>
  <c r="B99" i="3"/>
  <c r="B98" i="3"/>
  <c r="B97" i="3"/>
  <c r="B96" i="3"/>
  <c r="F96" i="3" s="1"/>
  <c r="B103" i="3"/>
  <c r="F103" i="3" s="1"/>
  <c r="B91" i="3"/>
  <c r="B95" i="3"/>
  <c r="F95" i="3" s="1"/>
  <c r="B102" i="3"/>
  <c r="F102" i="3" s="1"/>
  <c r="B101" i="3"/>
  <c r="F101" i="3" s="1"/>
  <c r="B100" i="3"/>
  <c r="F100" i="3" s="1"/>
  <c r="B94" i="3"/>
  <c r="F94" i="3" s="1"/>
  <c r="B92" i="3"/>
  <c r="F92" i="3" s="1"/>
  <c r="B88" i="3"/>
  <c r="F88" i="3" s="1"/>
  <c r="B83" i="3"/>
  <c r="F83" i="3" s="1"/>
  <c r="B87" i="3"/>
  <c r="F87" i="3" s="1"/>
  <c r="B90" i="3"/>
  <c r="F90" i="3" s="1"/>
  <c r="B82" i="3"/>
  <c r="F82" i="3" s="1"/>
  <c r="B93" i="3"/>
  <c r="F93" i="3" s="1"/>
  <c r="B89" i="3"/>
  <c r="F89" i="3" s="1"/>
  <c r="B86" i="3"/>
  <c r="F86" i="3" s="1"/>
  <c r="B85" i="3"/>
  <c r="F85" i="3" s="1"/>
  <c r="B81" i="3"/>
  <c r="F81" i="3" s="1"/>
  <c r="B67" i="3"/>
  <c r="F67" i="3" s="1"/>
  <c r="B77" i="3"/>
  <c r="F77" i="3" s="1"/>
  <c r="B59" i="3"/>
  <c r="F59" i="3" s="1"/>
  <c r="B62" i="3"/>
  <c r="F62" i="3" s="1"/>
  <c r="B74" i="3"/>
  <c r="F74" i="3" s="1"/>
  <c r="B69" i="3"/>
  <c r="F69" i="3" s="1"/>
  <c r="B79" i="3"/>
  <c r="F79" i="3" s="1"/>
  <c r="B61" i="3"/>
  <c r="F61" i="3" s="1"/>
  <c r="B66" i="3"/>
  <c r="F66" i="3" s="1"/>
  <c r="B72" i="3"/>
  <c r="F72" i="3" s="1"/>
  <c r="B71" i="3"/>
  <c r="F71" i="3" s="1"/>
  <c r="B76" i="3"/>
  <c r="F76" i="3" s="1"/>
  <c r="B58" i="3"/>
  <c r="F58" i="3" s="1"/>
  <c r="B64" i="3"/>
  <c r="F64" i="3" s="1"/>
  <c r="B63" i="3"/>
  <c r="F63" i="3" s="1"/>
  <c r="B68" i="3"/>
  <c r="F68" i="3" s="1"/>
  <c r="B73" i="3"/>
  <c r="F73" i="3" s="1"/>
  <c r="B78" i="3"/>
  <c r="F78" i="3" s="1"/>
  <c r="B60" i="3"/>
  <c r="F60" i="3" s="1"/>
  <c r="B65" i="3"/>
  <c r="F65" i="3" s="1"/>
  <c r="B80" i="3"/>
  <c r="F80" i="3" s="1"/>
  <c r="B38" i="3"/>
  <c r="B70" i="3"/>
  <c r="F70" i="3" s="1"/>
  <c r="B75" i="3"/>
  <c r="F75" i="3" s="1"/>
  <c r="B57" i="3"/>
  <c r="F57" i="3" s="1"/>
  <c r="B53" i="3"/>
  <c r="B45" i="3"/>
  <c r="B43" i="3"/>
  <c r="B56" i="3"/>
  <c r="B35" i="3"/>
  <c r="B48" i="3"/>
  <c r="F48" i="3" s="1"/>
  <c r="B40" i="3"/>
  <c r="B50" i="3"/>
  <c r="F50" i="3" s="1"/>
  <c r="B37" i="3"/>
  <c r="B42" i="3"/>
  <c r="B32" i="3"/>
  <c r="B52" i="3"/>
  <c r="F52" i="3" s="1"/>
  <c r="B34" i="3"/>
  <c r="B55" i="3"/>
  <c r="F55" i="3" s="1"/>
  <c r="B44" i="3"/>
  <c r="F44" i="3" s="1"/>
  <c r="B49" i="3"/>
  <c r="F49" i="3" s="1"/>
  <c r="B47" i="3"/>
  <c r="F47" i="3" s="1"/>
  <c r="B54" i="3"/>
  <c r="F54" i="3" s="1"/>
  <c r="B36" i="3"/>
  <c r="B41" i="3"/>
  <c r="B39" i="3"/>
  <c r="B46" i="3"/>
  <c r="F46" i="3" s="1"/>
  <c r="B51" i="3"/>
  <c r="F51" i="3" s="1"/>
  <c r="B33" i="3"/>
  <c r="B31" i="3"/>
  <c r="C24" i="3"/>
  <c r="B30" i="3"/>
  <c r="B29" i="3"/>
  <c r="B26" i="3"/>
  <c r="B27" i="3"/>
  <c r="B25" i="3"/>
  <c r="B28" i="3"/>
  <c r="B19" i="3"/>
  <c r="B21" i="3"/>
  <c r="B14" i="3"/>
  <c r="B15" i="3"/>
  <c r="B17" i="3"/>
  <c r="I5" i="3"/>
  <c r="E24" i="3" s="1"/>
  <c r="B18" i="3"/>
  <c r="B20" i="3"/>
  <c r="B16" i="3"/>
  <c r="B23" i="3"/>
  <c r="B22" i="3"/>
  <c r="C91" i="3" l="1"/>
  <c r="F91" i="3"/>
  <c r="C38" i="3"/>
  <c r="C97" i="3"/>
  <c r="F97" i="3"/>
  <c r="C56" i="3"/>
  <c r="F56" i="3"/>
  <c r="D14" i="3"/>
  <c r="I14" i="3" s="1"/>
  <c r="C43" i="3"/>
  <c r="C98" i="3"/>
  <c r="F98" i="3"/>
  <c r="C45" i="3"/>
  <c r="F45" i="3"/>
  <c r="C99" i="3"/>
  <c r="F99" i="3"/>
  <c r="C15" i="3"/>
  <c r="C21" i="3"/>
  <c r="C19" i="3"/>
  <c r="C53" i="3"/>
  <c r="F53" i="3"/>
  <c r="C84" i="3"/>
  <c r="F84" i="3"/>
  <c r="C102" i="3"/>
  <c r="E102" i="3"/>
  <c r="E99" i="3"/>
  <c r="C95" i="3"/>
  <c r="E95" i="3"/>
  <c r="C103" i="3"/>
  <c r="E103" i="3"/>
  <c r="C94" i="3"/>
  <c r="E94" i="3"/>
  <c r="C100" i="3"/>
  <c r="E100" i="3"/>
  <c r="E98" i="3"/>
  <c r="E96" i="3"/>
  <c r="C96" i="3"/>
  <c r="C101" i="3"/>
  <c r="E101" i="3"/>
  <c r="E97" i="3"/>
  <c r="E82" i="3"/>
  <c r="C82" i="3"/>
  <c r="E90" i="3"/>
  <c r="C90" i="3"/>
  <c r="C87" i="3"/>
  <c r="E87" i="3"/>
  <c r="C81" i="3"/>
  <c r="E81" i="3"/>
  <c r="E83" i="3"/>
  <c r="C83" i="3"/>
  <c r="C85" i="3"/>
  <c r="E85" i="3"/>
  <c r="C88" i="3"/>
  <c r="E88" i="3"/>
  <c r="E91" i="3"/>
  <c r="E84" i="3"/>
  <c r="C86" i="3"/>
  <c r="E86" i="3"/>
  <c r="C92" i="3"/>
  <c r="E92" i="3"/>
  <c r="C89" i="3"/>
  <c r="E89" i="3"/>
  <c r="C93" i="3"/>
  <c r="E93" i="3"/>
  <c r="C75" i="3"/>
  <c r="E75" i="3"/>
  <c r="C68" i="3"/>
  <c r="E68" i="3"/>
  <c r="C61" i="3"/>
  <c r="E61" i="3"/>
  <c r="C70" i="3"/>
  <c r="E70" i="3"/>
  <c r="C63" i="3"/>
  <c r="E63" i="3"/>
  <c r="C79" i="3"/>
  <c r="E79" i="3"/>
  <c r="C64" i="3"/>
  <c r="E64" i="3"/>
  <c r="C69" i="3"/>
  <c r="E69" i="3"/>
  <c r="C80" i="3"/>
  <c r="E80" i="3"/>
  <c r="C58" i="3"/>
  <c r="E58" i="3"/>
  <c r="C74" i="3"/>
  <c r="E74" i="3"/>
  <c r="C65" i="3"/>
  <c r="E65" i="3"/>
  <c r="C76" i="3"/>
  <c r="E76" i="3"/>
  <c r="C62" i="3"/>
  <c r="E62" i="3"/>
  <c r="C60" i="3"/>
  <c r="E60" i="3"/>
  <c r="C71" i="3"/>
  <c r="E71" i="3"/>
  <c r="C59" i="3"/>
  <c r="E59" i="3"/>
  <c r="C78" i="3"/>
  <c r="E78" i="3"/>
  <c r="C72" i="3"/>
  <c r="E72" i="3"/>
  <c r="C77" i="3"/>
  <c r="E77" i="3"/>
  <c r="C57" i="3"/>
  <c r="E57" i="3"/>
  <c r="C73" i="3"/>
  <c r="E73" i="3"/>
  <c r="C66" i="3"/>
  <c r="E66" i="3"/>
  <c r="C67" i="3"/>
  <c r="E67" i="3"/>
  <c r="E49" i="3"/>
  <c r="C49" i="3"/>
  <c r="E42" i="3"/>
  <c r="C42" i="3"/>
  <c r="E56" i="3"/>
  <c r="C46" i="3"/>
  <c r="E46" i="3"/>
  <c r="E44" i="3"/>
  <c r="C44" i="3"/>
  <c r="E45" i="3"/>
  <c r="C37" i="3"/>
  <c r="E37" i="3"/>
  <c r="E51" i="3"/>
  <c r="C51" i="3"/>
  <c r="C39" i="3"/>
  <c r="E39" i="3"/>
  <c r="E50" i="3"/>
  <c r="C50" i="3"/>
  <c r="E41" i="3"/>
  <c r="C41" i="3"/>
  <c r="C55" i="3"/>
  <c r="E55" i="3"/>
  <c r="E36" i="3"/>
  <c r="C36" i="3"/>
  <c r="E43" i="3"/>
  <c r="E34" i="3"/>
  <c r="C34" i="3"/>
  <c r="C40" i="3"/>
  <c r="E40" i="3"/>
  <c r="C54" i="3"/>
  <c r="E54" i="3"/>
  <c r="E53" i="3"/>
  <c r="E52" i="3"/>
  <c r="C52" i="3"/>
  <c r="C48" i="3"/>
  <c r="E48" i="3"/>
  <c r="E38" i="3"/>
  <c r="E35" i="3"/>
  <c r="C35" i="3"/>
  <c r="C31" i="3"/>
  <c r="E31" i="3"/>
  <c r="E33" i="3"/>
  <c r="C33" i="3"/>
  <c r="C47" i="3"/>
  <c r="E47" i="3"/>
  <c r="C32" i="3"/>
  <c r="E32" i="3"/>
  <c r="E28" i="3"/>
  <c r="C28" i="3"/>
  <c r="C25" i="3"/>
  <c r="E25" i="3"/>
  <c r="E27" i="3"/>
  <c r="C27" i="3"/>
  <c r="C26" i="3"/>
  <c r="E26" i="3"/>
  <c r="E29" i="3"/>
  <c r="C29" i="3"/>
  <c r="E30" i="3"/>
  <c r="C30" i="3"/>
  <c r="E21" i="3"/>
  <c r="C14" i="3"/>
  <c r="E19" i="3"/>
  <c r="E14" i="3"/>
  <c r="F14" i="3" s="1"/>
  <c r="E15" i="3"/>
  <c r="E22" i="3"/>
  <c r="C22" i="3"/>
  <c r="E16" i="3"/>
  <c r="C16" i="3"/>
  <c r="K14" i="3"/>
  <c r="E23" i="3"/>
  <c r="C23" i="3"/>
  <c r="E18" i="3"/>
  <c r="C18" i="3"/>
  <c r="C20" i="3"/>
  <c r="E20" i="3"/>
  <c r="E17" i="3"/>
  <c r="C17" i="3"/>
  <c r="G14" i="3" l="1"/>
  <c r="H14" i="3" s="1"/>
  <c r="J14" i="3" s="1"/>
  <c r="D15" i="3" s="1"/>
  <c r="I15" i="3" s="1"/>
  <c r="F15" i="3" l="1"/>
  <c r="G15" i="3" s="1"/>
  <c r="K15" i="3"/>
  <c r="H15" i="3"/>
  <c r="J15" i="3" s="1"/>
  <c r="D16" i="3" s="1"/>
  <c r="I16" i="3" l="1"/>
  <c r="K16" i="3" s="1"/>
  <c r="F16" i="3"/>
  <c r="G16" i="3"/>
  <c r="H16" i="3" s="1"/>
  <c r="J16" i="3" s="1"/>
  <c r="D17" i="3" s="1"/>
  <c r="I17" i="3" l="1"/>
  <c r="F17" i="3"/>
  <c r="G17" i="3"/>
  <c r="H17" i="3" s="1"/>
  <c r="J17" i="3" s="1"/>
  <c r="D18" i="3" s="1"/>
  <c r="F18" i="3" s="1"/>
  <c r="K17" i="3"/>
  <c r="I18" i="3" l="1"/>
  <c r="G18" i="3" l="1"/>
  <c r="H18" i="3" s="1"/>
  <c r="J18" i="3" s="1"/>
  <c r="D19" i="3" s="1"/>
  <c r="F19" i="3" s="1"/>
  <c r="K18" i="3"/>
  <c r="I19" i="3" l="1"/>
  <c r="G19" i="3" l="1"/>
  <c r="H19" i="3" s="1"/>
  <c r="J19" i="3" s="1"/>
  <c r="D20" i="3" s="1"/>
  <c r="F20" i="3" s="1"/>
  <c r="K19" i="3"/>
  <c r="I20" i="3" l="1"/>
  <c r="K20" i="3" s="1"/>
  <c r="G20" i="3" l="1"/>
  <c r="H20" i="3" s="1"/>
  <c r="J20" i="3" s="1"/>
  <c r="D21" i="3" s="1"/>
  <c r="F21" i="3" s="1"/>
  <c r="I21" i="3" l="1"/>
  <c r="K21" i="3" s="1"/>
  <c r="G21" i="3" l="1"/>
  <c r="H21" i="3" s="1"/>
  <c r="J21" i="3" s="1"/>
  <c r="D22" i="3" s="1"/>
  <c r="F22" i="3" s="1"/>
  <c r="I22" i="3" l="1"/>
  <c r="K22" i="3" s="1"/>
  <c r="G22" i="3" l="1"/>
  <c r="H22" i="3" s="1"/>
  <c r="J22" i="3" s="1"/>
  <c r="D23" i="3" s="1"/>
  <c r="F23" i="3" s="1"/>
  <c r="I23" i="3" l="1"/>
  <c r="K23" i="3" s="1"/>
  <c r="G23" i="3" l="1"/>
  <c r="H23" i="3" s="1"/>
  <c r="J23" i="3" s="1"/>
  <c r="D24" i="3" s="1"/>
  <c r="F24" i="3" s="1"/>
  <c r="I24" i="3" l="1"/>
  <c r="K24" i="3" s="1"/>
  <c r="G24" i="3" l="1"/>
  <c r="H24" i="3" s="1"/>
  <c r="J24" i="3" s="1"/>
  <c r="D25" i="3" l="1"/>
  <c r="F25" i="3" s="1"/>
  <c r="I25" i="3" l="1"/>
  <c r="G25" i="3" l="1"/>
  <c r="H25" i="3" s="1"/>
  <c r="J25" i="3" s="1"/>
  <c r="K25" i="3"/>
  <c r="D26" i="3" l="1"/>
  <c r="F26" i="3" s="1"/>
  <c r="I26" i="3" l="1"/>
  <c r="G26" i="3" l="1"/>
  <c r="H26" i="3" s="1"/>
  <c r="J26" i="3" s="1"/>
  <c r="K26" i="3"/>
  <c r="D27" i="3" l="1"/>
  <c r="F27" i="3" s="1"/>
  <c r="I27" i="3" l="1"/>
  <c r="G27" i="3" l="1"/>
  <c r="H27" i="3" s="1"/>
  <c r="J27" i="3" s="1"/>
  <c r="K27" i="3"/>
  <c r="D28" i="3" l="1"/>
  <c r="F28" i="3" s="1"/>
  <c r="I28" i="3" l="1"/>
  <c r="G28" i="3" l="1"/>
  <c r="H28" i="3" s="1"/>
  <c r="J28" i="3" s="1"/>
  <c r="K28" i="3"/>
  <c r="D29" i="3" l="1"/>
  <c r="F29" i="3" s="1"/>
  <c r="I29" i="3" l="1"/>
  <c r="G29" i="3" l="1"/>
  <c r="H29" i="3" s="1"/>
  <c r="J29" i="3" s="1"/>
  <c r="D30" i="3" s="1"/>
  <c r="F30" i="3" s="1"/>
  <c r="K29" i="3"/>
  <c r="I30" i="3" l="1"/>
  <c r="G30" i="3" l="1"/>
  <c r="H30" i="3" s="1"/>
  <c r="J30" i="3" s="1"/>
  <c r="K30" i="3"/>
  <c r="D31" i="3" l="1"/>
  <c r="F31" i="3" s="1"/>
  <c r="I31" i="3" l="1"/>
  <c r="G31" i="3" l="1"/>
  <c r="H31" i="3" s="1"/>
  <c r="J31" i="3" s="1"/>
  <c r="K31" i="3"/>
  <c r="D32" i="3" l="1"/>
  <c r="F32" i="3" s="1"/>
  <c r="I32" i="3" l="1"/>
  <c r="G32" i="3" l="1"/>
  <c r="H32" i="3" s="1"/>
  <c r="J32" i="3" s="1"/>
  <c r="K32" i="3"/>
  <c r="D33" i="3" l="1"/>
  <c r="F33" i="3" s="1"/>
  <c r="I33" i="3" l="1"/>
  <c r="K33" i="3" l="1"/>
  <c r="G33" i="3"/>
  <c r="H33" i="3" s="1"/>
  <c r="J33" i="3" s="1"/>
  <c r="D34" i="3" l="1"/>
  <c r="F34" i="3" s="1"/>
  <c r="I34" i="3" l="1"/>
  <c r="G34" i="3" l="1"/>
  <c r="H34" i="3" s="1"/>
  <c r="J34" i="3" s="1"/>
  <c r="K34" i="3"/>
  <c r="D35" i="3" l="1"/>
  <c r="F35" i="3" s="1"/>
  <c r="I35" i="3" l="1"/>
  <c r="K35" i="3" l="1"/>
  <c r="G35" i="3"/>
  <c r="H35" i="3" s="1"/>
  <c r="J35" i="3" s="1"/>
  <c r="D36" i="3" l="1"/>
  <c r="F36" i="3" s="1"/>
  <c r="I36" i="3" l="1"/>
  <c r="K36" i="3" s="1"/>
  <c r="G36" i="3" l="1"/>
  <c r="H36" i="3" s="1"/>
  <c r="J36" i="3" s="1"/>
  <c r="D37" i="3" s="1"/>
  <c r="F37" i="3" s="1"/>
  <c r="I37" i="3" l="1"/>
  <c r="K37" i="3" s="1"/>
  <c r="G37" i="3" l="1"/>
  <c r="H37" i="3" s="1"/>
  <c r="J37" i="3" s="1"/>
  <c r="D38" i="3" s="1"/>
  <c r="F38" i="3" s="1"/>
  <c r="I38" i="3" l="1"/>
  <c r="K38" i="3" s="1"/>
  <c r="G38" i="3" l="1"/>
  <c r="H38" i="3" s="1"/>
  <c r="J38" i="3" s="1"/>
  <c r="D39" i="3" s="1"/>
  <c r="F39" i="3" s="1"/>
  <c r="I39" i="3" l="1"/>
  <c r="K39" i="3" s="1"/>
  <c r="G39" i="3" l="1"/>
  <c r="H39" i="3" s="1"/>
  <c r="J39" i="3" s="1"/>
  <c r="D40" i="3" s="1"/>
  <c r="F40" i="3" s="1"/>
  <c r="I40" i="3" l="1"/>
  <c r="K40" i="3" s="1"/>
  <c r="G40" i="3" l="1"/>
  <c r="H40" i="3" s="1"/>
  <c r="J40" i="3" s="1"/>
  <c r="D41" i="3" s="1"/>
  <c r="F41" i="3" s="1"/>
  <c r="I41" i="3" l="1"/>
  <c r="K41" i="3" s="1"/>
  <c r="G41" i="3" l="1"/>
  <c r="H41" i="3" s="1"/>
  <c r="J41" i="3" s="1"/>
  <c r="D42" i="3" s="1"/>
  <c r="F42" i="3" s="1"/>
  <c r="I42" i="3" l="1"/>
  <c r="K42" i="3" s="1"/>
  <c r="G42" i="3" l="1"/>
  <c r="H42" i="3" s="1"/>
  <c r="J42" i="3" s="1"/>
  <c r="D43" i="3" s="1"/>
  <c r="F43" i="3" s="1"/>
  <c r="I43" i="3" l="1"/>
  <c r="K43" i="3" s="1"/>
  <c r="G43" i="3" l="1"/>
  <c r="H43" i="3" s="1"/>
  <c r="J43" i="3" s="1"/>
  <c r="D44" i="3" s="1"/>
  <c r="I44" i="3" l="1"/>
  <c r="K44" i="3" s="1"/>
  <c r="G44" i="3" l="1"/>
  <c r="H44" i="3" s="1"/>
  <c r="J44" i="3" s="1"/>
  <c r="D45" i="3" s="1"/>
  <c r="I45" i="3" l="1"/>
  <c r="K45" i="3" s="1"/>
  <c r="G45" i="3" l="1"/>
  <c r="H45" i="3" s="1"/>
  <c r="J45" i="3" s="1"/>
  <c r="D46" i="3" s="1"/>
  <c r="I46" i="3" l="1"/>
  <c r="K46" i="3" s="1"/>
  <c r="G46" i="3" l="1"/>
  <c r="H46" i="3" s="1"/>
  <c r="J46" i="3" s="1"/>
  <c r="D47" i="3" s="1"/>
  <c r="I47" i="3" l="1"/>
  <c r="K47" i="3" s="1"/>
  <c r="G47" i="3" l="1"/>
  <c r="H47" i="3" s="1"/>
  <c r="J47" i="3" s="1"/>
  <c r="D48" i="3" s="1"/>
  <c r="I48" i="3" l="1"/>
  <c r="K48" i="3" s="1"/>
  <c r="G48" i="3" l="1"/>
  <c r="H48" i="3" s="1"/>
  <c r="J48" i="3" s="1"/>
  <c r="D49" i="3" s="1"/>
  <c r="I49" i="3" l="1"/>
  <c r="K49" i="3" s="1"/>
  <c r="G49" i="3" l="1"/>
  <c r="H49" i="3" s="1"/>
  <c r="J49" i="3" s="1"/>
  <c r="D50" i="3" s="1"/>
  <c r="I50" i="3" l="1"/>
  <c r="K50" i="3" s="1"/>
  <c r="G50" i="3" l="1"/>
  <c r="H50" i="3" s="1"/>
  <c r="J50" i="3" s="1"/>
  <c r="D51" i="3" s="1"/>
  <c r="I51" i="3" l="1"/>
  <c r="K51" i="3" s="1"/>
  <c r="G51" i="3" l="1"/>
  <c r="H51" i="3" s="1"/>
  <c r="J51" i="3" s="1"/>
  <c r="D52" i="3" s="1"/>
  <c r="I52" i="3" l="1"/>
  <c r="K52" i="3" s="1"/>
  <c r="G52" i="3" l="1"/>
  <c r="H52" i="3" s="1"/>
  <c r="J52" i="3" s="1"/>
  <c r="D53" i="3" s="1"/>
  <c r="I53" i="3" l="1"/>
  <c r="K53" i="3" s="1"/>
  <c r="G53" i="3" l="1"/>
  <c r="H53" i="3" s="1"/>
  <c r="J53" i="3" s="1"/>
  <c r="D54" i="3" s="1"/>
  <c r="I54" i="3" l="1"/>
  <c r="K54" i="3" s="1"/>
  <c r="G54" i="3" l="1"/>
  <c r="H54" i="3" s="1"/>
  <c r="J54" i="3" s="1"/>
  <c r="D55" i="3" s="1"/>
  <c r="I55" i="3" l="1"/>
  <c r="K55" i="3" s="1"/>
  <c r="G55" i="3" l="1"/>
  <c r="H55" i="3" s="1"/>
  <c r="J55" i="3" s="1"/>
  <c r="D56" i="3" s="1"/>
  <c r="I56" i="3" l="1"/>
  <c r="G56" i="3" l="1"/>
  <c r="H56" i="3" s="1"/>
  <c r="J56" i="3" s="1"/>
  <c r="K56" i="3"/>
  <c r="D57" i="3" l="1"/>
  <c r="I57" i="3" l="1"/>
  <c r="G57" i="3" l="1"/>
  <c r="H57" i="3" s="1"/>
  <c r="J57" i="3" s="1"/>
  <c r="K57" i="3"/>
  <c r="D58" i="3" l="1"/>
  <c r="I58" i="3" l="1"/>
  <c r="G58" i="3" l="1"/>
  <c r="H58" i="3" s="1"/>
  <c r="J58" i="3" s="1"/>
  <c r="K58" i="3"/>
  <c r="D59" i="3" l="1"/>
  <c r="I59" i="3" l="1"/>
  <c r="G59" i="3" l="1"/>
  <c r="H59" i="3" s="1"/>
  <c r="J59" i="3" s="1"/>
  <c r="K59" i="3"/>
  <c r="D60" i="3" l="1"/>
  <c r="I60" i="3" l="1"/>
  <c r="K60" i="3" l="1"/>
  <c r="G60" i="3"/>
  <c r="H60" i="3" s="1"/>
  <c r="J60" i="3" s="1"/>
  <c r="D61" i="3" l="1"/>
  <c r="I61" i="3" l="1"/>
  <c r="G61" i="3" l="1"/>
  <c r="H61" i="3" s="1"/>
  <c r="J61" i="3" s="1"/>
  <c r="K61" i="3"/>
  <c r="D62" i="3" l="1"/>
  <c r="I62" i="3" l="1"/>
  <c r="K62" i="3" s="1"/>
  <c r="G62" i="3" l="1"/>
  <c r="H62" i="3" s="1"/>
  <c r="J62" i="3" s="1"/>
  <c r="D63" i="3" s="1"/>
  <c r="I63" i="3" l="1"/>
  <c r="K63" i="3" s="1"/>
  <c r="G63" i="3" l="1"/>
  <c r="H63" i="3" s="1"/>
  <c r="J63" i="3" s="1"/>
  <c r="D64" i="3" s="1"/>
  <c r="I64" i="3" l="1"/>
  <c r="K64" i="3" s="1"/>
  <c r="G64" i="3" l="1"/>
  <c r="H64" i="3" s="1"/>
  <c r="J64" i="3" s="1"/>
  <c r="D65" i="3" s="1"/>
  <c r="I65" i="3" l="1"/>
  <c r="K65" i="3" s="1"/>
  <c r="G65" i="3" l="1"/>
  <c r="H65" i="3" s="1"/>
  <c r="J65" i="3" s="1"/>
  <c r="D66" i="3" s="1"/>
  <c r="I66" i="3" l="1"/>
  <c r="K66" i="3" s="1"/>
  <c r="G66" i="3" l="1"/>
  <c r="H66" i="3" s="1"/>
  <c r="J66" i="3" s="1"/>
  <c r="D67" i="3" s="1"/>
  <c r="I67" i="3" l="1"/>
  <c r="K67" i="3" s="1"/>
  <c r="G67" i="3" l="1"/>
  <c r="H67" i="3" s="1"/>
  <c r="J67" i="3" s="1"/>
  <c r="D68" i="3" s="1"/>
  <c r="I68" i="3" l="1"/>
  <c r="K68" i="3" s="1"/>
  <c r="G68" i="3" l="1"/>
  <c r="H68" i="3" s="1"/>
  <c r="J68" i="3" s="1"/>
  <c r="D69" i="3" s="1"/>
  <c r="I69" i="3" l="1"/>
  <c r="K69" i="3" s="1"/>
  <c r="G69" i="3" l="1"/>
  <c r="H69" i="3" s="1"/>
  <c r="J69" i="3" s="1"/>
  <c r="D70" i="3" s="1"/>
  <c r="I70" i="3" l="1"/>
  <c r="K70" i="3" s="1"/>
  <c r="G70" i="3" l="1"/>
  <c r="H70" i="3" s="1"/>
  <c r="J70" i="3" s="1"/>
  <c r="D71" i="3" s="1"/>
  <c r="I71" i="3" l="1"/>
  <c r="K71" i="3" s="1"/>
  <c r="G71" i="3" l="1"/>
  <c r="H71" i="3" s="1"/>
  <c r="J71" i="3" s="1"/>
  <c r="D72" i="3" s="1"/>
  <c r="I72" i="3" l="1"/>
  <c r="K72" i="3" s="1"/>
  <c r="G72" i="3" l="1"/>
  <c r="H72" i="3" s="1"/>
  <c r="J72" i="3" s="1"/>
  <c r="D73" i="3" s="1"/>
  <c r="I73" i="3" l="1"/>
  <c r="K73" i="3" s="1"/>
  <c r="G73" i="3" l="1"/>
  <c r="H73" i="3" s="1"/>
  <c r="J73" i="3" s="1"/>
  <c r="D74" i="3" s="1"/>
  <c r="I74" i="3" l="1"/>
  <c r="K74" i="3" s="1"/>
  <c r="G74" i="3" l="1"/>
  <c r="H74" i="3" s="1"/>
  <c r="J74" i="3" s="1"/>
  <c r="D75" i="3" s="1"/>
  <c r="I75" i="3" l="1"/>
  <c r="K75" i="3" s="1"/>
  <c r="G75" i="3" l="1"/>
  <c r="H75" i="3" s="1"/>
  <c r="J75" i="3" s="1"/>
  <c r="D76" i="3" s="1"/>
  <c r="I76" i="3" l="1"/>
  <c r="K76" i="3" s="1"/>
  <c r="G76" i="3" l="1"/>
  <c r="H76" i="3" s="1"/>
  <c r="J76" i="3" s="1"/>
  <c r="D77" i="3" s="1"/>
  <c r="I77" i="3" l="1"/>
  <c r="K77" i="3" s="1"/>
  <c r="G77" i="3" l="1"/>
  <c r="H77" i="3" s="1"/>
  <c r="J77" i="3" s="1"/>
  <c r="D78" i="3" s="1"/>
  <c r="I78" i="3" l="1"/>
  <c r="K78" i="3" s="1"/>
  <c r="G78" i="3" l="1"/>
  <c r="H78" i="3" s="1"/>
  <c r="J78" i="3" s="1"/>
  <c r="D79" i="3" s="1"/>
  <c r="I79" i="3" l="1"/>
  <c r="K79" i="3" s="1"/>
  <c r="G79" i="3" l="1"/>
  <c r="H79" i="3" s="1"/>
  <c r="J79" i="3" s="1"/>
  <c r="D80" i="3" s="1"/>
  <c r="I80" i="3" l="1"/>
  <c r="G80" i="3" l="1"/>
  <c r="H80" i="3" s="1"/>
  <c r="J80" i="3" s="1"/>
  <c r="K80" i="3"/>
  <c r="D81" i="3" l="1"/>
  <c r="I81" i="3" l="1"/>
  <c r="G81" i="3" l="1"/>
  <c r="H81" i="3" s="1"/>
  <c r="J81" i="3" s="1"/>
  <c r="K81" i="3"/>
  <c r="D82" i="3" l="1"/>
  <c r="I82" i="3" l="1"/>
  <c r="G82" i="3" l="1"/>
  <c r="H82" i="3" s="1"/>
  <c r="J82" i="3" s="1"/>
  <c r="K82" i="3"/>
  <c r="D83" i="3" l="1"/>
  <c r="I83" i="3" l="1"/>
  <c r="G83" i="3" l="1"/>
  <c r="H83" i="3" s="1"/>
  <c r="J83" i="3" s="1"/>
  <c r="K83" i="3"/>
  <c r="D84" i="3" l="1"/>
  <c r="I84" i="3" l="1"/>
  <c r="G84" i="3" l="1"/>
  <c r="H84" i="3" s="1"/>
  <c r="J84" i="3" s="1"/>
  <c r="K84" i="3"/>
  <c r="D85" i="3" l="1"/>
  <c r="I85" i="3" l="1"/>
  <c r="K85" i="3" l="1"/>
  <c r="G85" i="3"/>
  <c r="H85" i="3" s="1"/>
  <c r="J85" i="3" s="1"/>
  <c r="D86" i="3" l="1"/>
  <c r="I86" i="3" l="1"/>
  <c r="K86" i="3" s="1"/>
  <c r="G86" i="3" l="1"/>
  <c r="H86" i="3" s="1"/>
  <c r="J86" i="3" s="1"/>
  <c r="D87" i="3" s="1"/>
  <c r="I87" i="3" l="1"/>
  <c r="K87" i="3" s="1"/>
  <c r="G87" i="3" l="1"/>
  <c r="H87" i="3" s="1"/>
  <c r="J87" i="3" s="1"/>
  <c r="D88" i="3" s="1"/>
  <c r="I88" i="3" l="1"/>
  <c r="K88" i="3" s="1"/>
  <c r="G88" i="3" l="1"/>
  <c r="H88" i="3" s="1"/>
  <c r="J88" i="3" s="1"/>
  <c r="D89" i="3" s="1"/>
  <c r="I89" i="3" l="1"/>
  <c r="K89" i="3" s="1"/>
  <c r="G89" i="3" l="1"/>
  <c r="H89" i="3" s="1"/>
  <c r="J89" i="3" s="1"/>
  <c r="D90" i="3" s="1"/>
  <c r="I90" i="3" l="1"/>
  <c r="K90" i="3" s="1"/>
  <c r="G90" i="3" l="1"/>
  <c r="H90" i="3" s="1"/>
  <c r="J90" i="3" s="1"/>
  <c r="D91" i="3" s="1"/>
  <c r="I91" i="3" l="1"/>
  <c r="K91" i="3" s="1"/>
  <c r="G91" i="3" l="1"/>
  <c r="H91" i="3" s="1"/>
  <c r="J91" i="3" s="1"/>
  <c r="D92" i="3" s="1"/>
  <c r="I92" i="3" l="1"/>
  <c r="K92" i="3" s="1"/>
  <c r="G92" i="3" l="1"/>
  <c r="H92" i="3" s="1"/>
  <c r="J92" i="3" s="1"/>
  <c r="D93" i="3" s="1"/>
  <c r="I93" i="3" l="1"/>
  <c r="G93" i="3" l="1"/>
  <c r="H93" i="3" s="1"/>
  <c r="J93" i="3" s="1"/>
  <c r="K93" i="3"/>
  <c r="D94" i="3" l="1"/>
  <c r="I94" i="3" l="1"/>
  <c r="G94" i="3" l="1"/>
  <c r="H94" i="3" s="1"/>
  <c r="J94" i="3" s="1"/>
  <c r="K94" i="3"/>
  <c r="D95" i="3" l="1"/>
  <c r="I95" i="3" l="1"/>
  <c r="G95" i="3" l="1"/>
  <c r="H95" i="3" s="1"/>
  <c r="J95" i="3" s="1"/>
  <c r="K95" i="3"/>
  <c r="D96" i="3" l="1"/>
  <c r="I96" i="3" l="1"/>
  <c r="G96" i="3" l="1"/>
  <c r="H96" i="3" s="1"/>
  <c r="J96" i="3" s="1"/>
  <c r="K96" i="3"/>
  <c r="D97" i="3" l="1"/>
  <c r="I97" i="3" s="1"/>
  <c r="G97" i="3" l="1"/>
  <c r="H97" i="3" s="1"/>
  <c r="J97" i="3" s="1"/>
  <c r="K97" i="3"/>
  <c r="D98" i="3" l="1"/>
  <c r="I98" i="3" s="1"/>
  <c r="G98" i="3" l="1"/>
  <c r="H98" i="3" s="1"/>
  <c r="J98" i="3" s="1"/>
  <c r="K98" i="3"/>
  <c r="D99" i="3" l="1"/>
  <c r="I99" i="3" s="1"/>
  <c r="K99" i="3" s="1"/>
  <c r="G99" i="3" l="1"/>
  <c r="H99" i="3" s="1"/>
  <c r="J99" i="3" s="1"/>
  <c r="D100" i="3" l="1"/>
  <c r="I100" i="3" s="1"/>
  <c r="K100" i="3" s="1"/>
  <c r="G100" i="3" l="1"/>
  <c r="H100" i="3" s="1"/>
  <c r="J100" i="3" s="1"/>
  <c r="D101" i="3" l="1"/>
  <c r="I101" i="3" l="1"/>
  <c r="K101" i="3" s="1"/>
  <c r="G101" i="3"/>
  <c r="H101" i="3" s="1"/>
  <c r="J101" i="3" s="1"/>
  <c r="D102" i="3" s="1"/>
  <c r="I102" i="3" l="1"/>
  <c r="K102" i="3" s="1"/>
  <c r="G102" i="3" l="1"/>
  <c r="H102" i="3" s="1"/>
  <c r="J102" i="3"/>
  <c r="D103" i="3" s="1"/>
  <c r="I103" i="3" l="1"/>
  <c r="K103" i="3" l="1"/>
  <c r="I9" i="3"/>
  <c r="G103" i="3"/>
  <c r="H103" i="3" s="1"/>
  <c r="J103" i="3" s="1"/>
  <c r="I7" i="3" s="1"/>
  <c r="I8" i="3"/>
</calcChain>
</file>

<file path=xl/sharedStrings.xml><?xml version="1.0" encoding="utf-8"?>
<sst xmlns="http://schemas.openxmlformats.org/spreadsheetml/2006/main" count="25" uniqueCount="25">
  <si>
    <t>Loan amount</t>
  </si>
  <si>
    <t>Annual interest rate</t>
  </si>
  <si>
    <t>Loan period in years</t>
  </si>
  <si>
    <t>Number of payments per year</t>
  </si>
  <si>
    <t>Start date of loan</t>
  </si>
  <si>
    <t>Scheduled payment</t>
  </si>
  <si>
    <t>Scheduled number of payments</t>
  </si>
  <si>
    <t>Actual number of payments</t>
  </si>
  <si>
    <t>Total early payments</t>
  </si>
  <si>
    <t>Total interest</t>
  </si>
  <si>
    <t>Loan Amortization Schedule</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</si>
  <si>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</si>
  <si>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</si>
  <si>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</si>
  <si>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</si>
  <si>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</si>
  <si>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</si>
  <si>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</si>
  <si>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</si>
  <si>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</si>
  <si>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</si>
  <si>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</si>
  <si>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</si>
  <si>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Lender name</t>
  </si>
  <si>
    <t>Scheduled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</si>
</sst>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7" formatCode="&quot;$&quot;#,##0"/>
  </numFmts>
  <fonts count="24"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
      <sz val="1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s>
  <borders count="17">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top style="thin">
        <color rgb="FF376B36"/>
      </top>
      <bottom style="thin">
        <color theme="2" tint="-9.9978637043366805E-2"/>
      </bottom>
      <diagonal/>
    </border>
    <border>
      <left/>
      <right style="thin">
        <color theme="0"/>
      </right>
      <top/>
      <bottom/>
      <diagonal/>
    </border>
    <border>
      <left/>
      <right/>
      <top style="thin">
        <color theme="4" tint="-0.499984740745262"/>
      </top>
      <bottom style="thin">
        <color theme="2" tint="-9.9978637043366805E-2"/>
      </bottom>
      <diagonal/>
    </border>
    <border>
      <left/>
      <right/>
      <top style="thin">
        <color theme="2" tint="-9.9978637043366805E-2"/>
      </top>
      <bottom style="thin">
        <color theme="0" tint="-0.14999847407452621"/>
      </bottom>
      <diagonal/>
    </border>
    <border>
      <left/>
      <right style="thin">
        <color theme="0" tint="-0.14999847407452621"/>
      </right>
      <top style="thin">
        <color rgb="FF376B36"/>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4" tint="-0.499984740745262"/>
      </bottom>
      <diagonal/>
    </border>
    <border>
      <left/>
      <right/>
      <top/>
      <bottom style="thin">
        <color rgb="FF376B36"/>
      </bottom>
      <diagonal/>
    </border>
  </borders>
  <cellStyleXfs count="16">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4" fillId="5" borderId="0" applyFill="0" applyProtection="0">
      <alignment horizontal="center" vertical="center" wrapText="1"/>
    </xf>
  </cellStyleXfs>
  <cellXfs count="42">
    <xf numFmtId="0" fontId="0" fillId="0" borderId="0" xfId="0"/>
    <xf numFmtId="0" fontId="7" fillId="0" borderId="0" xfId="0" applyFont="1"/>
    <xf numFmtId="0" fontId="10" fillId="0" borderId="0" xfId="2" applyBorder="1">
      <alignment vertical="center"/>
    </xf>
    <xf numFmtId="0" fontId="10" fillId="0" borderId="0" xfId="2" applyFill="1" applyBorder="1">
      <alignment vertical="center"/>
    </xf>
    <xf numFmtId="0" fontId="13" fillId="0" borderId="0" xfId="13" applyFont="1" applyFill="1" applyBorder="1" applyAlignment="1">
      <alignment vertical="center" wrapText="1"/>
    </xf>
    <xf numFmtId="0" fontId="12" fillId="0" borderId="0" xfId="5" applyFont="1" applyBorder="1">
      <alignment vertical="center"/>
    </xf>
    <xf numFmtId="14" fontId="8" fillId="0" borderId="0" xfId="11" applyFont="1" applyFill="1" applyBorder="1" applyAlignment="1">
      <alignment horizontal="right" indent="1"/>
    </xf>
    <xf numFmtId="0" fontId="15" fillId="0" borderId="0" xfId="0" applyFont="1"/>
    <xf numFmtId="0" fontId="0" fillId="0" borderId="15" xfId="0" applyBorder="1" applyAlignment="1">
      <alignment vertical="center"/>
    </xf>
    <xf numFmtId="10" fontId="19" fillId="0" borderId="5" xfId="6" applyFont="1" applyFill="1" applyBorder="1" applyAlignment="1">
      <alignment horizontal="right" vertical="center" indent="1"/>
    </xf>
    <xf numFmtId="1" fontId="19" fillId="0" borderId="5" xfId="10" applyFont="1" applyFill="1" applyBorder="1" applyAlignment="1">
      <alignment horizontal="right" vertical="center" indent="1"/>
    </xf>
    <xf numFmtId="0" fontId="18" fillId="0" borderId="14" xfId="5" applyFont="1" applyBorder="1">
      <alignment vertical="center"/>
    </xf>
    <xf numFmtId="14" fontId="19" fillId="0" borderId="9" xfId="11" applyFont="1" applyFill="1" applyBorder="1" applyAlignment="1">
      <alignment horizontal="right" vertical="center" indent="1"/>
    </xf>
    <xf numFmtId="0" fontId="20" fillId="0" borderId="0" xfId="5" applyFont="1" applyBorder="1">
      <alignment vertical="center"/>
    </xf>
    <xf numFmtId="164" fontId="18" fillId="0" borderId="0" xfId="7" applyFont="1" applyFill="1" applyBorder="1" applyAlignment="1">
      <alignment horizontal="right" vertical="center" indent="1"/>
    </xf>
    <xf numFmtId="0" fontId="0" fillId="0" borderId="7" xfId="0" applyBorder="1"/>
    <xf numFmtId="0" fontId="22" fillId="0" borderId="0" xfId="15" applyFont="1" applyFill="1">
      <alignment horizontal="center" vertical="center" wrapText="1"/>
    </xf>
    <xf numFmtId="1" fontId="23" fillId="0" borderId="0" xfId="10" applyFont="1" applyFill="1"/>
    <xf numFmtId="14" fontId="23" fillId="0" borderId="0" xfId="11" applyFont="1" applyFill="1"/>
    <xf numFmtId="164" fontId="23" fillId="0" borderId="0" xfId="12" applyFont="1" applyFill="1">
      <alignment horizontal="right" indent="2"/>
    </xf>
    <xf numFmtId="0" fontId="18" fillId="5" borderId="6" xfId="5" applyFont="1" applyFill="1" applyBorder="1" applyAlignment="1">
      <alignment horizontal="left" vertical="center" indent="1"/>
    </xf>
    <xf numFmtId="0" fontId="18" fillId="5" borderId="10" xfId="5" applyFont="1" applyFill="1" applyBorder="1" applyAlignment="1">
      <alignment horizontal="left" vertical="center" indent="1"/>
    </xf>
    <xf numFmtId="164" fontId="19" fillId="0" borderId="8" xfId="8" applyNumberFormat="1" applyFont="1" applyFill="1" applyBorder="1" applyAlignment="1">
      <alignment horizontal="right" vertical="center" indent="1"/>
    </xf>
    <xf numFmtId="0" fontId="18" fillId="0" borderId="5" xfId="5" applyFont="1" applyBorder="1" applyAlignment="1">
      <alignment horizontal="left" vertical="center" indent="1"/>
    </xf>
    <xf numFmtId="0" fontId="18" fillId="0" borderId="11" xfId="5" applyFont="1" applyBorder="1" applyAlignment="1">
      <alignment horizontal="left" vertical="center" indent="1"/>
    </xf>
    <xf numFmtId="1" fontId="19" fillId="0" borderId="5" xfId="10" applyFont="1" applyFill="1" applyBorder="1" applyAlignment="1">
      <alignment horizontal="right" vertical="center" indent="1"/>
    </xf>
    <xf numFmtId="0" fontId="17" fillId="0" borderId="0" xfId="13" applyFont="1" applyFill="1" applyBorder="1" applyAlignment="1">
      <alignment horizontal="left" vertical="center" wrapText="1"/>
    </xf>
    <xf numFmtId="0" fontId="18" fillId="0" borderId="13" xfId="5" applyFont="1" applyBorder="1" applyAlignment="1">
      <alignment horizontal="left" vertical="center" indent="1"/>
    </xf>
    <xf numFmtId="0" fontId="18" fillId="0" borderId="14" xfId="5" applyFont="1" applyBorder="1" applyAlignment="1">
      <alignment horizontal="left" vertical="center" indent="1"/>
    </xf>
    <xf numFmtId="0" fontId="16" fillId="0" borderId="15" xfId="2" applyFont="1" applyBorder="1" applyAlignment="1">
      <alignment horizontal="left" vertical="center" indent="1"/>
    </xf>
    <xf numFmtId="0" fontId="16" fillId="0" borderId="16" xfId="2" applyFont="1" applyFill="1" applyBorder="1">
      <alignment vertical="center"/>
    </xf>
    <xf numFmtId="164" fontId="19" fillId="0" borderId="5" xfId="8" applyNumberFormat="1" applyFont="1" applyFill="1" applyBorder="1" applyAlignment="1">
      <alignment horizontal="right" vertical="center" indent="1"/>
    </xf>
    <xf numFmtId="0" fontId="21" fillId="0" borderId="0" xfId="5" applyFont="1" applyBorder="1" applyAlignment="1">
      <alignment horizontal="left" vertical="center" indent="1"/>
    </xf>
    <xf numFmtId="0" fontId="18" fillId="0" borderId="9" xfId="5" applyFont="1" applyBorder="1" applyAlignment="1">
      <alignment horizontal="left" vertical="center" indent="1"/>
    </xf>
    <xf numFmtId="0" fontId="18" fillId="0" borderId="12" xfId="5" applyFont="1" applyBorder="1" applyAlignment="1">
      <alignment horizontal="left" vertical="center" indent="1"/>
    </xf>
    <xf numFmtId="164" fontId="19" fillId="0" borderId="9" xfId="8" applyNumberFormat="1" applyFont="1" applyFill="1" applyBorder="1" applyAlignment="1">
      <alignment horizontal="right" vertical="center" indent="1"/>
    </xf>
    <xf numFmtId="164" fontId="2" fillId="0" borderId="0" xfId="8" applyNumberFormat="1" applyFont="1" applyFill="1" applyAlignment="1">
      <alignment horizontal="right" indent="1"/>
    </xf>
    <xf numFmtId="0" fontId="21" fillId="0" borderId="0" xfId="3" applyFont="1" applyFill="1" applyBorder="1" applyAlignment="1">
      <alignment horizontal="left" vertical="top" indent="1"/>
    </xf>
    <xf numFmtId="0" fontId="18" fillId="0" borderId="0" xfId="3" applyFont="1" applyFill="1" applyBorder="1" applyAlignment="1">
      <alignment horizontal="right" vertical="center" indent="1"/>
    </xf>
    <xf numFmtId="2" fontId="19" fillId="0" borderId="5" xfId="10" applyNumberFormat="1" applyFont="1" applyFill="1" applyBorder="1" applyAlignment="1">
      <alignment horizontal="right" vertical="center" indent="1"/>
    </xf>
    <xf numFmtId="167" fontId="19" fillId="0" borderId="6" xfId="7" applyNumberFormat="1" applyFont="1" applyFill="1" applyBorder="1" applyAlignment="1">
      <alignment horizontal="right" vertical="center" indent="1"/>
    </xf>
    <xf numFmtId="167" fontId="23" fillId="0" borderId="0" xfId="12" applyNumberFormat="1" applyFont="1" applyFill="1">
      <alignment horizontal="right" indent="2"/>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00000000-0005-0000-0000-00000D000000}"/>
    <cellStyle name="SubHead_4" xfId="14" xr:uid="{00000000-0005-0000-0000-00000E000000}"/>
    <cellStyle name="Table Amount" xfId="12" xr:uid="{00000000-0005-0000-0000-00000F000000}"/>
  </cellStyles>
  <dxfs count="1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sz val="14"/>
        <color theme="1" tint="0.34998626667073579"/>
        <name val="Calibri"/>
        <scheme val="minor"/>
      </font>
      <fill>
        <patternFill patternType="none">
          <fgColor indexed="64"/>
          <bgColor auto="1"/>
        </patternFill>
      </fill>
      <alignment vertical="center" textRotation="0" indent="0" justifyLastLine="0" shrinkToFit="0" readingOrder="0"/>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7"/>
      <tableStyleElement type="headerRow" dxfId="16"/>
      <tableStyleElement type="totalRow"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xdr:colOff>
      <xdr:row>2</xdr:row>
      <xdr:rowOff>50800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2</xdr:col>
      <xdr:colOff>30480</xdr:colOff>
      <xdr:row>2</xdr:row>
      <xdr:rowOff>50800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3"/>
            </a:ext>
          </a:extLst>
        </a:blip>
        <a:stretch>
          <a:fillRect/>
        </a:stretch>
      </xdr:blipFill>
      <xdr:spPr>
        <a:xfrm>
          <a:off x="243840" y="266700"/>
          <a:ext cx="914400" cy="9118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aymentSchedule3" displayName="PaymentSchedule3" ref="B13:K103" totalsRowShown="0" headerRowDxfId="14" dataDxfId="13" headerRowCellStyle="Style 6">
  <tableColumns count="10">
    <tableColumn id="1" xr3:uid="{00000000-0010-0000-0000-000001000000}" name="Payment Number" dataDxfId="12" dataCellStyle="Number">
      <calculatedColumnFormula>IF(LoanIsGood,IF(ROW()-ROW(PaymentSchedule3[[#Headers],[Payment Number]])&gt;ScheduledNumberOfPayments,"",ROW()-ROW(PaymentSchedule3[[#Headers],[Payment Number]])),"")</calculatedColumnFormula>
    </tableColumn>
    <tableColumn id="2" xr3:uid="{00000000-0010-0000-0000-000002000000}" name="Payment_x000a_Date" dataDxfId="11" dataCellStyle="Date">
      <calculatedColumnFormula>IF(PaymentSchedule3[[#This Row],[Payment Number]]&lt;&gt;"",EOMONTH(LoanStartDate,ROW(PaymentSchedule3[[#This Row],[Payment Number]])-ROW(PaymentSchedule3[[#Headers],[Payment Number]])-2)+DAY(LoanStartDate),"")</calculatedColumnFormula>
    </tableColumn>
    <tableColumn id="3" xr3:uid="{00000000-0010-0000-0000-000003000000}" name="Beginning_x000a_Balance" dataDxfId="10"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00000000-0010-0000-0000-000004000000}" name="Scheduled Payment" dataDxfId="9" dataCellStyle="Table Amount">
      <calculatedColumnFormula>IF(PaymentSchedule3[[#This Row],[Payment Number]]&lt;&gt;"",ScheduledPayment,"")</calculatedColumnFormula>
    </tableColumn>
    <tableColumn id="5" xr3:uid="{00000000-0010-0000-0000-000005000000}" name="Extra_x000a_Payment" dataDxfId="3"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00000000-0010-0000-0000-000006000000}" name="Total_x000a_Payment" dataDxfId="8"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00000000-0010-0000-0000-000007000000}" name="Principal" dataDxfId="7" dataCellStyle="Table Amount">
      <calculatedColumnFormula>IF(PaymentSchedule3[[#This Row],[Payment Number]]&lt;&gt;"",PaymentSchedule3[[#This Row],[Total
Payment]]-PaymentSchedule3[[#This Row],[Interest]],"")</calculatedColumnFormula>
    </tableColumn>
    <tableColumn id="8" xr3:uid="{00000000-0010-0000-0000-000008000000}" name="Interest" dataDxfId="6" dataCellStyle="Table Amount">
      <calculatedColumnFormula>IF(PaymentSchedule3[[#This Row],[Payment Number]]&lt;&gt;"",PaymentSchedule3[[#This Row],[Beginning
Balance]]*(InterestRate/PaymentsPerYear),"")</calculatedColumnFormula>
    </tableColumn>
    <tableColumn id="9" xr3:uid="{00000000-0010-0000-0000-000009000000}" name="Ending_x000a_Balance" dataDxfId="5"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00000000-0010-0000-0000-00000A000000}" name="Cumulative_x000a_Interest" dataDxfId="4" data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autoPageBreaks="0" fitToPage="1"/>
  </sheetPr>
  <dimension ref="B1:K103"/>
  <sheetViews>
    <sheetView showGridLines="0" tabSelected="1" topLeftCell="A2" zoomScaleNormal="100" workbookViewId="0">
      <selection activeCell="H14" sqref="H14"/>
    </sheetView>
  </sheetViews>
  <sheetFormatPr defaultColWidth="8.88671875" defaultRowHeight="14.4" x14ac:dyDescent="0.3"/>
  <cols>
    <col min="1" max="1" width="3.5546875" customWidth="1"/>
    <col min="2" max="2" width="12.88671875" customWidth="1"/>
    <col min="3" max="3" width="14.77734375" customWidth="1"/>
    <col min="4" max="4" width="18.109375" customWidth="1"/>
    <col min="5" max="5" width="17.21875" customWidth="1"/>
    <col min="6" max="6" width="15.77734375" hidden="1" customWidth="1"/>
    <col min="7" max="10" width="15.77734375" customWidth="1"/>
    <col min="11" max="11" width="17.77734375" customWidth="1"/>
  </cols>
  <sheetData>
    <row r="1" spans="2:11" s="1" customFormat="1" ht="21" customHeight="1" x14ac:dyDescent="0.3">
      <c r="B1" s="4"/>
      <c r="C1" s="4"/>
      <c r="D1" s="4"/>
      <c r="E1" s="4"/>
      <c r="F1" s="4"/>
      <c r="G1" s="4"/>
      <c r="H1" s="4"/>
      <c r="I1" s="4"/>
      <c r="J1" s="4"/>
      <c r="K1" s="4"/>
    </row>
    <row r="2" spans="2:11" s="1" customFormat="1" ht="67.95" customHeight="1" x14ac:dyDescent="0.3">
      <c r="B2" s="4"/>
      <c r="C2" s="26" t="s">
        <v>10</v>
      </c>
      <c r="D2" s="26"/>
      <c r="E2" s="26"/>
      <c r="F2" s="26"/>
      <c r="G2" s="26"/>
      <c r="H2" s="26"/>
      <c r="I2" s="26"/>
      <c r="J2" s="26"/>
      <c r="K2" s="26"/>
    </row>
    <row r="3" spans="2:11" s="1" customFormat="1" ht="24" customHeight="1" x14ac:dyDescent="0.3">
      <c r="B3" s="4"/>
      <c r="C3" s="4"/>
      <c r="D3" s="4"/>
      <c r="E3" s="4"/>
      <c r="F3" s="4"/>
      <c r="G3" s="4"/>
      <c r="H3" s="4"/>
      <c r="I3" s="4"/>
      <c r="J3" s="4"/>
      <c r="K3" s="4"/>
    </row>
    <row r="4" spans="2:11" ht="37.950000000000003" customHeight="1" x14ac:dyDescent="0.3">
      <c r="B4" s="29" t="s">
        <v>21</v>
      </c>
      <c r="C4" s="29"/>
      <c r="D4" s="29"/>
      <c r="E4" s="2"/>
      <c r="G4" s="30" t="s">
        <v>11</v>
      </c>
      <c r="H4" s="30"/>
      <c r="I4" s="2"/>
      <c r="J4" s="3"/>
    </row>
    <row r="5" spans="2:11" ht="24" customHeight="1" x14ac:dyDescent="0.3">
      <c r="B5" s="27" t="s">
        <v>0</v>
      </c>
      <c r="C5" s="27"/>
      <c r="D5" s="28"/>
      <c r="E5" s="40">
        <v>500000000</v>
      </c>
      <c r="G5" s="20" t="s">
        <v>5</v>
      </c>
      <c r="H5" s="21"/>
      <c r="I5" s="22">
        <f>IF(LoanIsGood,-PMT(InterestRate/PaymentsPerYear,ScheduledNumberOfPayments,LoanAmount),"")</f>
        <v>24048365.638878576</v>
      </c>
      <c r="J5" s="22"/>
      <c r="K5" s="22"/>
    </row>
    <row r="6" spans="2:11" ht="24" customHeight="1" x14ac:dyDescent="0.3">
      <c r="B6" s="27" t="s">
        <v>1</v>
      </c>
      <c r="C6" s="27"/>
      <c r="D6" s="28"/>
      <c r="E6" s="9">
        <v>5.0999999999999997E-2</v>
      </c>
      <c r="G6" s="23" t="s">
        <v>6</v>
      </c>
      <c r="H6" s="24"/>
      <c r="I6" s="25">
        <f>IF(LoanIsGood,LoanPeriod*PaymentsPerYear,"")</f>
        <v>30</v>
      </c>
      <c r="J6" s="25"/>
      <c r="K6" s="25"/>
    </row>
    <row r="7" spans="2:11" ht="24" customHeight="1" x14ac:dyDescent="0.3">
      <c r="B7" s="27" t="s">
        <v>2</v>
      </c>
      <c r="C7" s="27"/>
      <c r="D7" s="28"/>
      <c r="E7" s="39">
        <v>15</v>
      </c>
      <c r="G7" s="23" t="s">
        <v>7</v>
      </c>
      <c r="H7" s="24"/>
      <c r="I7" s="25">
        <f>ActualNumberOfPayments</f>
        <v>30</v>
      </c>
      <c r="J7" s="25"/>
      <c r="K7" s="25"/>
    </row>
    <row r="8" spans="2:11" ht="24" customHeight="1" x14ac:dyDescent="0.3">
      <c r="B8" s="27" t="s">
        <v>3</v>
      </c>
      <c r="C8" s="27"/>
      <c r="D8" s="28"/>
      <c r="E8" s="10">
        <v>2</v>
      </c>
      <c r="G8" s="23" t="s">
        <v>8</v>
      </c>
      <c r="H8" s="24"/>
      <c r="I8" s="31">
        <f>TotalEarlyPayments</f>
        <v>0</v>
      </c>
      <c r="J8" s="31"/>
      <c r="K8" s="31"/>
    </row>
    <row r="9" spans="2:11" ht="24" customHeight="1" x14ac:dyDescent="0.3">
      <c r="B9" s="27" t="s">
        <v>4</v>
      </c>
      <c r="C9" s="27"/>
      <c r="D9" s="11"/>
      <c r="E9" s="12">
        <v>45580</v>
      </c>
      <c r="G9" s="33" t="s">
        <v>9</v>
      </c>
      <c r="H9" s="34"/>
      <c r="I9" s="35">
        <f>TotalInterest</f>
        <v>221450969.16635713</v>
      </c>
      <c r="J9" s="35"/>
      <c r="K9" s="35"/>
    </row>
    <row r="10" spans="2:11" ht="12.45" customHeight="1" x14ac:dyDescent="0.3">
      <c r="C10" s="5"/>
      <c r="D10" s="5"/>
      <c r="E10" s="6"/>
      <c r="G10" s="13"/>
      <c r="H10" s="13"/>
      <c r="I10" s="36"/>
      <c r="J10" s="36"/>
      <c r="K10" s="36"/>
    </row>
    <row r="11" spans="2:11" ht="20.55" customHeight="1" x14ac:dyDescent="0.3">
      <c r="B11" s="32" t="s">
        <v>22</v>
      </c>
      <c r="C11" s="32"/>
      <c r="D11" s="32"/>
      <c r="E11" s="14">
        <v>0</v>
      </c>
      <c r="F11" s="7"/>
      <c r="G11" s="37" t="s">
        <v>23</v>
      </c>
      <c r="H11" s="37"/>
      <c r="I11" s="38"/>
      <c r="J11" s="38"/>
      <c r="K11" s="38"/>
    </row>
    <row r="12" spans="2:11" ht="31.95" customHeight="1" x14ac:dyDescent="0.3">
      <c r="B12" s="15"/>
    </row>
    <row r="13" spans="2:11" s="8" customFormat="1" ht="48" customHeight="1" x14ac:dyDescent="0.3">
      <c r="B13" s="16" t="s">
        <v>12</v>
      </c>
      <c r="C13" s="16" t="s">
        <v>13</v>
      </c>
      <c r="D13" s="16" t="s">
        <v>14</v>
      </c>
      <c r="E13" s="16" t="s">
        <v>24</v>
      </c>
      <c r="F13" s="16" t="s">
        <v>15</v>
      </c>
      <c r="G13" s="16" t="s">
        <v>16</v>
      </c>
      <c r="H13" s="16" t="s">
        <v>17</v>
      </c>
      <c r="I13" s="16" t="s">
        <v>18</v>
      </c>
      <c r="J13" s="16" t="s">
        <v>19</v>
      </c>
      <c r="K13" s="16" t="s">
        <v>20</v>
      </c>
    </row>
    <row r="14" spans="2:11" x14ac:dyDescent="0.3">
      <c r="B14" s="17">
        <f>IF(LoanIsGood,IF(ROW()-ROW(PaymentSchedule3[[#Headers],[Payment Number]])&gt;ScheduledNumberOfPayments,"",ROW()-ROW(PaymentSchedule3[[#Headers],[Payment Number]])),"")</f>
        <v>1</v>
      </c>
      <c r="C14" s="18">
        <f>IF(PaymentSchedule3[[#This Row],[Payment Number]]&lt;&gt;"",EOMONTH(LoanStartDate,ROW(PaymentSchedule3[[#This Row],[Payment Number]])-ROW(PaymentSchedule3[[#Headers],[Payment Number]])-2)+DAY(LoanStartDate),"")</f>
        <v>45580</v>
      </c>
      <c r="D14" s="41">
        <f>IF(PaymentSchedule3[[#This Row],[Payment Number]]&lt;&gt;"",IF(ROW()-ROW(PaymentSchedule3[[#Headers],[Beginning
Balance]])=1,LoanAmount,INDEX(PaymentSchedule3[Ending
Balance],ROW()-ROW(PaymentSchedule3[[#Headers],[Beginning
Balance]])-1)),"")</f>
        <v>500000000</v>
      </c>
      <c r="E14" s="41">
        <f>IF(PaymentSchedule3[[#This Row],[Payment Number]]&lt;&gt;"",ScheduledPayment,"")</f>
        <v>24048365.638878576</v>
      </c>
      <c r="F14"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4" s="41">
        <f>IF(PaymentSchedule3[[#This Row],[Payment Number]]&lt;&gt;"",PaymentSchedule3[[#This Row],[Total
Payment]]-PaymentSchedule3[[#This Row],[Interest]],"")</f>
        <v>11298365.638878576</v>
      </c>
      <c r="I14" s="41">
        <f>IF(PaymentSchedule3[[#This Row],[Payment Number]]&lt;&gt;"",PaymentSchedule3[[#This Row],[Beginning
Balance]]*(InterestRate/PaymentsPerYear),"")</f>
        <v>12750000</v>
      </c>
      <c r="J14" s="41">
        <f>IF(PaymentSchedule3[[#This Row],[Payment Number]]&lt;&gt;"",IF(PaymentSchedule3[[#This Row],[Scheduled Payment]]+PaymentSchedule3[[#This Row],[Extra
Payment]]&lt;=PaymentSchedule3[[#This Row],[Beginning
Balance]],PaymentSchedule3[[#This Row],[Beginning
Balance]]-PaymentSchedule3[[#This Row],[Principal]],0),"")</f>
        <v>488701634.36112142</v>
      </c>
      <c r="K14" s="41">
        <f>IF(PaymentSchedule3[[#This Row],[Payment Number]]&lt;&gt;"",SUM(INDEX(PaymentSchedule3[Interest],1,1):PaymentSchedule3[[#This Row],[Interest]]),"")</f>
        <v>12750000</v>
      </c>
    </row>
    <row r="15" spans="2:11" x14ac:dyDescent="0.3">
      <c r="B15" s="17">
        <f>IF(LoanIsGood,IF(ROW()-ROW(PaymentSchedule3[[#Headers],[Payment Number]])&gt;ScheduledNumberOfPayments,"",ROW()-ROW(PaymentSchedule3[[#Headers],[Payment Number]])),"")</f>
        <v>2</v>
      </c>
      <c r="C15" s="18">
        <f>IF(PaymentSchedule3[[#This Row],[Payment Number]]&lt;&gt;"",EOMONTH(LoanStartDate,ROW(PaymentSchedule3[[#This Row],[Payment Number]])-ROW(PaymentSchedule3[[#Headers],[Payment Number]])-2)+DAY(LoanStartDate),"")</f>
        <v>45611</v>
      </c>
      <c r="D15" s="41">
        <f>IF(PaymentSchedule3[[#This Row],[Payment Number]]&lt;&gt;"",IF(ROW()-ROW(PaymentSchedule3[[#Headers],[Beginning
Balance]])=1,LoanAmount,INDEX(PaymentSchedule3[Ending
Balance],ROW()-ROW(PaymentSchedule3[[#Headers],[Beginning
Balance]])-1)),"")</f>
        <v>488701634.36112142</v>
      </c>
      <c r="E15" s="41">
        <f>IF(PaymentSchedule3[[#This Row],[Payment Number]]&lt;&gt;"",ScheduledPayment,"")</f>
        <v>24048365.638878576</v>
      </c>
      <c r="F15"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5" s="41">
        <f>IF(PaymentSchedule3[[#This Row],[Payment Number]]&lt;&gt;"",PaymentSchedule3[[#This Row],[Total
Payment]]-PaymentSchedule3[[#This Row],[Interest]],"")</f>
        <v>11586473.962669982</v>
      </c>
      <c r="I15" s="41">
        <f>IF(PaymentSchedule3[[#This Row],[Payment Number]]&lt;&gt;"",PaymentSchedule3[[#This Row],[Beginning
Balance]]*(InterestRate/PaymentsPerYear),"")</f>
        <v>12461891.676208595</v>
      </c>
      <c r="J15" s="41">
        <f>IF(PaymentSchedule3[[#This Row],[Payment Number]]&lt;&gt;"",IF(PaymentSchedule3[[#This Row],[Scheduled Payment]]+PaymentSchedule3[[#This Row],[Extra
Payment]]&lt;=PaymentSchedule3[[#This Row],[Beginning
Balance]],PaymentSchedule3[[#This Row],[Beginning
Balance]]-PaymentSchedule3[[#This Row],[Principal]],0),"")</f>
        <v>477115160.39845145</v>
      </c>
      <c r="K15" s="41">
        <f>IF(PaymentSchedule3[[#This Row],[Payment Number]]&lt;&gt;"",SUM(INDEX(PaymentSchedule3[Interest],1,1):PaymentSchedule3[[#This Row],[Interest]]),"")</f>
        <v>25211891.676208593</v>
      </c>
    </row>
    <row r="16" spans="2:11" x14ac:dyDescent="0.3">
      <c r="B16" s="17">
        <f>IF(LoanIsGood,IF(ROW()-ROW(PaymentSchedule3[[#Headers],[Payment Number]])&gt;ScheduledNumberOfPayments,"",ROW()-ROW(PaymentSchedule3[[#Headers],[Payment Number]])),"")</f>
        <v>3</v>
      </c>
      <c r="C16" s="18">
        <f>IF(PaymentSchedule3[[#This Row],[Payment Number]]&lt;&gt;"",EOMONTH(LoanStartDate,ROW(PaymentSchedule3[[#This Row],[Payment Number]])-ROW(PaymentSchedule3[[#Headers],[Payment Number]])-2)+DAY(LoanStartDate),"")</f>
        <v>45641</v>
      </c>
      <c r="D16" s="41">
        <f>IF(PaymentSchedule3[[#This Row],[Payment Number]]&lt;&gt;"",IF(ROW()-ROW(PaymentSchedule3[[#Headers],[Beginning
Balance]])=1,LoanAmount,INDEX(PaymentSchedule3[Ending
Balance],ROW()-ROW(PaymentSchedule3[[#Headers],[Beginning
Balance]])-1)),"")</f>
        <v>477115160.39845145</v>
      </c>
      <c r="E16" s="41">
        <f>IF(PaymentSchedule3[[#This Row],[Payment Number]]&lt;&gt;"",ScheduledPayment,"")</f>
        <v>24048365.638878576</v>
      </c>
      <c r="F16"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6" s="41">
        <f>IF(PaymentSchedule3[[#This Row],[Payment Number]]&lt;&gt;"",PaymentSchedule3[[#This Row],[Total
Payment]]-PaymentSchedule3[[#This Row],[Interest]],"")</f>
        <v>11881929.048718065</v>
      </c>
      <c r="I16" s="41">
        <f>IF(PaymentSchedule3[[#This Row],[Payment Number]]&lt;&gt;"",PaymentSchedule3[[#This Row],[Beginning
Balance]]*(InterestRate/PaymentsPerYear),"")</f>
        <v>12166436.590160511</v>
      </c>
      <c r="J16" s="41">
        <f>IF(PaymentSchedule3[[#This Row],[Payment Number]]&lt;&gt;"",IF(PaymentSchedule3[[#This Row],[Scheduled Payment]]+PaymentSchedule3[[#This Row],[Extra
Payment]]&lt;=PaymentSchedule3[[#This Row],[Beginning
Balance]],PaymentSchedule3[[#This Row],[Beginning
Balance]]-PaymentSchedule3[[#This Row],[Principal]],0),"")</f>
        <v>465233231.34973335</v>
      </c>
      <c r="K16" s="41">
        <f>IF(PaymentSchedule3[[#This Row],[Payment Number]]&lt;&gt;"",SUM(INDEX(PaymentSchedule3[Interest],1,1):PaymentSchedule3[[#This Row],[Interest]]),"")</f>
        <v>37378328.266369104</v>
      </c>
    </row>
    <row r="17" spans="2:11" x14ac:dyDescent="0.3">
      <c r="B17" s="17">
        <f>IF(LoanIsGood,IF(ROW()-ROW(PaymentSchedule3[[#Headers],[Payment Number]])&gt;ScheduledNumberOfPayments,"",ROW()-ROW(PaymentSchedule3[[#Headers],[Payment Number]])),"")</f>
        <v>4</v>
      </c>
      <c r="C17" s="18">
        <f>IF(PaymentSchedule3[[#This Row],[Payment Number]]&lt;&gt;"",EOMONTH(LoanStartDate,ROW(PaymentSchedule3[[#This Row],[Payment Number]])-ROW(PaymentSchedule3[[#Headers],[Payment Number]])-2)+DAY(LoanStartDate),"")</f>
        <v>45672</v>
      </c>
      <c r="D17" s="41">
        <f>IF(PaymentSchedule3[[#This Row],[Payment Number]]&lt;&gt;"",IF(ROW()-ROW(PaymentSchedule3[[#Headers],[Beginning
Balance]])=1,LoanAmount,INDEX(PaymentSchedule3[Ending
Balance],ROW()-ROW(PaymentSchedule3[[#Headers],[Beginning
Balance]])-1)),"")</f>
        <v>465233231.34973335</v>
      </c>
      <c r="E17" s="41">
        <f>IF(PaymentSchedule3[[#This Row],[Payment Number]]&lt;&gt;"",ScheduledPayment,"")</f>
        <v>24048365.638878576</v>
      </c>
      <c r="F17"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7" s="41">
        <f>IF(PaymentSchedule3[[#This Row],[Payment Number]]&lt;&gt;"",PaymentSchedule3[[#This Row],[Total
Payment]]-PaymentSchedule3[[#This Row],[Interest]],"")</f>
        <v>12184918.239460377</v>
      </c>
      <c r="I17" s="41">
        <f>IF(PaymentSchedule3[[#This Row],[Payment Number]]&lt;&gt;"",PaymentSchedule3[[#This Row],[Beginning
Balance]]*(InterestRate/PaymentsPerYear),"")</f>
        <v>11863447.399418199</v>
      </c>
      <c r="J17" s="41">
        <f>IF(PaymentSchedule3[[#This Row],[Payment Number]]&lt;&gt;"",IF(PaymentSchedule3[[#This Row],[Scheduled Payment]]+PaymentSchedule3[[#This Row],[Extra
Payment]]&lt;=PaymentSchedule3[[#This Row],[Beginning
Balance]],PaymentSchedule3[[#This Row],[Beginning
Balance]]-PaymentSchedule3[[#This Row],[Principal]],0),"")</f>
        <v>453048313.110273</v>
      </c>
      <c r="K17" s="41">
        <f>IF(PaymentSchedule3[[#This Row],[Payment Number]]&lt;&gt;"",SUM(INDEX(PaymentSchedule3[Interest],1,1):PaymentSchedule3[[#This Row],[Interest]]),"")</f>
        <v>49241775.665787302</v>
      </c>
    </row>
    <row r="18" spans="2:11" x14ac:dyDescent="0.3">
      <c r="B18" s="17">
        <f>IF(LoanIsGood,IF(ROW()-ROW(PaymentSchedule3[[#Headers],[Payment Number]])&gt;ScheduledNumberOfPayments,"",ROW()-ROW(PaymentSchedule3[[#Headers],[Payment Number]])),"")</f>
        <v>5</v>
      </c>
      <c r="C18" s="18">
        <f>IF(PaymentSchedule3[[#This Row],[Payment Number]]&lt;&gt;"",EOMONTH(LoanStartDate,ROW(PaymentSchedule3[[#This Row],[Payment Number]])-ROW(PaymentSchedule3[[#Headers],[Payment Number]])-2)+DAY(LoanStartDate),"")</f>
        <v>45703</v>
      </c>
      <c r="D18" s="41">
        <f>IF(PaymentSchedule3[[#This Row],[Payment Number]]&lt;&gt;"",IF(ROW()-ROW(PaymentSchedule3[[#Headers],[Beginning
Balance]])=1,LoanAmount,INDEX(PaymentSchedule3[Ending
Balance],ROW()-ROW(PaymentSchedule3[[#Headers],[Beginning
Balance]])-1)),"")</f>
        <v>453048313.110273</v>
      </c>
      <c r="E18" s="41">
        <f>IF(PaymentSchedule3[[#This Row],[Payment Number]]&lt;&gt;"",ScheduledPayment,"")</f>
        <v>24048365.638878576</v>
      </c>
      <c r="F18"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8" s="41">
        <f>IF(PaymentSchedule3[[#This Row],[Payment Number]]&lt;&gt;"",PaymentSchedule3[[#This Row],[Total
Payment]]-PaymentSchedule3[[#This Row],[Interest]],"")</f>
        <v>12495633.654566616</v>
      </c>
      <c r="I18" s="41">
        <f>IF(PaymentSchedule3[[#This Row],[Payment Number]]&lt;&gt;"",PaymentSchedule3[[#This Row],[Beginning
Balance]]*(InterestRate/PaymentsPerYear),"")</f>
        <v>11552731.984311961</v>
      </c>
      <c r="J18" s="41">
        <f>IF(PaymentSchedule3[[#This Row],[Payment Number]]&lt;&gt;"",IF(PaymentSchedule3[[#This Row],[Scheduled Payment]]+PaymentSchedule3[[#This Row],[Extra
Payment]]&lt;=PaymentSchedule3[[#This Row],[Beginning
Balance]],PaymentSchedule3[[#This Row],[Beginning
Balance]]-PaymentSchedule3[[#This Row],[Principal]],0),"")</f>
        <v>440552679.45570636</v>
      </c>
      <c r="K18" s="41">
        <f>IF(PaymentSchedule3[[#This Row],[Payment Number]]&lt;&gt;"",SUM(INDEX(PaymentSchedule3[Interest],1,1):PaymentSchedule3[[#This Row],[Interest]]),"")</f>
        <v>60794507.650099263</v>
      </c>
    </row>
    <row r="19" spans="2:11" x14ac:dyDescent="0.3">
      <c r="B19" s="17">
        <f>IF(LoanIsGood,IF(ROW()-ROW(PaymentSchedule3[[#Headers],[Payment Number]])&gt;ScheduledNumberOfPayments,"",ROW()-ROW(PaymentSchedule3[[#Headers],[Payment Number]])),"")</f>
        <v>6</v>
      </c>
      <c r="C19" s="18">
        <f>IF(PaymentSchedule3[[#This Row],[Payment Number]]&lt;&gt;"",EOMONTH(LoanStartDate,ROW(PaymentSchedule3[[#This Row],[Payment Number]])-ROW(PaymentSchedule3[[#Headers],[Payment Number]])-2)+DAY(LoanStartDate),"")</f>
        <v>45731</v>
      </c>
      <c r="D19" s="41">
        <f>IF(PaymentSchedule3[[#This Row],[Payment Number]]&lt;&gt;"",IF(ROW()-ROW(PaymentSchedule3[[#Headers],[Beginning
Balance]])=1,LoanAmount,INDEX(PaymentSchedule3[Ending
Balance],ROW()-ROW(PaymentSchedule3[[#Headers],[Beginning
Balance]])-1)),"")</f>
        <v>440552679.45570636</v>
      </c>
      <c r="E19" s="41">
        <f>IF(PaymentSchedule3[[#This Row],[Payment Number]]&lt;&gt;"",ScheduledPayment,"")</f>
        <v>24048365.638878576</v>
      </c>
      <c r="F19"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19" s="41">
        <f>IF(PaymentSchedule3[[#This Row],[Payment Number]]&lt;&gt;"",PaymentSchedule3[[#This Row],[Total
Payment]]-PaymentSchedule3[[#This Row],[Interest]],"")</f>
        <v>12814272.312758066</v>
      </c>
      <c r="I19" s="41">
        <f>IF(PaymentSchedule3[[#This Row],[Payment Number]]&lt;&gt;"",PaymentSchedule3[[#This Row],[Beginning
Balance]]*(InterestRate/PaymentsPerYear),"")</f>
        <v>11234093.326120511</v>
      </c>
      <c r="J19" s="41">
        <f>IF(PaymentSchedule3[[#This Row],[Payment Number]]&lt;&gt;"",IF(PaymentSchedule3[[#This Row],[Scheduled Payment]]+PaymentSchedule3[[#This Row],[Extra
Payment]]&lt;=PaymentSchedule3[[#This Row],[Beginning
Balance]],PaymentSchedule3[[#This Row],[Beginning
Balance]]-PaymentSchedule3[[#This Row],[Principal]],0),"")</f>
        <v>427738407.14294827</v>
      </c>
      <c r="K19" s="41">
        <f>IF(PaymentSchedule3[[#This Row],[Payment Number]]&lt;&gt;"",SUM(INDEX(PaymentSchedule3[Interest],1,1):PaymentSchedule3[[#This Row],[Interest]]),"")</f>
        <v>72028600.976219773</v>
      </c>
    </row>
    <row r="20" spans="2:11" x14ac:dyDescent="0.3">
      <c r="B20" s="17">
        <f>IF(LoanIsGood,IF(ROW()-ROW(PaymentSchedule3[[#Headers],[Payment Number]])&gt;ScheduledNumberOfPayments,"",ROW()-ROW(PaymentSchedule3[[#Headers],[Payment Number]])),"")</f>
        <v>7</v>
      </c>
      <c r="C20" s="18">
        <f>IF(PaymentSchedule3[[#This Row],[Payment Number]]&lt;&gt;"",EOMONTH(LoanStartDate,ROW(PaymentSchedule3[[#This Row],[Payment Number]])-ROW(PaymentSchedule3[[#Headers],[Payment Number]])-2)+DAY(LoanStartDate),"")</f>
        <v>45762</v>
      </c>
      <c r="D20" s="41">
        <f>IF(PaymentSchedule3[[#This Row],[Payment Number]]&lt;&gt;"",IF(ROW()-ROW(PaymentSchedule3[[#Headers],[Beginning
Balance]])=1,LoanAmount,INDEX(PaymentSchedule3[Ending
Balance],ROW()-ROW(PaymentSchedule3[[#Headers],[Beginning
Balance]])-1)),"")</f>
        <v>427738407.14294827</v>
      </c>
      <c r="E20" s="41">
        <f>IF(PaymentSchedule3[[#This Row],[Payment Number]]&lt;&gt;"",ScheduledPayment,"")</f>
        <v>24048365.638878576</v>
      </c>
      <c r="F20"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0" s="41">
        <f>IF(PaymentSchedule3[[#This Row],[Payment Number]]&lt;&gt;"",PaymentSchedule3[[#This Row],[Total
Payment]]-PaymentSchedule3[[#This Row],[Interest]],"")</f>
        <v>13141036.256733397</v>
      </c>
      <c r="I20" s="41">
        <f>IF(PaymentSchedule3[[#This Row],[Payment Number]]&lt;&gt;"",PaymentSchedule3[[#This Row],[Beginning
Balance]]*(InterestRate/PaymentsPerYear),"")</f>
        <v>10907329.382145179</v>
      </c>
      <c r="J20" s="41">
        <f>IF(PaymentSchedule3[[#This Row],[Payment Number]]&lt;&gt;"",IF(PaymentSchedule3[[#This Row],[Scheduled Payment]]+PaymentSchedule3[[#This Row],[Extra
Payment]]&lt;=PaymentSchedule3[[#This Row],[Beginning
Balance]],PaymentSchedule3[[#This Row],[Beginning
Balance]]-PaymentSchedule3[[#This Row],[Principal]],0),"")</f>
        <v>414597370.88621485</v>
      </c>
      <c r="K20" s="41">
        <f>IF(PaymentSchedule3[[#This Row],[Payment Number]]&lt;&gt;"",SUM(INDEX(PaymentSchedule3[Interest],1,1):PaymentSchedule3[[#This Row],[Interest]]),"")</f>
        <v>82935930.358364955</v>
      </c>
    </row>
    <row r="21" spans="2:11" x14ac:dyDescent="0.3">
      <c r="B21" s="17">
        <f>IF(LoanIsGood,IF(ROW()-ROW(PaymentSchedule3[[#Headers],[Payment Number]])&gt;ScheduledNumberOfPayments,"",ROW()-ROW(PaymentSchedule3[[#Headers],[Payment Number]])),"")</f>
        <v>8</v>
      </c>
      <c r="C21" s="18">
        <f>IF(PaymentSchedule3[[#This Row],[Payment Number]]&lt;&gt;"",EOMONTH(LoanStartDate,ROW(PaymentSchedule3[[#This Row],[Payment Number]])-ROW(PaymentSchedule3[[#Headers],[Payment Number]])-2)+DAY(LoanStartDate),"")</f>
        <v>45792</v>
      </c>
      <c r="D21" s="41">
        <f>IF(PaymentSchedule3[[#This Row],[Payment Number]]&lt;&gt;"",IF(ROW()-ROW(PaymentSchedule3[[#Headers],[Beginning
Balance]])=1,LoanAmount,INDEX(PaymentSchedule3[Ending
Balance],ROW()-ROW(PaymentSchedule3[[#Headers],[Beginning
Balance]])-1)),"")</f>
        <v>414597370.88621485</v>
      </c>
      <c r="E21" s="41">
        <f>IF(PaymentSchedule3[[#This Row],[Payment Number]]&lt;&gt;"",ScheduledPayment,"")</f>
        <v>24048365.638878576</v>
      </c>
      <c r="F21"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1" s="41">
        <f>IF(PaymentSchedule3[[#This Row],[Payment Number]]&lt;&gt;"",PaymentSchedule3[[#This Row],[Total
Payment]]-PaymentSchedule3[[#This Row],[Interest]],"")</f>
        <v>13476132.681280099</v>
      </c>
      <c r="I21" s="41">
        <f>IF(PaymentSchedule3[[#This Row],[Payment Number]]&lt;&gt;"",PaymentSchedule3[[#This Row],[Beginning
Balance]]*(InterestRate/PaymentsPerYear),"")</f>
        <v>10572232.957598478</v>
      </c>
      <c r="J21" s="41">
        <f>IF(PaymentSchedule3[[#This Row],[Payment Number]]&lt;&gt;"",IF(PaymentSchedule3[[#This Row],[Scheduled Payment]]+PaymentSchedule3[[#This Row],[Extra
Payment]]&lt;=PaymentSchedule3[[#This Row],[Beginning
Balance]],PaymentSchedule3[[#This Row],[Beginning
Balance]]-PaymentSchedule3[[#This Row],[Principal]],0),"")</f>
        <v>401121238.20493478</v>
      </c>
      <c r="K21" s="41">
        <f>IF(PaymentSchedule3[[#This Row],[Payment Number]]&lt;&gt;"",SUM(INDEX(PaymentSchedule3[Interest],1,1):PaymentSchedule3[[#This Row],[Interest]]),"")</f>
        <v>93508163.315963432</v>
      </c>
    </row>
    <row r="22" spans="2:11" x14ac:dyDescent="0.3">
      <c r="B22" s="17">
        <f>IF(LoanIsGood,IF(ROW()-ROW(PaymentSchedule3[[#Headers],[Payment Number]])&gt;ScheduledNumberOfPayments,"",ROW()-ROW(PaymentSchedule3[[#Headers],[Payment Number]])),"")</f>
        <v>9</v>
      </c>
      <c r="C22" s="18">
        <f>IF(PaymentSchedule3[[#This Row],[Payment Number]]&lt;&gt;"",EOMONTH(LoanStartDate,ROW(PaymentSchedule3[[#This Row],[Payment Number]])-ROW(PaymentSchedule3[[#Headers],[Payment Number]])-2)+DAY(LoanStartDate),"")</f>
        <v>45823</v>
      </c>
      <c r="D22" s="41">
        <f>IF(PaymentSchedule3[[#This Row],[Payment Number]]&lt;&gt;"",IF(ROW()-ROW(PaymentSchedule3[[#Headers],[Beginning
Balance]])=1,LoanAmount,INDEX(PaymentSchedule3[Ending
Balance],ROW()-ROW(PaymentSchedule3[[#Headers],[Beginning
Balance]])-1)),"")</f>
        <v>401121238.20493478</v>
      </c>
      <c r="E22" s="41">
        <f>IF(PaymentSchedule3[[#This Row],[Payment Number]]&lt;&gt;"",ScheduledPayment,"")</f>
        <v>24048365.638878576</v>
      </c>
      <c r="F22"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2" s="41">
        <f>IF(PaymentSchedule3[[#This Row],[Payment Number]]&lt;&gt;"",PaymentSchedule3[[#This Row],[Total
Payment]]-PaymentSchedule3[[#This Row],[Interest]],"")</f>
        <v>13819774.064652741</v>
      </c>
      <c r="I22" s="41">
        <f>IF(PaymentSchedule3[[#This Row],[Payment Number]]&lt;&gt;"",PaymentSchedule3[[#This Row],[Beginning
Balance]]*(InterestRate/PaymentsPerYear),"")</f>
        <v>10228591.574225836</v>
      </c>
      <c r="J22" s="41">
        <f>IF(PaymentSchedule3[[#This Row],[Payment Number]]&lt;&gt;"",IF(PaymentSchedule3[[#This Row],[Scheduled Payment]]+PaymentSchedule3[[#This Row],[Extra
Payment]]&lt;=PaymentSchedule3[[#This Row],[Beginning
Balance]],PaymentSchedule3[[#This Row],[Beginning
Balance]]-PaymentSchedule3[[#This Row],[Principal]],0),"")</f>
        <v>387301464.14028203</v>
      </c>
      <c r="K22" s="41">
        <f>IF(PaymentSchedule3[[#This Row],[Payment Number]]&lt;&gt;"",SUM(INDEX(PaymentSchedule3[Interest],1,1):PaymentSchedule3[[#This Row],[Interest]]),"")</f>
        <v>103736754.89018926</v>
      </c>
    </row>
    <row r="23" spans="2:11" x14ac:dyDescent="0.3">
      <c r="B23" s="17">
        <f>IF(LoanIsGood,IF(ROW()-ROW(PaymentSchedule3[[#Headers],[Payment Number]])&gt;ScheduledNumberOfPayments,"",ROW()-ROW(PaymentSchedule3[[#Headers],[Payment Number]])),"")</f>
        <v>10</v>
      </c>
      <c r="C23" s="18">
        <f>IF(PaymentSchedule3[[#This Row],[Payment Number]]&lt;&gt;"",EOMONTH(LoanStartDate,ROW(PaymentSchedule3[[#This Row],[Payment Number]])-ROW(PaymentSchedule3[[#Headers],[Payment Number]])-2)+DAY(LoanStartDate),"")</f>
        <v>45853</v>
      </c>
      <c r="D23" s="41">
        <f>IF(PaymentSchedule3[[#This Row],[Payment Number]]&lt;&gt;"",IF(ROW()-ROW(PaymentSchedule3[[#Headers],[Beginning
Balance]])=1,LoanAmount,INDEX(PaymentSchedule3[Ending
Balance],ROW()-ROW(PaymentSchedule3[[#Headers],[Beginning
Balance]])-1)),"")</f>
        <v>387301464.14028203</v>
      </c>
      <c r="E23" s="41">
        <f>IF(PaymentSchedule3[[#This Row],[Payment Number]]&lt;&gt;"",ScheduledPayment,"")</f>
        <v>24048365.638878576</v>
      </c>
      <c r="F23"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3" s="41">
        <f>IF(PaymentSchedule3[[#This Row],[Payment Number]]&lt;&gt;"",PaymentSchedule3[[#This Row],[Total
Payment]]-PaymentSchedule3[[#This Row],[Interest]],"")</f>
        <v>14172178.303301385</v>
      </c>
      <c r="I23" s="41">
        <f>IF(PaymentSchedule3[[#This Row],[Payment Number]]&lt;&gt;"",PaymentSchedule3[[#This Row],[Beginning
Balance]]*(InterestRate/PaymentsPerYear),"")</f>
        <v>9876187.3355771918</v>
      </c>
      <c r="J23" s="41">
        <f>IF(PaymentSchedule3[[#This Row],[Payment Number]]&lt;&gt;"",IF(PaymentSchedule3[[#This Row],[Scheduled Payment]]+PaymentSchedule3[[#This Row],[Extra
Payment]]&lt;=PaymentSchedule3[[#This Row],[Beginning
Balance]],PaymentSchedule3[[#This Row],[Beginning
Balance]]-PaymentSchedule3[[#This Row],[Principal]],0),"")</f>
        <v>373129285.83698064</v>
      </c>
      <c r="K23" s="41">
        <f>IF(PaymentSchedule3[[#This Row],[Payment Number]]&lt;&gt;"",SUM(INDEX(PaymentSchedule3[Interest],1,1):PaymentSchedule3[[#This Row],[Interest]]),"")</f>
        <v>113612942.22576645</v>
      </c>
    </row>
    <row r="24" spans="2:11" x14ac:dyDescent="0.3">
      <c r="B24" s="17">
        <f>IF(LoanIsGood,IF(ROW()-ROW(PaymentSchedule3[[#Headers],[Payment Number]])&gt;ScheduledNumberOfPayments,"",ROW()-ROW(PaymentSchedule3[[#Headers],[Payment Number]])),"")</f>
        <v>11</v>
      </c>
      <c r="C24" s="18">
        <f>IF(PaymentSchedule3[[#This Row],[Payment Number]]&lt;&gt;"",EOMONTH(LoanStartDate,ROW(PaymentSchedule3[[#This Row],[Payment Number]])-ROW(PaymentSchedule3[[#Headers],[Payment Number]])-2)+DAY(LoanStartDate),"")</f>
        <v>45884</v>
      </c>
      <c r="D24" s="41">
        <f>IF(PaymentSchedule3[[#This Row],[Payment Number]]&lt;&gt;"",IF(ROW()-ROW(PaymentSchedule3[[#Headers],[Beginning
Balance]])=1,LoanAmount,INDEX(PaymentSchedule3[Ending
Balance],ROW()-ROW(PaymentSchedule3[[#Headers],[Beginning
Balance]])-1)),"")</f>
        <v>373129285.83698064</v>
      </c>
      <c r="E24" s="41">
        <f>IF(PaymentSchedule3[[#This Row],[Payment Number]]&lt;&gt;"",ScheduledPayment,"")</f>
        <v>24048365.638878576</v>
      </c>
      <c r="F24"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4" s="41">
        <f>IF(PaymentSchedule3[[#This Row],[Payment Number]]&lt;&gt;"",PaymentSchedule3[[#This Row],[Total
Payment]]-PaymentSchedule3[[#This Row],[Interest]],"")</f>
        <v>14533568.850035571</v>
      </c>
      <c r="I24" s="41">
        <f>IF(PaymentSchedule3[[#This Row],[Payment Number]]&lt;&gt;"",PaymentSchedule3[[#This Row],[Beginning
Balance]]*(InterestRate/PaymentsPerYear),"")</f>
        <v>9514796.7888430059</v>
      </c>
      <c r="J24" s="41">
        <f>IF(PaymentSchedule3[[#This Row],[Payment Number]]&lt;&gt;"",IF(PaymentSchedule3[[#This Row],[Scheduled Payment]]+PaymentSchedule3[[#This Row],[Extra
Payment]]&lt;=PaymentSchedule3[[#This Row],[Beginning
Balance]],PaymentSchedule3[[#This Row],[Beginning
Balance]]-PaymentSchedule3[[#This Row],[Principal]],0),"")</f>
        <v>358595716.98694509</v>
      </c>
      <c r="K24" s="41">
        <f>IF(PaymentSchedule3[[#This Row],[Payment Number]]&lt;&gt;"",SUM(INDEX(PaymentSchedule3[Interest],1,1):PaymentSchedule3[[#This Row],[Interest]]),"")</f>
        <v>123127739.01460946</v>
      </c>
    </row>
    <row r="25" spans="2:11" x14ac:dyDescent="0.3">
      <c r="B25" s="17">
        <f>IF(LoanIsGood,IF(ROW()-ROW(PaymentSchedule3[[#Headers],[Payment Number]])&gt;ScheduledNumberOfPayments,"",ROW()-ROW(PaymentSchedule3[[#Headers],[Payment Number]])),"")</f>
        <v>12</v>
      </c>
      <c r="C25" s="18">
        <f>IF(PaymentSchedule3[[#This Row],[Payment Number]]&lt;&gt;"",EOMONTH(LoanStartDate,ROW(PaymentSchedule3[[#This Row],[Payment Number]])-ROW(PaymentSchedule3[[#Headers],[Payment Number]])-2)+DAY(LoanStartDate),"")</f>
        <v>45915</v>
      </c>
      <c r="D25" s="41">
        <f>IF(PaymentSchedule3[[#This Row],[Payment Number]]&lt;&gt;"",IF(ROW()-ROW(PaymentSchedule3[[#Headers],[Beginning
Balance]])=1,LoanAmount,INDEX(PaymentSchedule3[Ending
Balance],ROW()-ROW(PaymentSchedule3[[#Headers],[Beginning
Balance]])-1)),"")</f>
        <v>358595716.98694509</v>
      </c>
      <c r="E25" s="41">
        <f>IF(PaymentSchedule3[[#This Row],[Payment Number]]&lt;&gt;"",ScheduledPayment,"")</f>
        <v>24048365.638878576</v>
      </c>
      <c r="F25"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5" s="41">
        <f>IF(PaymentSchedule3[[#This Row],[Payment Number]]&lt;&gt;"",PaymentSchedule3[[#This Row],[Total
Payment]]-PaymentSchedule3[[#This Row],[Interest]],"")</f>
        <v>14904174.855711477</v>
      </c>
      <c r="I25" s="41">
        <f>IF(PaymentSchedule3[[#This Row],[Payment Number]]&lt;&gt;"",PaymentSchedule3[[#This Row],[Beginning
Balance]]*(InterestRate/PaymentsPerYear),"")</f>
        <v>9144190.7831670996</v>
      </c>
      <c r="J25" s="41">
        <f>IF(PaymentSchedule3[[#This Row],[Payment Number]]&lt;&gt;"",IF(PaymentSchedule3[[#This Row],[Scheduled Payment]]+PaymentSchedule3[[#This Row],[Extra
Payment]]&lt;=PaymentSchedule3[[#This Row],[Beginning
Balance]],PaymentSchedule3[[#This Row],[Beginning
Balance]]-PaymentSchedule3[[#This Row],[Principal]],0),"")</f>
        <v>343691542.13123363</v>
      </c>
      <c r="K25" s="41">
        <f>IF(PaymentSchedule3[[#This Row],[Payment Number]]&lt;&gt;"",SUM(INDEX(PaymentSchedule3[Interest],1,1):PaymentSchedule3[[#This Row],[Interest]]),"")</f>
        <v>132271929.79777655</v>
      </c>
    </row>
    <row r="26" spans="2:11" x14ac:dyDescent="0.3">
      <c r="B26" s="17">
        <f>IF(LoanIsGood,IF(ROW()-ROW(PaymentSchedule3[[#Headers],[Payment Number]])&gt;ScheduledNumberOfPayments,"",ROW()-ROW(PaymentSchedule3[[#Headers],[Payment Number]])),"")</f>
        <v>13</v>
      </c>
      <c r="C26" s="18">
        <f>IF(PaymentSchedule3[[#This Row],[Payment Number]]&lt;&gt;"",EOMONTH(LoanStartDate,ROW(PaymentSchedule3[[#This Row],[Payment Number]])-ROW(PaymentSchedule3[[#Headers],[Payment Number]])-2)+DAY(LoanStartDate),"")</f>
        <v>45945</v>
      </c>
      <c r="D26" s="41">
        <f>IF(PaymentSchedule3[[#This Row],[Payment Number]]&lt;&gt;"",IF(ROW()-ROW(PaymentSchedule3[[#Headers],[Beginning
Balance]])=1,LoanAmount,INDEX(PaymentSchedule3[Ending
Balance],ROW()-ROW(PaymentSchedule3[[#Headers],[Beginning
Balance]])-1)),"")</f>
        <v>343691542.13123363</v>
      </c>
      <c r="E26" s="41">
        <f>IF(PaymentSchedule3[[#This Row],[Payment Number]]&lt;&gt;"",ScheduledPayment,"")</f>
        <v>24048365.638878576</v>
      </c>
      <c r="F26"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6" s="41">
        <f>IF(PaymentSchedule3[[#This Row],[Payment Number]]&lt;&gt;"",PaymentSchedule3[[#This Row],[Total
Payment]]-PaymentSchedule3[[#This Row],[Interest]],"")</f>
        <v>15284231.31453212</v>
      </c>
      <c r="I26" s="41">
        <f>IF(PaymentSchedule3[[#This Row],[Payment Number]]&lt;&gt;"",PaymentSchedule3[[#This Row],[Beginning
Balance]]*(InterestRate/PaymentsPerYear),"")</f>
        <v>8764134.3243464567</v>
      </c>
      <c r="J26" s="41">
        <f>IF(PaymentSchedule3[[#This Row],[Payment Number]]&lt;&gt;"",IF(PaymentSchedule3[[#This Row],[Scheduled Payment]]+PaymentSchedule3[[#This Row],[Extra
Payment]]&lt;=PaymentSchedule3[[#This Row],[Beginning
Balance]],PaymentSchedule3[[#This Row],[Beginning
Balance]]-PaymentSchedule3[[#This Row],[Principal]],0),"")</f>
        <v>328407310.81670153</v>
      </c>
      <c r="K26" s="41">
        <f>IF(PaymentSchedule3[[#This Row],[Payment Number]]&lt;&gt;"",SUM(INDEX(PaymentSchedule3[Interest],1,1):PaymentSchedule3[[#This Row],[Interest]]),"")</f>
        <v>141036064.122123</v>
      </c>
    </row>
    <row r="27" spans="2:11" x14ac:dyDescent="0.3">
      <c r="B27" s="17">
        <f>IF(LoanIsGood,IF(ROW()-ROW(PaymentSchedule3[[#Headers],[Payment Number]])&gt;ScheduledNumberOfPayments,"",ROW()-ROW(PaymentSchedule3[[#Headers],[Payment Number]])),"")</f>
        <v>14</v>
      </c>
      <c r="C27" s="18">
        <f>IF(PaymentSchedule3[[#This Row],[Payment Number]]&lt;&gt;"",EOMONTH(LoanStartDate,ROW(PaymentSchedule3[[#This Row],[Payment Number]])-ROW(PaymentSchedule3[[#Headers],[Payment Number]])-2)+DAY(LoanStartDate),"")</f>
        <v>45976</v>
      </c>
      <c r="D27" s="41">
        <f>IF(PaymentSchedule3[[#This Row],[Payment Number]]&lt;&gt;"",IF(ROW()-ROW(PaymentSchedule3[[#Headers],[Beginning
Balance]])=1,LoanAmount,INDEX(PaymentSchedule3[Ending
Balance],ROW()-ROW(PaymentSchedule3[[#Headers],[Beginning
Balance]])-1)),"")</f>
        <v>328407310.81670153</v>
      </c>
      <c r="E27" s="41">
        <f>IF(PaymentSchedule3[[#This Row],[Payment Number]]&lt;&gt;"",ScheduledPayment,"")</f>
        <v>24048365.638878576</v>
      </c>
      <c r="F27"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7" s="41">
        <f>IF(PaymentSchedule3[[#This Row],[Payment Number]]&lt;&gt;"",PaymentSchedule3[[#This Row],[Total
Payment]]-PaymentSchedule3[[#This Row],[Interest]],"")</f>
        <v>15673979.213052688</v>
      </c>
      <c r="I27" s="41">
        <f>IF(PaymentSchedule3[[#This Row],[Payment Number]]&lt;&gt;"",PaymentSchedule3[[#This Row],[Beginning
Balance]]*(InterestRate/PaymentsPerYear),"")</f>
        <v>8374386.4258258883</v>
      </c>
      <c r="J27" s="41">
        <f>IF(PaymentSchedule3[[#This Row],[Payment Number]]&lt;&gt;"",IF(PaymentSchedule3[[#This Row],[Scheduled Payment]]+PaymentSchedule3[[#This Row],[Extra
Payment]]&lt;=PaymentSchedule3[[#This Row],[Beginning
Balance]],PaymentSchedule3[[#This Row],[Beginning
Balance]]-PaymentSchedule3[[#This Row],[Principal]],0),"")</f>
        <v>312733331.60364884</v>
      </c>
      <c r="K27" s="41">
        <f>IF(PaymentSchedule3[[#This Row],[Payment Number]]&lt;&gt;"",SUM(INDEX(PaymentSchedule3[Interest],1,1):PaymentSchedule3[[#This Row],[Interest]]),"")</f>
        <v>149410450.5479489</v>
      </c>
    </row>
    <row r="28" spans="2:11" x14ac:dyDescent="0.3">
      <c r="B28" s="17">
        <f>IF(LoanIsGood,IF(ROW()-ROW(PaymentSchedule3[[#Headers],[Payment Number]])&gt;ScheduledNumberOfPayments,"",ROW()-ROW(PaymentSchedule3[[#Headers],[Payment Number]])),"")</f>
        <v>15</v>
      </c>
      <c r="C28" s="18">
        <f>IF(PaymentSchedule3[[#This Row],[Payment Number]]&lt;&gt;"",EOMONTH(LoanStartDate,ROW(PaymentSchedule3[[#This Row],[Payment Number]])-ROW(PaymentSchedule3[[#Headers],[Payment Number]])-2)+DAY(LoanStartDate),"")</f>
        <v>46006</v>
      </c>
      <c r="D28" s="41">
        <f>IF(PaymentSchedule3[[#This Row],[Payment Number]]&lt;&gt;"",IF(ROW()-ROW(PaymentSchedule3[[#Headers],[Beginning
Balance]])=1,LoanAmount,INDEX(PaymentSchedule3[Ending
Balance],ROW()-ROW(PaymentSchedule3[[#Headers],[Beginning
Balance]])-1)),"")</f>
        <v>312733331.60364884</v>
      </c>
      <c r="E28" s="41">
        <f>IF(PaymentSchedule3[[#This Row],[Payment Number]]&lt;&gt;"",ScheduledPayment,"")</f>
        <v>24048365.638878576</v>
      </c>
      <c r="F28"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8" s="41">
        <f>IF(PaymentSchedule3[[#This Row],[Payment Number]]&lt;&gt;"",PaymentSchedule3[[#This Row],[Total
Payment]]-PaymentSchedule3[[#This Row],[Interest]],"")</f>
        <v>16073665.682985531</v>
      </c>
      <c r="I28" s="41">
        <f>IF(PaymentSchedule3[[#This Row],[Payment Number]]&lt;&gt;"",PaymentSchedule3[[#This Row],[Beginning
Balance]]*(InterestRate/PaymentsPerYear),"")</f>
        <v>7974699.9558930453</v>
      </c>
      <c r="J28" s="41">
        <f>IF(PaymentSchedule3[[#This Row],[Payment Number]]&lt;&gt;"",IF(PaymentSchedule3[[#This Row],[Scheduled Payment]]+PaymentSchedule3[[#This Row],[Extra
Payment]]&lt;=PaymentSchedule3[[#This Row],[Beginning
Balance]],PaymentSchedule3[[#This Row],[Beginning
Balance]]-PaymentSchedule3[[#This Row],[Principal]],0),"")</f>
        <v>296659665.9206633</v>
      </c>
      <c r="K28" s="41">
        <f>IF(PaymentSchedule3[[#This Row],[Payment Number]]&lt;&gt;"",SUM(INDEX(PaymentSchedule3[Interest],1,1):PaymentSchedule3[[#This Row],[Interest]]),"")</f>
        <v>157385150.50384194</v>
      </c>
    </row>
    <row r="29" spans="2:11" x14ac:dyDescent="0.3">
      <c r="B29" s="17">
        <f>IF(LoanIsGood,IF(ROW()-ROW(PaymentSchedule3[[#Headers],[Payment Number]])&gt;ScheduledNumberOfPayments,"",ROW()-ROW(PaymentSchedule3[[#Headers],[Payment Number]])),"")</f>
        <v>16</v>
      </c>
      <c r="C29" s="18">
        <f>IF(PaymentSchedule3[[#This Row],[Payment Number]]&lt;&gt;"",EOMONTH(LoanStartDate,ROW(PaymentSchedule3[[#This Row],[Payment Number]])-ROW(PaymentSchedule3[[#Headers],[Payment Number]])-2)+DAY(LoanStartDate),"")</f>
        <v>46037</v>
      </c>
      <c r="D29" s="41">
        <f>IF(PaymentSchedule3[[#This Row],[Payment Number]]&lt;&gt;"",IF(ROW()-ROW(PaymentSchedule3[[#Headers],[Beginning
Balance]])=1,LoanAmount,INDEX(PaymentSchedule3[Ending
Balance],ROW()-ROW(PaymentSchedule3[[#Headers],[Beginning
Balance]])-1)),"")</f>
        <v>296659665.9206633</v>
      </c>
      <c r="E29" s="41">
        <f>IF(PaymentSchedule3[[#This Row],[Payment Number]]&lt;&gt;"",ScheduledPayment,"")</f>
        <v>24048365.638878576</v>
      </c>
      <c r="F29"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29" s="41">
        <f>IF(PaymentSchedule3[[#This Row],[Payment Number]]&lt;&gt;"",PaymentSchedule3[[#This Row],[Total
Payment]]-PaymentSchedule3[[#This Row],[Interest]],"")</f>
        <v>16483544.157901663</v>
      </c>
      <c r="I29" s="41">
        <f>IF(PaymentSchedule3[[#This Row],[Payment Number]]&lt;&gt;"",PaymentSchedule3[[#This Row],[Beginning
Balance]]*(InterestRate/PaymentsPerYear),"")</f>
        <v>7564821.4809769141</v>
      </c>
      <c r="J29" s="41">
        <f>IF(PaymentSchedule3[[#This Row],[Payment Number]]&lt;&gt;"",IF(PaymentSchedule3[[#This Row],[Scheduled Payment]]+PaymentSchedule3[[#This Row],[Extra
Payment]]&lt;=PaymentSchedule3[[#This Row],[Beginning
Balance]],PaymentSchedule3[[#This Row],[Beginning
Balance]]-PaymentSchedule3[[#This Row],[Principal]],0),"")</f>
        <v>280176121.76276165</v>
      </c>
      <c r="K29" s="41">
        <f>IF(PaymentSchedule3[[#This Row],[Payment Number]]&lt;&gt;"",SUM(INDEX(PaymentSchedule3[Interest],1,1):PaymentSchedule3[[#This Row],[Interest]]),"")</f>
        <v>164949971.98481885</v>
      </c>
    </row>
    <row r="30" spans="2:11" x14ac:dyDescent="0.3">
      <c r="B30" s="17">
        <f>IF(LoanIsGood,IF(ROW()-ROW(PaymentSchedule3[[#Headers],[Payment Number]])&gt;ScheduledNumberOfPayments,"",ROW()-ROW(PaymentSchedule3[[#Headers],[Payment Number]])),"")</f>
        <v>17</v>
      </c>
      <c r="C30" s="18">
        <f>IF(PaymentSchedule3[[#This Row],[Payment Number]]&lt;&gt;"",EOMONTH(LoanStartDate,ROW(PaymentSchedule3[[#This Row],[Payment Number]])-ROW(PaymentSchedule3[[#Headers],[Payment Number]])-2)+DAY(LoanStartDate),"")</f>
        <v>46068</v>
      </c>
      <c r="D30" s="41">
        <f>IF(PaymentSchedule3[[#This Row],[Payment Number]]&lt;&gt;"",IF(ROW()-ROW(PaymentSchedule3[[#Headers],[Beginning
Balance]])=1,LoanAmount,INDEX(PaymentSchedule3[Ending
Balance],ROW()-ROW(PaymentSchedule3[[#Headers],[Beginning
Balance]])-1)),"")</f>
        <v>280176121.76276165</v>
      </c>
      <c r="E30" s="41">
        <f>IF(PaymentSchedule3[[#This Row],[Payment Number]]&lt;&gt;"",ScheduledPayment,"")</f>
        <v>24048365.638878576</v>
      </c>
      <c r="F30"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0" s="41">
        <f>IF(PaymentSchedule3[[#This Row],[Payment Number]]&lt;&gt;"",PaymentSchedule3[[#This Row],[Total
Payment]]-PaymentSchedule3[[#This Row],[Interest]],"")</f>
        <v>16903874.533928156</v>
      </c>
      <c r="I30" s="41">
        <f>IF(PaymentSchedule3[[#This Row],[Payment Number]]&lt;&gt;"",PaymentSchedule3[[#This Row],[Beginning
Balance]]*(InterestRate/PaymentsPerYear),"")</f>
        <v>7144491.1049504215</v>
      </c>
      <c r="J30" s="41">
        <f>IF(PaymentSchedule3[[#This Row],[Payment Number]]&lt;&gt;"",IF(PaymentSchedule3[[#This Row],[Scheduled Payment]]+PaymentSchedule3[[#This Row],[Extra
Payment]]&lt;=PaymentSchedule3[[#This Row],[Beginning
Balance]],PaymentSchedule3[[#This Row],[Beginning
Balance]]-PaymentSchedule3[[#This Row],[Principal]],0),"")</f>
        <v>263272247.2288335</v>
      </c>
      <c r="K30" s="41">
        <f>IF(PaymentSchedule3[[#This Row],[Payment Number]]&lt;&gt;"",SUM(INDEX(PaymentSchedule3[Interest],1,1):PaymentSchedule3[[#This Row],[Interest]]),"")</f>
        <v>172094463.08976927</v>
      </c>
    </row>
    <row r="31" spans="2:11" x14ac:dyDescent="0.3">
      <c r="B31" s="17">
        <f>IF(LoanIsGood,IF(ROW()-ROW(PaymentSchedule3[[#Headers],[Payment Number]])&gt;ScheduledNumberOfPayments,"",ROW()-ROW(PaymentSchedule3[[#Headers],[Payment Number]])),"")</f>
        <v>18</v>
      </c>
      <c r="C31" s="18">
        <f>IF(PaymentSchedule3[[#This Row],[Payment Number]]&lt;&gt;"",EOMONTH(LoanStartDate,ROW(PaymentSchedule3[[#This Row],[Payment Number]])-ROW(PaymentSchedule3[[#Headers],[Payment Number]])-2)+DAY(LoanStartDate),"")</f>
        <v>46096</v>
      </c>
      <c r="D31" s="41">
        <f>IF(PaymentSchedule3[[#This Row],[Payment Number]]&lt;&gt;"",IF(ROW()-ROW(PaymentSchedule3[[#Headers],[Beginning
Balance]])=1,LoanAmount,INDEX(PaymentSchedule3[Ending
Balance],ROW()-ROW(PaymentSchedule3[[#Headers],[Beginning
Balance]])-1)),"")</f>
        <v>263272247.2288335</v>
      </c>
      <c r="E31" s="41">
        <f>IF(PaymentSchedule3[[#This Row],[Payment Number]]&lt;&gt;"",ScheduledPayment,"")</f>
        <v>24048365.638878576</v>
      </c>
      <c r="F31"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1" s="41">
        <f>IF(PaymentSchedule3[[#This Row],[Payment Number]]&lt;&gt;"",PaymentSchedule3[[#This Row],[Total
Payment]]-PaymentSchedule3[[#This Row],[Interest]],"")</f>
        <v>17334923.334543325</v>
      </c>
      <c r="I31" s="41">
        <f>IF(PaymentSchedule3[[#This Row],[Payment Number]]&lt;&gt;"",PaymentSchedule3[[#This Row],[Beginning
Balance]]*(InterestRate/PaymentsPerYear),"")</f>
        <v>6713442.3043352533</v>
      </c>
      <c r="J31" s="41">
        <f>IF(PaymentSchedule3[[#This Row],[Payment Number]]&lt;&gt;"",IF(PaymentSchedule3[[#This Row],[Scheduled Payment]]+PaymentSchedule3[[#This Row],[Extra
Payment]]&lt;=PaymentSchedule3[[#This Row],[Beginning
Balance]],PaymentSchedule3[[#This Row],[Beginning
Balance]]-PaymentSchedule3[[#This Row],[Principal]],0),"")</f>
        <v>245937323.89429018</v>
      </c>
      <c r="K31" s="41">
        <f>IF(PaymentSchedule3[[#This Row],[Payment Number]]&lt;&gt;"",SUM(INDEX(PaymentSchedule3[Interest],1,1):PaymentSchedule3[[#This Row],[Interest]]),"")</f>
        <v>178807905.39410454</v>
      </c>
    </row>
    <row r="32" spans="2:11" x14ac:dyDescent="0.3">
      <c r="B32" s="17">
        <f>IF(LoanIsGood,IF(ROW()-ROW(PaymentSchedule3[[#Headers],[Payment Number]])&gt;ScheduledNumberOfPayments,"",ROW()-ROW(PaymentSchedule3[[#Headers],[Payment Number]])),"")</f>
        <v>19</v>
      </c>
      <c r="C32" s="18">
        <f>IF(PaymentSchedule3[[#This Row],[Payment Number]]&lt;&gt;"",EOMONTH(LoanStartDate,ROW(PaymentSchedule3[[#This Row],[Payment Number]])-ROW(PaymentSchedule3[[#Headers],[Payment Number]])-2)+DAY(LoanStartDate),"")</f>
        <v>46127</v>
      </c>
      <c r="D32" s="41">
        <f>IF(PaymentSchedule3[[#This Row],[Payment Number]]&lt;&gt;"",IF(ROW()-ROW(PaymentSchedule3[[#Headers],[Beginning
Balance]])=1,LoanAmount,INDEX(PaymentSchedule3[Ending
Balance],ROW()-ROW(PaymentSchedule3[[#Headers],[Beginning
Balance]])-1)),"")</f>
        <v>245937323.89429018</v>
      </c>
      <c r="E32" s="41">
        <f>IF(PaymentSchedule3[[#This Row],[Payment Number]]&lt;&gt;"",ScheduledPayment,"")</f>
        <v>24048365.638878576</v>
      </c>
      <c r="F32"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2" s="41">
        <f>IF(PaymentSchedule3[[#This Row],[Payment Number]]&lt;&gt;"",PaymentSchedule3[[#This Row],[Total
Payment]]-PaymentSchedule3[[#This Row],[Interest]],"")</f>
        <v>17776963.879574176</v>
      </c>
      <c r="I32" s="41">
        <f>IF(PaymentSchedule3[[#This Row],[Payment Number]]&lt;&gt;"",PaymentSchedule3[[#This Row],[Beginning
Balance]]*(InterestRate/PaymentsPerYear),"")</f>
        <v>6271401.7593043996</v>
      </c>
      <c r="J32" s="41">
        <f>IF(PaymentSchedule3[[#This Row],[Payment Number]]&lt;&gt;"",IF(PaymentSchedule3[[#This Row],[Scheduled Payment]]+PaymentSchedule3[[#This Row],[Extra
Payment]]&lt;=PaymentSchedule3[[#This Row],[Beginning
Balance]],PaymentSchedule3[[#This Row],[Beginning
Balance]]-PaymentSchedule3[[#This Row],[Principal]],0),"")</f>
        <v>228160360.014716</v>
      </c>
      <c r="K32" s="41">
        <f>IF(PaymentSchedule3[[#This Row],[Payment Number]]&lt;&gt;"",SUM(INDEX(PaymentSchedule3[Interest],1,1):PaymentSchedule3[[#This Row],[Interest]]),"")</f>
        <v>185079307.15340894</v>
      </c>
    </row>
    <row r="33" spans="2:11" x14ac:dyDescent="0.3">
      <c r="B33" s="17">
        <f>IF(LoanIsGood,IF(ROW()-ROW(PaymentSchedule3[[#Headers],[Payment Number]])&gt;ScheduledNumberOfPayments,"",ROW()-ROW(PaymentSchedule3[[#Headers],[Payment Number]])),"")</f>
        <v>20</v>
      </c>
      <c r="C33" s="18">
        <f>IF(PaymentSchedule3[[#This Row],[Payment Number]]&lt;&gt;"",EOMONTH(LoanStartDate,ROW(PaymentSchedule3[[#This Row],[Payment Number]])-ROW(PaymentSchedule3[[#Headers],[Payment Number]])-2)+DAY(LoanStartDate),"")</f>
        <v>46157</v>
      </c>
      <c r="D33" s="41">
        <f>IF(PaymentSchedule3[[#This Row],[Payment Number]]&lt;&gt;"",IF(ROW()-ROW(PaymentSchedule3[[#Headers],[Beginning
Balance]])=1,LoanAmount,INDEX(PaymentSchedule3[Ending
Balance],ROW()-ROW(PaymentSchedule3[[#Headers],[Beginning
Balance]])-1)),"")</f>
        <v>228160360.014716</v>
      </c>
      <c r="E33" s="41">
        <f>IF(PaymentSchedule3[[#This Row],[Payment Number]]&lt;&gt;"",ScheduledPayment,"")</f>
        <v>24048365.638878576</v>
      </c>
      <c r="F33"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3" s="41">
        <f>IF(PaymentSchedule3[[#This Row],[Payment Number]]&lt;&gt;"",PaymentSchedule3[[#This Row],[Total
Payment]]-PaymentSchedule3[[#This Row],[Interest]],"")</f>
        <v>18230276.458503321</v>
      </c>
      <c r="I33" s="41">
        <f>IF(PaymentSchedule3[[#This Row],[Payment Number]]&lt;&gt;"",PaymentSchedule3[[#This Row],[Beginning
Balance]]*(InterestRate/PaymentsPerYear),"")</f>
        <v>5818089.1803752575</v>
      </c>
      <c r="J33" s="41">
        <f>IF(PaymentSchedule3[[#This Row],[Payment Number]]&lt;&gt;"",IF(PaymentSchedule3[[#This Row],[Scheduled Payment]]+PaymentSchedule3[[#This Row],[Extra
Payment]]&lt;=PaymentSchedule3[[#This Row],[Beginning
Balance]],PaymentSchedule3[[#This Row],[Beginning
Balance]]-PaymentSchedule3[[#This Row],[Principal]],0),"")</f>
        <v>209930083.55621266</v>
      </c>
      <c r="K33" s="41">
        <f>IF(PaymentSchedule3[[#This Row],[Payment Number]]&lt;&gt;"",SUM(INDEX(PaymentSchedule3[Interest],1,1):PaymentSchedule3[[#This Row],[Interest]]),"")</f>
        <v>190897396.33378419</v>
      </c>
    </row>
    <row r="34" spans="2:11" x14ac:dyDescent="0.3">
      <c r="B34" s="17">
        <f>IF(LoanIsGood,IF(ROW()-ROW(PaymentSchedule3[[#Headers],[Payment Number]])&gt;ScheduledNumberOfPayments,"",ROW()-ROW(PaymentSchedule3[[#Headers],[Payment Number]])),"")</f>
        <v>21</v>
      </c>
      <c r="C34" s="18">
        <f>IF(PaymentSchedule3[[#This Row],[Payment Number]]&lt;&gt;"",EOMONTH(LoanStartDate,ROW(PaymentSchedule3[[#This Row],[Payment Number]])-ROW(PaymentSchedule3[[#Headers],[Payment Number]])-2)+DAY(LoanStartDate),"")</f>
        <v>46188</v>
      </c>
      <c r="D34" s="41">
        <f>IF(PaymentSchedule3[[#This Row],[Payment Number]]&lt;&gt;"",IF(ROW()-ROW(PaymentSchedule3[[#Headers],[Beginning
Balance]])=1,LoanAmount,INDEX(PaymentSchedule3[Ending
Balance],ROW()-ROW(PaymentSchedule3[[#Headers],[Beginning
Balance]])-1)),"")</f>
        <v>209930083.55621266</v>
      </c>
      <c r="E34" s="41">
        <f>IF(PaymentSchedule3[[#This Row],[Payment Number]]&lt;&gt;"",ScheduledPayment,"")</f>
        <v>24048365.638878576</v>
      </c>
      <c r="F34"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4" s="41">
        <f>IF(PaymentSchedule3[[#This Row],[Payment Number]]&lt;&gt;"",PaymentSchedule3[[#This Row],[Total
Payment]]-PaymentSchedule3[[#This Row],[Interest]],"")</f>
        <v>18695148.508195154</v>
      </c>
      <c r="I34" s="41">
        <f>IF(PaymentSchedule3[[#This Row],[Payment Number]]&lt;&gt;"",PaymentSchedule3[[#This Row],[Beginning
Balance]]*(InterestRate/PaymentsPerYear),"")</f>
        <v>5353217.130683423</v>
      </c>
      <c r="J34" s="41">
        <f>IF(PaymentSchedule3[[#This Row],[Payment Number]]&lt;&gt;"",IF(PaymentSchedule3[[#This Row],[Scheduled Payment]]+PaymentSchedule3[[#This Row],[Extra
Payment]]&lt;=PaymentSchedule3[[#This Row],[Beginning
Balance]],PaymentSchedule3[[#This Row],[Beginning
Balance]]-PaymentSchedule3[[#This Row],[Principal]],0),"")</f>
        <v>191234935.0480175</v>
      </c>
      <c r="K34" s="41">
        <f>IF(PaymentSchedule3[[#This Row],[Payment Number]]&lt;&gt;"",SUM(INDEX(PaymentSchedule3[Interest],1,1):PaymentSchedule3[[#This Row],[Interest]]),"")</f>
        <v>196250613.46446761</v>
      </c>
    </row>
    <row r="35" spans="2:11" x14ac:dyDescent="0.3">
      <c r="B35" s="17">
        <f>IF(LoanIsGood,IF(ROW()-ROW(PaymentSchedule3[[#Headers],[Payment Number]])&gt;ScheduledNumberOfPayments,"",ROW()-ROW(PaymentSchedule3[[#Headers],[Payment Number]])),"")</f>
        <v>22</v>
      </c>
      <c r="C35" s="18">
        <f>IF(PaymentSchedule3[[#This Row],[Payment Number]]&lt;&gt;"",EOMONTH(LoanStartDate,ROW(PaymentSchedule3[[#This Row],[Payment Number]])-ROW(PaymentSchedule3[[#Headers],[Payment Number]])-2)+DAY(LoanStartDate),"")</f>
        <v>46218</v>
      </c>
      <c r="D35" s="41">
        <f>IF(PaymentSchedule3[[#This Row],[Payment Number]]&lt;&gt;"",IF(ROW()-ROW(PaymentSchedule3[[#Headers],[Beginning
Balance]])=1,LoanAmount,INDEX(PaymentSchedule3[Ending
Balance],ROW()-ROW(PaymentSchedule3[[#Headers],[Beginning
Balance]])-1)),"")</f>
        <v>191234935.0480175</v>
      </c>
      <c r="E35" s="41">
        <f>IF(PaymentSchedule3[[#This Row],[Payment Number]]&lt;&gt;"",ScheduledPayment,"")</f>
        <v>24048365.638878576</v>
      </c>
      <c r="F35"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5" s="41">
        <f>IF(PaymentSchedule3[[#This Row],[Payment Number]]&lt;&gt;"",PaymentSchedule3[[#This Row],[Total
Payment]]-PaymentSchedule3[[#This Row],[Interest]],"")</f>
        <v>19171874.795154132</v>
      </c>
      <c r="I35" s="41">
        <f>IF(PaymentSchedule3[[#This Row],[Payment Number]]&lt;&gt;"",PaymentSchedule3[[#This Row],[Beginning
Balance]]*(InterestRate/PaymentsPerYear),"")</f>
        <v>4876490.8437244464</v>
      </c>
      <c r="J35" s="41">
        <f>IF(PaymentSchedule3[[#This Row],[Payment Number]]&lt;&gt;"",IF(PaymentSchedule3[[#This Row],[Scheduled Payment]]+PaymentSchedule3[[#This Row],[Extra
Payment]]&lt;=PaymentSchedule3[[#This Row],[Beginning
Balance]],PaymentSchedule3[[#This Row],[Beginning
Balance]]-PaymentSchedule3[[#This Row],[Principal]],0),"")</f>
        <v>172063060.25286338</v>
      </c>
      <c r="K35" s="41">
        <f>IF(PaymentSchedule3[[#This Row],[Payment Number]]&lt;&gt;"",SUM(INDEX(PaymentSchedule3[Interest],1,1):PaymentSchedule3[[#This Row],[Interest]]),"")</f>
        <v>201127104.30819207</v>
      </c>
    </row>
    <row r="36" spans="2:11" x14ac:dyDescent="0.3">
      <c r="B36" s="17">
        <f>IF(LoanIsGood,IF(ROW()-ROW(PaymentSchedule3[[#Headers],[Payment Number]])&gt;ScheduledNumberOfPayments,"",ROW()-ROW(PaymentSchedule3[[#Headers],[Payment Number]])),"")</f>
        <v>23</v>
      </c>
      <c r="C36" s="18">
        <f>IF(PaymentSchedule3[[#This Row],[Payment Number]]&lt;&gt;"",EOMONTH(LoanStartDate,ROW(PaymentSchedule3[[#This Row],[Payment Number]])-ROW(PaymentSchedule3[[#Headers],[Payment Number]])-2)+DAY(LoanStartDate),"")</f>
        <v>46249</v>
      </c>
      <c r="D36" s="41">
        <f>IF(PaymentSchedule3[[#This Row],[Payment Number]]&lt;&gt;"",IF(ROW()-ROW(PaymentSchedule3[[#Headers],[Beginning
Balance]])=1,LoanAmount,INDEX(PaymentSchedule3[Ending
Balance],ROW()-ROW(PaymentSchedule3[[#Headers],[Beginning
Balance]])-1)),"")</f>
        <v>172063060.25286338</v>
      </c>
      <c r="E36" s="41">
        <f>IF(PaymentSchedule3[[#This Row],[Payment Number]]&lt;&gt;"",ScheduledPayment,"")</f>
        <v>24048365.638878576</v>
      </c>
      <c r="F36"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6" s="41">
        <f>IF(PaymentSchedule3[[#This Row],[Payment Number]]&lt;&gt;"",PaymentSchedule3[[#This Row],[Total
Payment]]-PaymentSchedule3[[#This Row],[Interest]],"")</f>
        <v>19660757.60243056</v>
      </c>
      <c r="I36" s="41">
        <f>IF(PaymentSchedule3[[#This Row],[Payment Number]]&lt;&gt;"",PaymentSchedule3[[#This Row],[Beginning
Balance]]*(InterestRate/PaymentsPerYear),"")</f>
        <v>4387608.0364480158</v>
      </c>
      <c r="J36" s="41">
        <f>IF(PaymentSchedule3[[#This Row],[Payment Number]]&lt;&gt;"",IF(PaymentSchedule3[[#This Row],[Scheduled Payment]]+PaymentSchedule3[[#This Row],[Extra
Payment]]&lt;=PaymentSchedule3[[#This Row],[Beginning
Balance]],PaymentSchedule3[[#This Row],[Beginning
Balance]]-PaymentSchedule3[[#This Row],[Principal]],0),"")</f>
        <v>152402302.65043283</v>
      </c>
      <c r="K36" s="41">
        <f>IF(PaymentSchedule3[[#This Row],[Payment Number]]&lt;&gt;"",SUM(INDEX(PaymentSchedule3[Interest],1,1):PaymentSchedule3[[#This Row],[Interest]]),"")</f>
        <v>205514712.34464008</v>
      </c>
    </row>
    <row r="37" spans="2:11" x14ac:dyDescent="0.3">
      <c r="B37" s="17">
        <f>IF(LoanIsGood,IF(ROW()-ROW(PaymentSchedule3[[#Headers],[Payment Number]])&gt;ScheduledNumberOfPayments,"",ROW()-ROW(PaymentSchedule3[[#Headers],[Payment Number]])),"")</f>
        <v>24</v>
      </c>
      <c r="C37" s="18">
        <f>IF(PaymentSchedule3[[#This Row],[Payment Number]]&lt;&gt;"",EOMONTH(LoanStartDate,ROW(PaymentSchedule3[[#This Row],[Payment Number]])-ROW(PaymentSchedule3[[#Headers],[Payment Number]])-2)+DAY(LoanStartDate),"")</f>
        <v>46280</v>
      </c>
      <c r="D37" s="41">
        <f>IF(PaymentSchedule3[[#This Row],[Payment Number]]&lt;&gt;"",IF(ROW()-ROW(PaymentSchedule3[[#Headers],[Beginning
Balance]])=1,LoanAmount,INDEX(PaymentSchedule3[Ending
Balance],ROW()-ROW(PaymentSchedule3[[#Headers],[Beginning
Balance]])-1)),"")</f>
        <v>152402302.65043283</v>
      </c>
      <c r="E37" s="41">
        <f>IF(PaymentSchedule3[[#This Row],[Payment Number]]&lt;&gt;"",ScheduledPayment,"")</f>
        <v>24048365.638878576</v>
      </c>
      <c r="F37"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7" s="41">
        <f>IF(PaymentSchedule3[[#This Row],[Payment Number]]&lt;&gt;"",PaymentSchedule3[[#This Row],[Total
Payment]]-PaymentSchedule3[[#This Row],[Interest]],"")</f>
        <v>20162106.92129254</v>
      </c>
      <c r="I37" s="41">
        <f>IF(PaymentSchedule3[[#This Row],[Payment Number]]&lt;&gt;"",PaymentSchedule3[[#This Row],[Beginning
Balance]]*(InterestRate/PaymentsPerYear),"")</f>
        <v>3886258.7175860368</v>
      </c>
      <c r="J37" s="41">
        <f>IF(PaymentSchedule3[[#This Row],[Payment Number]]&lt;&gt;"",IF(PaymentSchedule3[[#This Row],[Scheduled Payment]]+PaymentSchedule3[[#This Row],[Extra
Payment]]&lt;=PaymentSchedule3[[#This Row],[Beginning
Balance]],PaymentSchedule3[[#This Row],[Beginning
Balance]]-PaymentSchedule3[[#This Row],[Principal]],0),"")</f>
        <v>132240195.72914028</v>
      </c>
      <c r="K37" s="41">
        <f>IF(PaymentSchedule3[[#This Row],[Payment Number]]&lt;&gt;"",SUM(INDEX(PaymentSchedule3[Interest],1,1):PaymentSchedule3[[#This Row],[Interest]]),"")</f>
        <v>209400971.06222612</v>
      </c>
    </row>
    <row r="38" spans="2:11" x14ac:dyDescent="0.3">
      <c r="B38" s="17">
        <f>IF(LoanIsGood,IF(ROW()-ROW(PaymentSchedule3[[#Headers],[Payment Number]])&gt;ScheduledNumberOfPayments,"",ROW()-ROW(PaymentSchedule3[[#Headers],[Payment Number]])),"")</f>
        <v>25</v>
      </c>
      <c r="C38" s="18">
        <f>IF(PaymentSchedule3[[#This Row],[Payment Number]]&lt;&gt;"",EOMONTH(LoanStartDate,ROW(PaymentSchedule3[[#This Row],[Payment Number]])-ROW(PaymentSchedule3[[#Headers],[Payment Number]])-2)+DAY(LoanStartDate),"")</f>
        <v>46310</v>
      </c>
      <c r="D38" s="41">
        <f>IF(PaymentSchedule3[[#This Row],[Payment Number]]&lt;&gt;"",IF(ROW()-ROW(PaymentSchedule3[[#Headers],[Beginning
Balance]])=1,LoanAmount,INDEX(PaymentSchedule3[Ending
Balance],ROW()-ROW(PaymentSchedule3[[#Headers],[Beginning
Balance]])-1)),"")</f>
        <v>132240195.72914028</v>
      </c>
      <c r="E38" s="41">
        <f>IF(PaymentSchedule3[[#This Row],[Payment Number]]&lt;&gt;"",ScheduledPayment,"")</f>
        <v>24048365.638878576</v>
      </c>
      <c r="F38"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8"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8" s="41">
        <f>IF(PaymentSchedule3[[#This Row],[Payment Number]]&lt;&gt;"",PaymentSchedule3[[#This Row],[Total
Payment]]-PaymentSchedule3[[#This Row],[Interest]],"")</f>
        <v>20676240.6477855</v>
      </c>
      <c r="I38" s="41">
        <f>IF(PaymentSchedule3[[#This Row],[Payment Number]]&lt;&gt;"",PaymentSchedule3[[#This Row],[Beginning
Balance]]*(InterestRate/PaymentsPerYear),"")</f>
        <v>3372124.9910930768</v>
      </c>
      <c r="J38" s="41">
        <f>IF(PaymentSchedule3[[#This Row],[Payment Number]]&lt;&gt;"",IF(PaymentSchedule3[[#This Row],[Scheduled Payment]]+PaymentSchedule3[[#This Row],[Extra
Payment]]&lt;=PaymentSchedule3[[#This Row],[Beginning
Balance]],PaymentSchedule3[[#This Row],[Beginning
Balance]]-PaymentSchedule3[[#This Row],[Principal]],0),"")</f>
        <v>111563955.08135478</v>
      </c>
      <c r="K38" s="41">
        <f>IF(PaymentSchedule3[[#This Row],[Payment Number]]&lt;&gt;"",SUM(INDEX(PaymentSchedule3[Interest],1,1):PaymentSchedule3[[#This Row],[Interest]]),"")</f>
        <v>212773096.05331919</v>
      </c>
    </row>
    <row r="39" spans="2:11" x14ac:dyDescent="0.3">
      <c r="B39" s="17">
        <f>IF(LoanIsGood,IF(ROW()-ROW(PaymentSchedule3[[#Headers],[Payment Number]])&gt;ScheduledNumberOfPayments,"",ROW()-ROW(PaymentSchedule3[[#Headers],[Payment Number]])),"")</f>
        <v>26</v>
      </c>
      <c r="C39" s="18">
        <f>IF(PaymentSchedule3[[#This Row],[Payment Number]]&lt;&gt;"",EOMONTH(LoanStartDate,ROW(PaymentSchedule3[[#This Row],[Payment Number]])-ROW(PaymentSchedule3[[#Headers],[Payment Number]])-2)+DAY(LoanStartDate),"")</f>
        <v>46341</v>
      </c>
      <c r="D39" s="41">
        <f>IF(PaymentSchedule3[[#This Row],[Payment Number]]&lt;&gt;"",IF(ROW()-ROW(PaymentSchedule3[[#Headers],[Beginning
Balance]])=1,LoanAmount,INDEX(PaymentSchedule3[Ending
Balance],ROW()-ROW(PaymentSchedule3[[#Headers],[Beginning
Balance]])-1)),"")</f>
        <v>111563955.08135478</v>
      </c>
      <c r="E39" s="41">
        <f>IF(PaymentSchedule3[[#This Row],[Payment Number]]&lt;&gt;"",ScheduledPayment,"")</f>
        <v>24048365.638878576</v>
      </c>
      <c r="F39"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9"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39" s="41">
        <f>IF(PaymentSchedule3[[#This Row],[Payment Number]]&lt;&gt;"",PaymentSchedule3[[#This Row],[Total
Payment]]-PaymentSchedule3[[#This Row],[Interest]],"")</f>
        <v>21203484.78430403</v>
      </c>
      <c r="I39" s="41">
        <f>IF(PaymentSchedule3[[#This Row],[Payment Number]]&lt;&gt;"",PaymentSchedule3[[#This Row],[Beginning
Balance]]*(InterestRate/PaymentsPerYear),"")</f>
        <v>2844880.8545745467</v>
      </c>
      <c r="J39" s="41">
        <f>IF(PaymentSchedule3[[#This Row],[Payment Number]]&lt;&gt;"",IF(PaymentSchedule3[[#This Row],[Scheduled Payment]]+PaymentSchedule3[[#This Row],[Extra
Payment]]&lt;=PaymentSchedule3[[#This Row],[Beginning
Balance]],PaymentSchedule3[[#This Row],[Beginning
Balance]]-PaymentSchedule3[[#This Row],[Principal]],0),"")</f>
        <v>90360470.297050744</v>
      </c>
      <c r="K39" s="41">
        <f>IF(PaymentSchedule3[[#This Row],[Payment Number]]&lt;&gt;"",SUM(INDEX(PaymentSchedule3[Interest],1,1):PaymentSchedule3[[#This Row],[Interest]]),"")</f>
        <v>215617976.90789375</v>
      </c>
    </row>
    <row r="40" spans="2:11" x14ac:dyDescent="0.3">
      <c r="B40" s="17">
        <f>IF(LoanIsGood,IF(ROW()-ROW(PaymentSchedule3[[#Headers],[Payment Number]])&gt;ScheduledNumberOfPayments,"",ROW()-ROW(PaymentSchedule3[[#Headers],[Payment Number]])),"")</f>
        <v>27</v>
      </c>
      <c r="C40" s="18">
        <f>IF(PaymentSchedule3[[#This Row],[Payment Number]]&lt;&gt;"",EOMONTH(LoanStartDate,ROW(PaymentSchedule3[[#This Row],[Payment Number]])-ROW(PaymentSchedule3[[#Headers],[Payment Number]])-2)+DAY(LoanStartDate),"")</f>
        <v>46371</v>
      </c>
      <c r="D40" s="41">
        <f>IF(PaymentSchedule3[[#This Row],[Payment Number]]&lt;&gt;"",IF(ROW()-ROW(PaymentSchedule3[[#Headers],[Beginning
Balance]])=1,LoanAmount,INDEX(PaymentSchedule3[Ending
Balance],ROW()-ROW(PaymentSchedule3[[#Headers],[Beginning
Balance]])-1)),"")</f>
        <v>90360470.297050744</v>
      </c>
      <c r="E40" s="41">
        <f>IF(PaymentSchedule3[[#This Row],[Payment Number]]&lt;&gt;"",ScheduledPayment,"")</f>
        <v>24048365.638878576</v>
      </c>
      <c r="F40"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0"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40" s="41">
        <f>IF(PaymentSchedule3[[#This Row],[Payment Number]]&lt;&gt;"",PaymentSchedule3[[#This Row],[Total
Payment]]-PaymentSchedule3[[#This Row],[Interest]],"")</f>
        <v>21744173.646303784</v>
      </c>
      <c r="I40" s="41">
        <f>IF(PaymentSchedule3[[#This Row],[Payment Number]]&lt;&gt;"",PaymentSchedule3[[#This Row],[Beginning
Balance]]*(InterestRate/PaymentsPerYear),"")</f>
        <v>2304191.9925747938</v>
      </c>
      <c r="J40" s="41">
        <f>IF(PaymentSchedule3[[#This Row],[Payment Number]]&lt;&gt;"",IF(PaymentSchedule3[[#This Row],[Scheduled Payment]]+PaymentSchedule3[[#This Row],[Extra
Payment]]&lt;=PaymentSchedule3[[#This Row],[Beginning
Balance]],PaymentSchedule3[[#This Row],[Beginning
Balance]]-PaymentSchedule3[[#This Row],[Principal]],0),"")</f>
        <v>68616296.650746956</v>
      </c>
      <c r="K40" s="41">
        <f>IF(PaymentSchedule3[[#This Row],[Payment Number]]&lt;&gt;"",SUM(INDEX(PaymentSchedule3[Interest],1,1):PaymentSchedule3[[#This Row],[Interest]]),"")</f>
        <v>217922168.90046853</v>
      </c>
    </row>
    <row r="41" spans="2:11" x14ac:dyDescent="0.3">
      <c r="B41" s="17">
        <f>IF(LoanIsGood,IF(ROW()-ROW(PaymentSchedule3[[#Headers],[Payment Number]])&gt;ScheduledNumberOfPayments,"",ROW()-ROW(PaymentSchedule3[[#Headers],[Payment Number]])),"")</f>
        <v>28</v>
      </c>
      <c r="C41" s="18">
        <f>IF(PaymentSchedule3[[#This Row],[Payment Number]]&lt;&gt;"",EOMONTH(LoanStartDate,ROW(PaymentSchedule3[[#This Row],[Payment Number]])-ROW(PaymentSchedule3[[#Headers],[Payment Number]])-2)+DAY(LoanStartDate),"")</f>
        <v>46402</v>
      </c>
      <c r="D41" s="41">
        <f>IF(PaymentSchedule3[[#This Row],[Payment Number]]&lt;&gt;"",IF(ROW()-ROW(PaymentSchedule3[[#Headers],[Beginning
Balance]])=1,LoanAmount,INDEX(PaymentSchedule3[Ending
Balance],ROW()-ROW(PaymentSchedule3[[#Headers],[Beginning
Balance]])-1)),"")</f>
        <v>68616296.650746956</v>
      </c>
      <c r="E41" s="41">
        <f>IF(PaymentSchedule3[[#This Row],[Payment Number]]&lt;&gt;"",ScheduledPayment,"")</f>
        <v>24048365.638878576</v>
      </c>
      <c r="F41"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1"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41" s="41">
        <f>IF(PaymentSchedule3[[#This Row],[Payment Number]]&lt;&gt;"",PaymentSchedule3[[#This Row],[Total
Payment]]-PaymentSchedule3[[#This Row],[Interest]],"")</f>
        <v>22298650.074284527</v>
      </c>
      <c r="I41" s="41">
        <f>IF(PaymentSchedule3[[#This Row],[Payment Number]]&lt;&gt;"",PaymentSchedule3[[#This Row],[Beginning
Balance]]*(InterestRate/PaymentsPerYear),"")</f>
        <v>1749715.5645940474</v>
      </c>
      <c r="J41" s="41">
        <f>IF(PaymentSchedule3[[#This Row],[Payment Number]]&lt;&gt;"",IF(PaymentSchedule3[[#This Row],[Scheduled Payment]]+PaymentSchedule3[[#This Row],[Extra
Payment]]&lt;=PaymentSchedule3[[#This Row],[Beginning
Balance]],PaymentSchedule3[[#This Row],[Beginning
Balance]]-PaymentSchedule3[[#This Row],[Principal]],0),"")</f>
        <v>46317646.576462433</v>
      </c>
      <c r="K41" s="41">
        <f>IF(PaymentSchedule3[[#This Row],[Payment Number]]&lt;&gt;"",SUM(INDEX(PaymentSchedule3[Interest],1,1):PaymentSchedule3[[#This Row],[Interest]]),"")</f>
        <v>219671884.46506259</v>
      </c>
    </row>
    <row r="42" spans="2:11" x14ac:dyDescent="0.3">
      <c r="B42" s="17">
        <f>IF(LoanIsGood,IF(ROW()-ROW(PaymentSchedule3[[#Headers],[Payment Number]])&gt;ScheduledNumberOfPayments,"",ROW()-ROW(PaymentSchedule3[[#Headers],[Payment Number]])),"")</f>
        <v>29</v>
      </c>
      <c r="C42" s="18">
        <f>IF(PaymentSchedule3[[#This Row],[Payment Number]]&lt;&gt;"",EOMONTH(LoanStartDate,ROW(PaymentSchedule3[[#This Row],[Payment Number]])-ROW(PaymentSchedule3[[#Headers],[Payment Number]])-2)+DAY(LoanStartDate),"")</f>
        <v>46433</v>
      </c>
      <c r="D42" s="41">
        <f>IF(PaymentSchedule3[[#This Row],[Payment Number]]&lt;&gt;"",IF(ROW()-ROW(PaymentSchedule3[[#Headers],[Beginning
Balance]])=1,LoanAmount,INDEX(PaymentSchedule3[Ending
Balance],ROW()-ROW(PaymentSchedule3[[#Headers],[Beginning
Balance]])-1)),"")</f>
        <v>46317646.576462433</v>
      </c>
      <c r="E42" s="41">
        <f>IF(PaymentSchedule3[[#This Row],[Payment Number]]&lt;&gt;"",ScheduledPayment,"")</f>
        <v>24048365.638878576</v>
      </c>
      <c r="F42"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2"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24048365.638878576</v>
      </c>
      <c r="H42" s="41">
        <f>IF(PaymentSchedule3[[#This Row],[Payment Number]]&lt;&gt;"",PaymentSchedule3[[#This Row],[Total
Payment]]-PaymentSchedule3[[#This Row],[Interest]],"")</f>
        <v>22867265.651178785</v>
      </c>
      <c r="I42" s="41">
        <f>IF(PaymentSchedule3[[#This Row],[Payment Number]]&lt;&gt;"",PaymentSchedule3[[#This Row],[Beginning
Balance]]*(InterestRate/PaymentsPerYear),"")</f>
        <v>1181099.987699792</v>
      </c>
      <c r="J42" s="41">
        <f>IF(PaymentSchedule3[[#This Row],[Payment Number]]&lt;&gt;"",IF(PaymentSchedule3[[#This Row],[Scheduled Payment]]+PaymentSchedule3[[#This Row],[Extra
Payment]]&lt;=PaymentSchedule3[[#This Row],[Beginning
Balance]],PaymentSchedule3[[#This Row],[Beginning
Balance]]-PaymentSchedule3[[#This Row],[Principal]],0),"")</f>
        <v>23450380.925283648</v>
      </c>
      <c r="K42" s="41">
        <f>IF(PaymentSchedule3[[#This Row],[Payment Number]]&lt;&gt;"",SUM(INDEX(PaymentSchedule3[Interest],1,1):PaymentSchedule3[[#This Row],[Interest]]),"")</f>
        <v>220852984.4527624</v>
      </c>
    </row>
    <row r="43" spans="2:11" x14ac:dyDescent="0.3">
      <c r="B43" s="17">
        <f>IF(LoanIsGood,IF(ROW()-ROW(PaymentSchedule3[[#Headers],[Payment Number]])&gt;ScheduledNumberOfPayments,"",ROW()-ROW(PaymentSchedule3[[#Headers],[Payment Number]])),"")</f>
        <v>30</v>
      </c>
      <c r="C43" s="18">
        <f>IF(PaymentSchedule3[[#This Row],[Payment Number]]&lt;&gt;"",EOMONTH(LoanStartDate,ROW(PaymentSchedule3[[#This Row],[Payment Number]])-ROW(PaymentSchedule3[[#Headers],[Payment Number]])-2)+DAY(LoanStartDate),"")</f>
        <v>46461</v>
      </c>
      <c r="D43" s="41">
        <f>IF(PaymentSchedule3[[#This Row],[Payment Number]]&lt;&gt;"",IF(ROW()-ROW(PaymentSchedule3[[#Headers],[Beginning
Balance]])=1,LoanAmount,INDEX(PaymentSchedule3[Ending
Balance],ROW()-ROW(PaymentSchedule3[[#Headers],[Beginning
Balance]])-1)),"")</f>
        <v>23450380.925283648</v>
      </c>
      <c r="E43" s="41">
        <f>IF(PaymentSchedule3[[#This Row],[Payment Number]]&lt;&gt;"",ScheduledPayment,"")</f>
        <v>24048365.638878576</v>
      </c>
      <c r="F43" s="19">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3" s="41">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23450380.925283648</v>
      </c>
      <c r="H43" s="41">
        <f>IF(PaymentSchedule3[[#This Row],[Payment Number]]&lt;&gt;"",PaymentSchedule3[[#This Row],[Total
Payment]]-PaymentSchedule3[[#This Row],[Interest]],"")</f>
        <v>22852396.211688913</v>
      </c>
      <c r="I43" s="41">
        <f>IF(PaymentSchedule3[[#This Row],[Payment Number]]&lt;&gt;"",PaymentSchedule3[[#This Row],[Beginning
Balance]]*(InterestRate/PaymentsPerYear),"")</f>
        <v>597984.71359473304</v>
      </c>
      <c r="J43" s="41">
        <f>IF(PaymentSchedule3[[#This Row],[Payment Number]]&lt;&gt;"",IF(PaymentSchedule3[[#This Row],[Scheduled Payment]]+PaymentSchedule3[[#This Row],[Extra
Payment]]&lt;=PaymentSchedule3[[#This Row],[Beginning
Balance]],PaymentSchedule3[[#This Row],[Beginning
Balance]]-PaymentSchedule3[[#This Row],[Principal]],0),"")</f>
        <v>0</v>
      </c>
      <c r="K43" s="41">
        <f>IF(PaymentSchedule3[[#This Row],[Payment Number]]&lt;&gt;"",SUM(INDEX(PaymentSchedule3[Interest],1,1):PaymentSchedule3[[#This Row],[Interest]]),"")</f>
        <v>221450969.16635713</v>
      </c>
    </row>
    <row r="44" spans="2:11" x14ac:dyDescent="0.3">
      <c r="B44" s="17" t="str">
        <f>IF(LoanIsGood,IF(ROW()-ROW(PaymentSchedule3[[#Headers],[Payment Number]])&gt;ScheduledNumberOfPayments,"",ROW()-ROW(PaymentSchedule3[[#Headers],[Payment Number]])),"")</f>
        <v/>
      </c>
      <c r="C44" s="18" t="str">
        <f>IF(PaymentSchedule3[[#This Row],[Payment Number]]&lt;&gt;"",EOMONTH(LoanStartDate,ROW(PaymentSchedule3[[#This Row],[Payment Number]])-ROW(PaymentSchedule3[[#Headers],[Payment Number]])-2)+DAY(LoanStartDate),"")</f>
        <v/>
      </c>
      <c r="D44" s="19" t="str">
        <f>IF(PaymentSchedule3[[#This Row],[Payment Number]]&lt;&gt;"",IF(ROW()-ROW(PaymentSchedule3[[#Headers],[Beginning
Balance]])=1,LoanAmount,INDEX(PaymentSchedule3[Ending
Balance],ROW()-ROW(PaymentSchedule3[[#Headers],[Beginning
Balance]])-1)),"")</f>
        <v/>
      </c>
      <c r="E44" s="19" t="str">
        <f>IF(PaymentSchedule3[[#This Row],[Payment Number]]&lt;&gt;"",ScheduledPayment,"")</f>
        <v/>
      </c>
      <c r="F4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4" s="19" t="str">
        <f>IF(PaymentSchedule3[[#This Row],[Payment Number]]&lt;&gt;"",PaymentSchedule3[[#This Row],[Total
Payment]]-PaymentSchedule3[[#This Row],[Interest]],"")</f>
        <v/>
      </c>
      <c r="I44" s="19" t="str">
        <f>IF(PaymentSchedule3[[#This Row],[Payment Number]]&lt;&gt;"",PaymentSchedule3[[#This Row],[Beginning
Balance]]*(InterestRate/PaymentsPerYear),"")</f>
        <v/>
      </c>
      <c r="J44" s="19" t="str">
        <f>IF(PaymentSchedule3[[#This Row],[Payment Number]]&lt;&gt;"",IF(PaymentSchedule3[[#This Row],[Scheduled Payment]]+PaymentSchedule3[[#This Row],[Extra
Payment]]&lt;=PaymentSchedule3[[#This Row],[Beginning
Balance]],PaymentSchedule3[[#This Row],[Beginning
Balance]]-PaymentSchedule3[[#This Row],[Principal]],0),"")</f>
        <v/>
      </c>
      <c r="K44" s="19" t="str">
        <f>IF(PaymentSchedule3[[#This Row],[Payment Number]]&lt;&gt;"",SUM(INDEX(PaymentSchedule3[Interest],1,1):PaymentSchedule3[[#This Row],[Interest]]),"")</f>
        <v/>
      </c>
    </row>
    <row r="45" spans="2:11" x14ac:dyDescent="0.3">
      <c r="B45" s="17" t="str">
        <f>IF(LoanIsGood,IF(ROW()-ROW(PaymentSchedule3[[#Headers],[Payment Number]])&gt;ScheduledNumberOfPayments,"",ROW()-ROW(PaymentSchedule3[[#Headers],[Payment Number]])),"")</f>
        <v/>
      </c>
      <c r="C45" s="18" t="str">
        <f>IF(PaymentSchedule3[[#This Row],[Payment Number]]&lt;&gt;"",EOMONTH(LoanStartDate,ROW(PaymentSchedule3[[#This Row],[Payment Number]])-ROW(PaymentSchedule3[[#Headers],[Payment Number]])-2)+DAY(LoanStartDate),"")</f>
        <v/>
      </c>
      <c r="D45" s="19" t="str">
        <f>IF(PaymentSchedule3[[#This Row],[Payment Number]]&lt;&gt;"",IF(ROW()-ROW(PaymentSchedule3[[#Headers],[Beginning
Balance]])=1,LoanAmount,INDEX(PaymentSchedule3[Ending
Balance],ROW()-ROW(PaymentSchedule3[[#Headers],[Beginning
Balance]])-1)),"")</f>
        <v/>
      </c>
      <c r="E45" s="19" t="str">
        <f>IF(PaymentSchedule3[[#This Row],[Payment Number]]&lt;&gt;"",ScheduledPayment,"")</f>
        <v/>
      </c>
      <c r="F4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5" s="19" t="str">
        <f>IF(PaymentSchedule3[[#This Row],[Payment Number]]&lt;&gt;"",PaymentSchedule3[[#This Row],[Total
Payment]]-PaymentSchedule3[[#This Row],[Interest]],"")</f>
        <v/>
      </c>
      <c r="I45" s="19" t="str">
        <f>IF(PaymentSchedule3[[#This Row],[Payment Number]]&lt;&gt;"",PaymentSchedule3[[#This Row],[Beginning
Balance]]*(InterestRate/PaymentsPerYear),"")</f>
        <v/>
      </c>
      <c r="J45" s="19" t="str">
        <f>IF(PaymentSchedule3[[#This Row],[Payment Number]]&lt;&gt;"",IF(PaymentSchedule3[[#This Row],[Scheduled Payment]]+PaymentSchedule3[[#This Row],[Extra
Payment]]&lt;=PaymentSchedule3[[#This Row],[Beginning
Balance]],PaymentSchedule3[[#This Row],[Beginning
Balance]]-PaymentSchedule3[[#This Row],[Principal]],0),"")</f>
        <v/>
      </c>
      <c r="K45" s="19" t="str">
        <f>IF(PaymentSchedule3[[#This Row],[Payment Number]]&lt;&gt;"",SUM(INDEX(PaymentSchedule3[Interest],1,1):PaymentSchedule3[[#This Row],[Interest]]),"")</f>
        <v/>
      </c>
    </row>
    <row r="46" spans="2:11" x14ac:dyDescent="0.3">
      <c r="B46" s="17" t="str">
        <f>IF(LoanIsGood,IF(ROW()-ROW(PaymentSchedule3[[#Headers],[Payment Number]])&gt;ScheduledNumberOfPayments,"",ROW()-ROW(PaymentSchedule3[[#Headers],[Payment Number]])),"")</f>
        <v/>
      </c>
      <c r="C46" s="18" t="str">
        <f>IF(PaymentSchedule3[[#This Row],[Payment Number]]&lt;&gt;"",EOMONTH(LoanStartDate,ROW(PaymentSchedule3[[#This Row],[Payment Number]])-ROW(PaymentSchedule3[[#Headers],[Payment Number]])-2)+DAY(LoanStartDate),"")</f>
        <v/>
      </c>
      <c r="D46" s="19" t="str">
        <f>IF(PaymentSchedule3[[#This Row],[Payment Number]]&lt;&gt;"",IF(ROW()-ROW(PaymentSchedule3[[#Headers],[Beginning
Balance]])=1,LoanAmount,INDEX(PaymentSchedule3[Ending
Balance],ROW()-ROW(PaymentSchedule3[[#Headers],[Beginning
Balance]])-1)),"")</f>
        <v/>
      </c>
      <c r="E46" s="19" t="str">
        <f>IF(PaymentSchedule3[[#This Row],[Payment Number]]&lt;&gt;"",ScheduledPayment,"")</f>
        <v/>
      </c>
      <c r="F4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6" s="19" t="str">
        <f>IF(PaymentSchedule3[[#This Row],[Payment Number]]&lt;&gt;"",PaymentSchedule3[[#This Row],[Total
Payment]]-PaymentSchedule3[[#This Row],[Interest]],"")</f>
        <v/>
      </c>
      <c r="I46" s="19" t="str">
        <f>IF(PaymentSchedule3[[#This Row],[Payment Number]]&lt;&gt;"",PaymentSchedule3[[#This Row],[Beginning
Balance]]*(InterestRate/PaymentsPerYear),"")</f>
        <v/>
      </c>
      <c r="J46" s="19" t="str">
        <f>IF(PaymentSchedule3[[#This Row],[Payment Number]]&lt;&gt;"",IF(PaymentSchedule3[[#This Row],[Scheduled Payment]]+PaymentSchedule3[[#This Row],[Extra
Payment]]&lt;=PaymentSchedule3[[#This Row],[Beginning
Balance]],PaymentSchedule3[[#This Row],[Beginning
Balance]]-PaymentSchedule3[[#This Row],[Principal]],0),"")</f>
        <v/>
      </c>
      <c r="K46" s="19" t="str">
        <f>IF(PaymentSchedule3[[#This Row],[Payment Number]]&lt;&gt;"",SUM(INDEX(PaymentSchedule3[Interest],1,1):PaymentSchedule3[[#This Row],[Interest]]),"")</f>
        <v/>
      </c>
    </row>
    <row r="47" spans="2:11" x14ac:dyDescent="0.3">
      <c r="B47" s="17" t="str">
        <f>IF(LoanIsGood,IF(ROW()-ROW(PaymentSchedule3[[#Headers],[Payment Number]])&gt;ScheduledNumberOfPayments,"",ROW()-ROW(PaymentSchedule3[[#Headers],[Payment Number]])),"")</f>
        <v/>
      </c>
      <c r="C47" s="18" t="str">
        <f>IF(PaymentSchedule3[[#This Row],[Payment Number]]&lt;&gt;"",EOMONTH(LoanStartDate,ROW(PaymentSchedule3[[#This Row],[Payment Number]])-ROW(PaymentSchedule3[[#Headers],[Payment Number]])-2)+DAY(LoanStartDate),"")</f>
        <v/>
      </c>
      <c r="D47" s="19" t="str">
        <f>IF(PaymentSchedule3[[#This Row],[Payment Number]]&lt;&gt;"",IF(ROW()-ROW(PaymentSchedule3[[#Headers],[Beginning
Balance]])=1,LoanAmount,INDEX(PaymentSchedule3[Ending
Balance],ROW()-ROW(PaymentSchedule3[[#Headers],[Beginning
Balance]])-1)),"")</f>
        <v/>
      </c>
      <c r="E47" s="19" t="str">
        <f>IF(PaymentSchedule3[[#This Row],[Payment Number]]&lt;&gt;"",ScheduledPayment,"")</f>
        <v/>
      </c>
      <c r="F4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7" s="19" t="str">
        <f>IF(PaymentSchedule3[[#This Row],[Payment Number]]&lt;&gt;"",PaymentSchedule3[[#This Row],[Total
Payment]]-PaymentSchedule3[[#This Row],[Interest]],"")</f>
        <v/>
      </c>
      <c r="I47" s="19" t="str">
        <f>IF(PaymentSchedule3[[#This Row],[Payment Number]]&lt;&gt;"",PaymentSchedule3[[#This Row],[Beginning
Balance]]*(InterestRate/PaymentsPerYear),"")</f>
        <v/>
      </c>
      <c r="J47" s="19" t="str">
        <f>IF(PaymentSchedule3[[#This Row],[Payment Number]]&lt;&gt;"",IF(PaymentSchedule3[[#This Row],[Scheduled Payment]]+PaymentSchedule3[[#This Row],[Extra
Payment]]&lt;=PaymentSchedule3[[#This Row],[Beginning
Balance]],PaymentSchedule3[[#This Row],[Beginning
Balance]]-PaymentSchedule3[[#This Row],[Principal]],0),"")</f>
        <v/>
      </c>
      <c r="K47" s="19" t="str">
        <f>IF(PaymentSchedule3[[#This Row],[Payment Number]]&lt;&gt;"",SUM(INDEX(PaymentSchedule3[Interest],1,1):PaymentSchedule3[[#This Row],[Interest]]),"")</f>
        <v/>
      </c>
    </row>
    <row r="48" spans="2:11" x14ac:dyDescent="0.3">
      <c r="B48" s="17" t="str">
        <f>IF(LoanIsGood,IF(ROW()-ROW(PaymentSchedule3[[#Headers],[Payment Number]])&gt;ScheduledNumberOfPayments,"",ROW()-ROW(PaymentSchedule3[[#Headers],[Payment Number]])),"")</f>
        <v/>
      </c>
      <c r="C48" s="18" t="str">
        <f>IF(PaymentSchedule3[[#This Row],[Payment Number]]&lt;&gt;"",EOMONTH(LoanStartDate,ROW(PaymentSchedule3[[#This Row],[Payment Number]])-ROW(PaymentSchedule3[[#Headers],[Payment Number]])-2)+DAY(LoanStartDate),"")</f>
        <v/>
      </c>
      <c r="D48" s="19" t="str">
        <f>IF(PaymentSchedule3[[#This Row],[Payment Number]]&lt;&gt;"",IF(ROW()-ROW(PaymentSchedule3[[#Headers],[Beginning
Balance]])=1,LoanAmount,INDEX(PaymentSchedule3[Ending
Balance],ROW()-ROW(PaymentSchedule3[[#Headers],[Beginning
Balance]])-1)),"")</f>
        <v/>
      </c>
      <c r="E48" s="19" t="str">
        <f>IF(PaymentSchedule3[[#This Row],[Payment Number]]&lt;&gt;"",ScheduledPayment,"")</f>
        <v/>
      </c>
      <c r="F4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8" s="19" t="str">
        <f>IF(PaymentSchedule3[[#This Row],[Payment Number]]&lt;&gt;"",PaymentSchedule3[[#This Row],[Total
Payment]]-PaymentSchedule3[[#This Row],[Interest]],"")</f>
        <v/>
      </c>
      <c r="I48" s="19" t="str">
        <f>IF(PaymentSchedule3[[#This Row],[Payment Number]]&lt;&gt;"",PaymentSchedule3[[#This Row],[Beginning
Balance]]*(InterestRate/PaymentsPerYear),"")</f>
        <v/>
      </c>
      <c r="J48" s="19" t="str">
        <f>IF(PaymentSchedule3[[#This Row],[Payment Number]]&lt;&gt;"",IF(PaymentSchedule3[[#This Row],[Scheduled Payment]]+PaymentSchedule3[[#This Row],[Extra
Payment]]&lt;=PaymentSchedule3[[#This Row],[Beginning
Balance]],PaymentSchedule3[[#This Row],[Beginning
Balance]]-PaymentSchedule3[[#This Row],[Principal]],0),"")</f>
        <v/>
      </c>
      <c r="K48" s="19" t="str">
        <f>IF(PaymentSchedule3[[#This Row],[Payment Number]]&lt;&gt;"",SUM(INDEX(PaymentSchedule3[Interest],1,1):PaymentSchedule3[[#This Row],[Interest]]),"")</f>
        <v/>
      </c>
    </row>
    <row r="49" spans="2:11" x14ac:dyDescent="0.3">
      <c r="B49" s="17" t="str">
        <f>IF(LoanIsGood,IF(ROW()-ROW(PaymentSchedule3[[#Headers],[Payment Number]])&gt;ScheduledNumberOfPayments,"",ROW()-ROW(PaymentSchedule3[[#Headers],[Payment Number]])),"")</f>
        <v/>
      </c>
      <c r="C49" s="18" t="str">
        <f>IF(PaymentSchedule3[[#This Row],[Payment Number]]&lt;&gt;"",EOMONTH(LoanStartDate,ROW(PaymentSchedule3[[#This Row],[Payment Number]])-ROW(PaymentSchedule3[[#Headers],[Payment Number]])-2)+DAY(LoanStartDate),"")</f>
        <v/>
      </c>
      <c r="D49" s="19" t="str">
        <f>IF(PaymentSchedule3[[#This Row],[Payment Number]]&lt;&gt;"",IF(ROW()-ROW(PaymentSchedule3[[#Headers],[Beginning
Balance]])=1,LoanAmount,INDEX(PaymentSchedule3[Ending
Balance],ROW()-ROW(PaymentSchedule3[[#Headers],[Beginning
Balance]])-1)),"")</f>
        <v/>
      </c>
      <c r="E49" s="19" t="str">
        <f>IF(PaymentSchedule3[[#This Row],[Payment Number]]&lt;&gt;"",ScheduledPayment,"")</f>
        <v/>
      </c>
      <c r="F4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4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49" s="19" t="str">
        <f>IF(PaymentSchedule3[[#This Row],[Payment Number]]&lt;&gt;"",PaymentSchedule3[[#This Row],[Total
Payment]]-PaymentSchedule3[[#This Row],[Interest]],"")</f>
        <v/>
      </c>
      <c r="I49" s="19" t="str">
        <f>IF(PaymentSchedule3[[#This Row],[Payment Number]]&lt;&gt;"",PaymentSchedule3[[#This Row],[Beginning
Balance]]*(InterestRate/PaymentsPerYear),"")</f>
        <v/>
      </c>
      <c r="J49" s="19" t="str">
        <f>IF(PaymentSchedule3[[#This Row],[Payment Number]]&lt;&gt;"",IF(PaymentSchedule3[[#This Row],[Scheduled Payment]]+PaymentSchedule3[[#This Row],[Extra
Payment]]&lt;=PaymentSchedule3[[#This Row],[Beginning
Balance]],PaymentSchedule3[[#This Row],[Beginning
Balance]]-PaymentSchedule3[[#This Row],[Principal]],0),"")</f>
        <v/>
      </c>
      <c r="K49" s="19" t="str">
        <f>IF(PaymentSchedule3[[#This Row],[Payment Number]]&lt;&gt;"",SUM(INDEX(PaymentSchedule3[Interest],1,1):PaymentSchedule3[[#This Row],[Interest]]),"")</f>
        <v/>
      </c>
    </row>
    <row r="50" spans="2:11" x14ac:dyDescent="0.3">
      <c r="B50" s="17" t="str">
        <f>IF(LoanIsGood,IF(ROW()-ROW(PaymentSchedule3[[#Headers],[Payment Number]])&gt;ScheduledNumberOfPayments,"",ROW()-ROW(PaymentSchedule3[[#Headers],[Payment Number]])),"")</f>
        <v/>
      </c>
      <c r="C50" s="18" t="str">
        <f>IF(PaymentSchedule3[[#This Row],[Payment Number]]&lt;&gt;"",EOMONTH(LoanStartDate,ROW(PaymentSchedule3[[#This Row],[Payment Number]])-ROW(PaymentSchedule3[[#Headers],[Payment Number]])-2)+DAY(LoanStartDate),"")</f>
        <v/>
      </c>
      <c r="D50" s="19" t="str">
        <f>IF(PaymentSchedule3[[#This Row],[Payment Number]]&lt;&gt;"",IF(ROW()-ROW(PaymentSchedule3[[#Headers],[Beginning
Balance]])=1,LoanAmount,INDEX(PaymentSchedule3[Ending
Balance],ROW()-ROW(PaymentSchedule3[[#Headers],[Beginning
Balance]])-1)),"")</f>
        <v/>
      </c>
      <c r="E50" s="19" t="str">
        <f>IF(PaymentSchedule3[[#This Row],[Payment Number]]&lt;&gt;"",ScheduledPayment,"")</f>
        <v/>
      </c>
      <c r="F5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0" s="19" t="str">
        <f>IF(PaymentSchedule3[[#This Row],[Payment Number]]&lt;&gt;"",PaymentSchedule3[[#This Row],[Total
Payment]]-PaymentSchedule3[[#This Row],[Interest]],"")</f>
        <v/>
      </c>
      <c r="I50" s="19" t="str">
        <f>IF(PaymentSchedule3[[#This Row],[Payment Number]]&lt;&gt;"",PaymentSchedule3[[#This Row],[Beginning
Balance]]*(InterestRate/PaymentsPerYear),"")</f>
        <v/>
      </c>
      <c r="J50" s="19" t="str">
        <f>IF(PaymentSchedule3[[#This Row],[Payment Number]]&lt;&gt;"",IF(PaymentSchedule3[[#This Row],[Scheduled Payment]]+PaymentSchedule3[[#This Row],[Extra
Payment]]&lt;=PaymentSchedule3[[#This Row],[Beginning
Balance]],PaymentSchedule3[[#This Row],[Beginning
Balance]]-PaymentSchedule3[[#This Row],[Principal]],0),"")</f>
        <v/>
      </c>
      <c r="K50" s="19" t="str">
        <f>IF(PaymentSchedule3[[#This Row],[Payment Number]]&lt;&gt;"",SUM(INDEX(PaymentSchedule3[Interest],1,1):PaymentSchedule3[[#This Row],[Interest]]),"")</f>
        <v/>
      </c>
    </row>
    <row r="51" spans="2:11" x14ac:dyDescent="0.3">
      <c r="B51" s="17" t="str">
        <f>IF(LoanIsGood,IF(ROW()-ROW(PaymentSchedule3[[#Headers],[Payment Number]])&gt;ScheduledNumberOfPayments,"",ROW()-ROW(PaymentSchedule3[[#Headers],[Payment Number]])),"")</f>
        <v/>
      </c>
      <c r="C51" s="18" t="str">
        <f>IF(PaymentSchedule3[[#This Row],[Payment Number]]&lt;&gt;"",EOMONTH(LoanStartDate,ROW(PaymentSchedule3[[#This Row],[Payment Number]])-ROW(PaymentSchedule3[[#Headers],[Payment Number]])-2)+DAY(LoanStartDate),"")</f>
        <v/>
      </c>
      <c r="D51" s="19" t="str">
        <f>IF(PaymentSchedule3[[#This Row],[Payment Number]]&lt;&gt;"",IF(ROW()-ROW(PaymentSchedule3[[#Headers],[Beginning
Balance]])=1,LoanAmount,INDEX(PaymentSchedule3[Ending
Balance],ROW()-ROW(PaymentSchedule3[[#Headers],[Beginning
Balance]])-1)),"")</f>
        <v/>
      </c>
      <c r="E51" s="19" t="str">
        <f>IF(PaymentSchedule3[[#This Row],[Payment Number]]&lt;&gt;"",ScheduledPayment,"")</f>
        <v/>
      </c>
      <c r="F5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1" s="19" t="str">
        <f>IF(PaymentSchedule3[[#This Row],[Payment Number]]&lt;&gt;"",PaymentSchedule3[[#This Row],[Total
Payment]]-PaymentSchedule3[[#This Row],[Interest]],"")</f>
        <v/>
      </c>
      <c r="I51" s="19" t="str">
        <f>IF(PaymentSchedule3[[#This Row],[Payment Number]]&lt;&gt;"",PaymentSchedule3[[#This Row],[Beginning
Balance]]*(InterestRate/PaymentsPerYear),"")</f>
        <v/>
      </c>
      <c r="J51" s="19" t="str">
        <f>IF(PaymentSchedule3[[#This Row],[Payment Number]]&lt;&gt;"",IF(PaymentSchedule3[[#This Row],[Scheduled Payment]]+PaymentSchedule3[[#This Row],[Extra
Payment]]&lt;=PaymentSchedule3[[#This Row],[Beginning
Balance]],PaymentSchedule3[[#This Row],[Beginning
Balance]]-PaymentSchedule3[[#This Row],[Principal]],0),"")</f>
        <v/>
      </c>
      <c r="K51" s="19" t="str">
        <f>IF(PaymentSchedule3[[#This Row],[Payment Number]]&lt;&gt;"",SUM(INDEX(PaymentSchedule3[Interest],1,1):PaymentSchedule3[[#This Row],[Interest]]),"")</f>
        <v/>
      </c>
    </row>
    <row r="52" spans="2:11" x14ac:dyDescent="0.3">
      <c r="B52" s="17" t="str">
        <f>IF(LoanIsGood,IF(ROW()-ROW(PaymentSchedule3[[#Headers],[Payment Number]])&gt;ScheduledNumberOfPayments,"",ROW()-ROW(PaymentSchedule3[[#Headers],[Payment Number]])),"")</f>
        <v/>
      </c>
      <c r="C52" s="18" t="str">
        <f>IF(PaymentSchedule3[[#This Row],[Payment Number]]&lt;&gt;"",EOMONTH(LoanStartDate,ROW(PaymentSchedule3[[#This Row],[Payment Number]])-ROW(PaymentSchedule3[[#Headers],[Payment Number]])-2)+DAY(LoanStartDate),"")</f>
        <v/>
      </c>
      <c r="D52" s="19" t="str">
        <f>IF(PaymentSchedule3[[#This Row],[Payment Number]]&lt;&gt;"",IF(ROW()-ROW(PaymentSchedule3[[#Headers],[Beginning
Balance]])=1,LoanAmount,INDEX(PaymentSchedule3[Ending
Balance],ROW()-ROW(PaymentSchedule3[[#Headers],[Beginning
Balance]])-1)),"")</f>
        <v/>
      </c>
      <c r="E52" s="19" t="str">
        <f>IF(PaymentSchedule3[[#This Row],[Payment Number]]&lt;&gt;"",ScheduledPayment,"")</f>
        <v/>
      </c>
      <c r="F5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2" s="19" t="str">
        <f>IF(PaymentSchedule3[[#This Row],[Payment Number]]&lt;&gt;"",PaymentSchedule3[[#This Row],[Total
Payment]]-PaymentSchedule3[[#This Row],[Interest]],"")</f>
        <v/>
      </c>
      <c r="I52" s="19" t="str">
        <f>IF(PaymentSchedule3[[#This Row],[Payment Number]]&lt;&gt;"",PaymentSchedule3[[#This Row],[Beginning
Balance]]*(InterestRate/PaymentsPerYear),"")</f>
        <v/>
      </c>
      <c r="J52" s="19" t="str">
        <f>IF(PaymentSchedule3[[#This Row],[Payment Number]]&lt;&gt;"",IF(PaymentSchedule3[[#This Row],[Scheduled Payment]]+PaymentSchedule3[[#This Row],[Extra
Payment]]&lt;=PaymentSchedule3[[#This Row],[Beginning
Balance]],PaymentSchedule3[[#This Row],[Beginning
Balance]]-PaymentSchedule3[[#This Row],[Principal]],0),"")</f>
        <v/>
      </c>
      <c r="K52" s="19" t="str">
        <f>IF(PaymentSchedule3[[#This Row],[Payment Number]]&lt;&gt;"",SUM(INDEX(PaymentSchedule3[Interest],1,1):PaymentSchedule3[[#This Row],[Interest]]),"")</f>
        <v/>
      </c>
    </row>
    <row r="53" spans="2:11" x14ac:dyDescent="0.3">
      <c r="B53" s="17" t="str">
        <f>IF(LoanIsGood,IF(ROW()-ROW(PaymentSchedule3[[#Headers],[Payment Number]])&gt;ScheduledNumberOfPayments,"",ROW()-ROW(PaymentSchedule3[[#Headers],[Payment Number]])),"")</f>
        <v/>
      </c>
      <c r="C53" s="18" t="str">
        <f>IF(PaymentSchedule3[[#This Row],[Payment Number]]&lt;&gt;"",EOMONTH(LoanStartDate,ROW(PaymentSchedule3[[#This Row],[Payment Number]])-ROW(PaymentSchedule3[[#Headers],[Payment Number]])-2)+DAY(LoanStartDate),"")</f>
        <v/>
      </c>
      <c r="D53" s="19" t="str">
        <f>IF(PaymentSchedule3[[#This Row],[Payment Number]]&lt;&gt;"",IF(ROW()-ROW(PaymentSchedule3[[#Headers],[Beginning
Balance]])=1,LoanAmount,INDEX(PaymentSchedule3[Ending
Balance],ROW()-ROW(PaymentSchedule3[[#Headers],[Beginning
Balance]])-1)),"")</f>
        <v/>
      </c>
      <c r="E53" s="19" t="str">
        <f>IF(PaymentSchedule3[[#This Row],[Payment Number]]&lt;&gt;"",ScheduledPayment,"")</f>
        <v/>
      </c>
      <c r="F5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3" s="19" t="str">
        <f>IF(PaymentSchedule3[[#This Row],[Payment Number]]&lt;&gt;"",PaymentSchedule3[[#This Row],[Total
Payment]]-PaymentSchedule3[[#This Row],[Interest]],"")</f>
        <v/>
      </c>
      <c r="I53" s="19" t="str">
        <f>IF(PaymentSchedule3[[#This Row],[Payment Number]]&lt;&gt;"",PaymentSchedule3[[#This Row],[Beginning
Balance]]*(InterestRate/PaymentsPerYear),"")</f>
        <v/>
      </c>
      <c r="J53" s="19" t="str">
        <f>IF(PaymentSchedule3[[#This Row],[Payment Number]]&lt;&gt;"",IF(PaymentSchedule3[[#This Row],[Scheduled Payment]]+PaymentSchedule3[[#This Row],[Extra
Payment]]&lt;=PaymentSchedule3[[#This Row],[Beginning
Balance]],PaymentSchedule3[[#This Row],[Beginning
Balance]]-PaymentSchedule3[[#This Row],[Principal]],0),"")</f>
        <v/>
      </c>
      <c r="K53" s="19" t="str">
        <f>IF(PaymentSchedule3[[#This Row],[Payment Number]]&lt;&gt;"",SUM(INDEX(PaymentSchedule3[Interest],1,1):PaymentSchedule3[[#This Row],[Interest]]),"")</f>
        <v/>
      </c>
    </row>
    <row r="54" spans="2:11" x14ac:dyDescent="0.3">
      <c r="B54" s="17" t="str">
        <f>IF(LoanIsGood,IF(ROW()-ROW(PaymentSchedule3[[#Headers],[Payment Number]])&gt;ScheduledNumberOfPayments,"",ROW()-ROW(PaymentSchedule3[[#Headers],[Payment Number]])),"")</f>
        <v/>
      </c>
      <c r="C54" s="18" t="str">
        <f>IF(PaymentSchedule3[[#This Row],[Payment Number]]&lt;&gt;"",EOMONTH(LoanStartDate,ROW(PaymentSchedule3[[#This Row],[Payment Number]])-ROW(PaymentSchedule3[[#Headers],[Payment Number]])-2)+DAY(LoanStartDate),"")</f>
        <v/>
      </c>
      <c r="D54" s="19" t="str">
        <f>IF(PaymentSchedule3[[#This Row],[Payment Number]]&lt;&gt;"",IF(ROW()-ROW(PaymentSchedule3[[#Headers],[Beginning
Balance]])=1,LoanAmount,INDEX(PaymentSchedule3[Ending
Balance],ROW()-ROW(PaymentSchedule3[[#Headers],[Beginning
Balance]])-1)),"")</f>
        <v/>
      </c>
      <c r="E54" s="19" t="str">
        <f>IF(PaymentSchedule3[[#This Row],[Payment Number]]&lt;&gt;"",ScheduledPayment,"")</f>
        <v/>
      </c>
      <c r="F5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4" s="19" t="str">
        <f>IF(PaymentSchedule3[[#This Row],[Payment Number]]&lt;&gt;"",PaymentSchedule3[[#This Row],[Total
Payment]]-PaymentSchedule3[[#This Row],[Interest]],"")</f>
        <v/>
      </c>
      <c r="I54" s="19" t="str">
        <f>IF(PaymentSchedule3[[#This Row],[Payment Number]]&lt;&gt;"",PaymentSchedule3[[#This Row],[Beginning
Balance]]*(InterestRate/PaymentsPerYear),"")</f>
        <v/>
      </c>
      <c r="J54" s="19" t="str">
        <f>IF(PaymentSchedule3[[#This Row],[Payment Number]]&lt;&gt;"",IF(PaymentSchedule3[[#This Row],[Scheduled Payment]]+PaymentSchedule3[[#This Row],[Extra
Payment]]&lt;=PaymentSchedule3[[#This Row],[Beginning
Balance]],PaymentSchedule3[[#This Row],[Beginning
Balance]]-PaymentSchedule3[[#This Row],[Principal]],0),"")</f>
        <v/>
      </c>
      <c r="K54" s="19" t="str">
        <f>IF(PaymentSchedule3[[#This Row],[Payment Number]]&lt;&gt;"",SUM(INDEX(PaymentSchedule3[Interest],1,1):PaymentSchedule3[[#This Row],[Interest]]),"")</f>
        <v/>
      </c>
    </row>
    <row r="55" spans="2:11" x14ac:dyDescent="0.3">
      <c r="B55" s="17" t="str">
        <f>IF(LoanIsGood,IF(ROW()-ROW(PaymentSchedule3[[#Headers],[Payment Number]])&gt;ScheduledNumberOfPayments,"",ROW()-ROW(PaymentSchedule3[[#Headers],[Payment Number]])),"")</f>
        <v/>
      </c>
      <c r="C55" s="18" t="str">
        <f>IF(PaymentSchedule3[[#This Row],[Payment Number]]&lt;&gt;"",EOMONTH(LoanStartDate,ROW(PaymentSchedule3[[#This Row],[Payment Number]])-ROW(PaymentSchedule3[[#Headers],[Payment Number]])-2)+DAY(LoanStartDate),"")</f>
        <v/>
      </c>
      <c r="D55" s="19" t="str">
        <f>IF(PaymentSchedule3[[#This Row],[Payment Number]]&lt;&gt;"",IF(ROW()-ROW(PaymentSchedule3[[#Headers],[Beginning
Balance]])=1,LoanAmount,INDEX(PaymentSchedule3[Ending
Balance],ROW()-ROW(PaymentSchedule3[[#Headers],[Beginning
Balance]])-1)),"")</f>
        <v/>
      </c>
      <c r="E55" s="19" t="str">
        <f>IF(PaymentSchedule3[[#This Row],[Payment Number]]&lt;&gt;"",ScheduledPayment,"")</f>
        <v/>
      </c>
      <c r="F5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5" s="19" t="str">
        <f>IF(PaymentSchedule3[[#This Row],[Payment Number]]&lt;&gt;"",PaymentSchedule3[[#This Row],[Total
Payment]]-PaymentSchedule3[[#This Row],[Interest]],"")</f>
        <v/>
      </c>
      <c r="I55" s="19" t="str">
        <f>IF(PaymentSchedule3[[#This Row],[Payment Number]]&lt;&gt;"",PaymentSchedule3[[#This Row],[Beginning
Balance]]*(InterestRate/PaymentsPerYear),"")</f>
        <v/>
      </c>
      <c r="J55" s="19" t="str">
        <f>IF(PaymentSchedule3[[#This Row],[Payment Number]]&lt;&gt;"",IF(PaymentSchedule3[[#This Row],[Scheduled Payment]]+PaymentSchedule3[[#This Row],[Extra
Payment]]&lt;=PaymentSchedule3[[#This Row],[Beginning
Balance]],PaymentSchedule3[[#This Row],[Beginning
Balance]]-PaymentSchedule3[[#This Row],[Principal]],0),"")</f>
        <v/>
      </c>
      <c r="K55" s="19" t="str">
        <f>IF(PaymentSchedule3[[#This Row],[Payment Number]]&lt;&gt;"",SUM(INDEX(PaymentSchedule3[Interest],1,1):PaymentSchedule3[[#This Row],[Interest]]),"")</f>
        <v/>
      </c>
    </row>
    <row r="56" spans="2:11" x14ac:dyDescent="0.3">
      <c r="B56" s="17" t="str">
        <f>IF(LoanIsGood,IF(ROW()-ROW(PaymentSchedule3[[#Headers],[Payment Number]])&gt;ScheduledNumberOfPayments,"",ROW()-ROW(PaymentSchedule3[[#Headers],[Payment Number]])),"")</f>
        <v/>
      </c>
      <c r="C56" s="18" t="str">
        <f>IF(PaymentSchedule3[[#This Row],[Payment Number]]&lt;&gt;"",EOMONTH(LoanStartDate,ROW(PaymentSchedule3[[#This Row],[Payment Number]])-ROW(PaymentSchedule3[[#Headers],[Payment Number]])-2)+DAY(LoanStartDate),"")</f>
        <v/>
      </c>
      <c r="D56" s="19" t="str">
        <f>IF(PaymentSchedule3[[#This Row],[Payment Number]]&lt;&gt;"",IF(ROW()-ROW(PaymentSchedule3[[#Headers],[Beginning
Balance]])=1,LoanAmount,INDEX(PaymentSchedule3[Ending
Balance],ROW()-ROW(PaymentSchedule3[[#Headers],[Beginning
Balance]])-1)),"")</f>
        <v/>
      </c>
      <c r="E56" s="19" t="str">
        <f>IF(PaymentSchedule3[[#This Row],[Payment Number]]&lt;&gt;"",ScheduledPayment,"")</f>
        <v/>
      </c>
      <c r="F5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6" s="19" t="str">
        <f>IF(PaymentSchedule3[[#This Row],[Payment Number]]&lt;&gt;"",PaymentSchedule3[[#This Row],[Total
Payment]]-PaymentSchedule3[[#This Row],[Interest]],"")</f>
        <v/>
      </c>
      <c r="I56" s="19" t="str">
        <f>IF(PaymentSchedule3[[#This Row],[Payment Number]]&lt;&gt;"",PaymentSchedule3[[#This Row],[Beginning
Balance]]*(InterestRate/PaymentsPerYear),"")</f>
        <v/>
      </c>
      <c r="J56" s="19" t="str">
        <f>IF(PaymentSchedule3[[#This Row],[Payment Number]]&lt;&gt;"",IF(PaymentSchedule3[[#This Row],[Scheduled Payment]]+PaymentSchedule3[[#This Row],[Extra
Payment]]&lt;=PaymentSchedule3[[#This Row],[Beginning
Balance]],PaymentSchedule3[[#This Row],[Beginning
Balance]]-PaymentSchedule3[[#This Row],[Principal]],0),"")</f>
        <v/>
      </c>
      <c r="K56" s="19" t="str">
        <f>IF(PaymentSchedule3[[#This Row],[Payment Number]]&lt;&gt;"",SUM(INDEX(PaymentSchedule3[Interest],1,1):PaymentSchedule3[[#This Row],[Interest]]),"")</f>
        <v/>
      </c>
    </row>
    <row r="57" spans="2:11" x14ac:dyDescent="0.3">
      <c r="B57" s="17" t="str">
        <f>IF(LoanIsGood,IF(ROW()-ROW(PaymentSchedule3[[#Headers],[Payment Number]])&gt;ScheduledNumberOfPayments,"",ROW()-ROW(PaymentSchedule3[[#Headers],[Payment Number]])),"")</f>
        <v/>
      </c>
      <c r="C57" s="18" t="str">
        <f>IF(PaymentSchedule3[[#This Row],[Payment Number]]&lt;&gt;"",EOMONTH(LoanStartDate,ROW(PaymentSchedule3[[#This Row],[Payment Number]])-ROW(PaymentSchedule3[[#Headers],[Payment Number]])-2)+DAY(LoanStartDate),"")</f>
        <v/>
      </c>
      <c r="D57" s="19" t="str">
        <f>IF(PaymentSchedule3[[#This Row],[Payment Number]]&lt;&gt;"",IF(ROW()-ROW(PaymentSchedule3[[#Headers],[Beginning
Balance]])=1,LoanAmount,INDEX(PaymentSchedule3[Ending
Balance],ROW()-ROW(PaymentSchedule3[[#Headers],[Beginning
Balance]])-1)),"")</f>
        <v/>
      </c>
      <c r="E57" s="19" t="str">
        <f>IF(PaymentSchedule3[[#This Row],[Payment Number]]&lt;&gt;"",ScheduledPayment,"")</f>
        <v/>
      </c>
      <c r="F5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7" s="19" t="str">
        <f>IF(PaymentSchedule3[[#This Row],[Payment Number]]&lt;&gt;"",PaymentSchedule3[[#This Row],[Total
Payment]]-PaymentSchedule3[[#This Row],[Interest]],"")</f>
        <v/>
      </c>
      <c r="I57" s="19" t="str">
        <f>IF(PaymentSchedule3[[#This Row],[Payment Number]]&lt;&gt;"",PaymentSchedule3[[#This Row],[Beginning
Balance]]*(InterestRate/PaymentsPerYear),"")</f>
        <v/>
      </c>
      <c r="J57" s="19" t="str">
        <f>IF(PaymentSchedule3[[#This Row],[Payment Number]]&lt;&gt;"",IF(PaymentSchedule3[[#This Row],[Scheduled Payment]]+PaymentSchedule3[[#This Row],[Extra
Payment]]&lt;=PaymentSchedule3[[#This Row],[Beginning
Balance]],PaymentSchedule3[[#This Row],[Beginning
Balance]]-PaymentSchedule3[[#This Row],[Principal]],0),"")</f>
        <v/>
      </c>
      <c r="K57" s="19" t="str">
        <f>IF(PaymentSchedule3[[#This Row],[Payment Number]]&lt;&gt;"",SUM(INDEX(PaymentSchedule3[Interest],1,1):PaymentSchedule3[[#This Row],[Interest]]),"")</f>
        <v/>
      </c>
    </row>
    <row r="58" spans="2:11" x14ac:dyDescent="0.3">
      <c r="B58" s="17" t="str">
        <f>IF(LoanIsGood,IF(ROW()-ROW(PaymentSchedule3[[#Headers],[Payment Number]])&gt;ScheduledNumberOfPayments,"",ROW()-ROW(PaymentSchedule3[[#Headers],[Payment Number]])),"")</f>
        <v/>
      </c>
      <c r="C58" s="18" t="str">
        <f>IF(PaymentSchedule3[[#This Row],[Payment Number]]&lt;&gt;"",EOMONTH(LoanStartDate,ROW(PaymentSchedule3[[#This Row],[Payment Number]])-ROW(PaymentSchedule3[[#Headers],[Payment Number]])-2)+DAY(LoanStartDate),"")</f>
        <v/>
      </c>
      <c r="D58" s="19" t="str">
        <f>IF(PaymentSchedule3[[#This Row],[Payment Number]]&lt;&gt;"",IF(ROW()-ROW(PaymentSchedule3[[#Headers],[Beginning
Balance]])=1,LoanAmount,INDEX(PaymentSchedule3[Ending
Balance],ROW()-ROW(PaymentSchedule3[[#Headers],[Beginning
Balance]])-1)),"")</f>
        <v/>
      </c>
      <c r="E58" s="19" t="str">
        <f>IF(PaymentSchedule3[[#This Row],[Payment Number]]&lt;&gt;"",ScheduledPayment,"")</f>
        <v/>
      </c>
      <c r="F5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8" s="19" t="str">
        <f>IF(PaymentSchedule3[[#This Row],[Payment Number]]&lt;&gt;"",PaymentSchedule3[[#This Row],[Total
Payment]]-PaymentSchedule3[[#This Row],[Interest]],"")</f>
        <v/>
      </c>
      <c r="I58" s="19" t="str">
        <f>IF(PaymentSchedule3[[#This Row],[Payment Number]]&lt;&gt;"",PaymentSchedule3[[#This Row],[Beginning
Balance]]*(InterestRate/PaymentsPerYear),"")</f>
        <v/>
      </c>
      <c r="J58" s="19" t="str">
        <f>IF(PaymentSchedule3[[#This Row],[Payment Number]]&lt;&gt;"",IF(PaymentSchedule3[[#This Row],[Scheduled Payment]]+PaymentSchedule3[[#This Row],[Extra
Payment]]&lt;=PaymentSchedule3[[#This Row],[Beginning
Balance]],PaymentSchedule3[[#This Row],[Beginning
Balance]]-PaymentSchedule3[[#This Row],[Principal]],0),"")</f>
        <v/>
      </c>
      <c r="K58" s="19" t="str">
        <f>IF(PaymentSchedule3[[#This Row],[Payment Number]]&lt;&gt;"",SUM(INDEX(PaymentSchedule3[Interest],1,1):PaymentSchedule3[[#This Row],[Interest]]),"")</f>
        <v/>
      </c>
    </row>
    <row r="59" spans="2:11" x14ac:dyDescent="0.3">
      <c r="B59" s="17" t="str">
        <f>IF(LoanIsGood,IF(ROW()-ROW(PaymentSchedule3[[#Headers],[Payment Number]])&gt;ScheduledNumberOfPayments,"",ROW()-ROW(PaymentSchedule3[[#Headers],[Payment Number]])),"")</f>
        <v/>
      </c>
      <c r="C59" s="18" t="str">
        <f>IF(PaymentSchedule3[[#This Row],[Payment Number]]&lt;&gt;"",EOMONTH(LoanStartDate,ROW(PaymentSchedule3[[#This Row],[Payment Number]])-ROW(PaymentSchedule3[[#Headers],[Payment Number]])-2)+DAY(LoanStartDate),"")</f>
        <v/>
      </c>
      <c r="D59" s="19" t="str">
        <f>IF(PaymentSchedule3[[#This Row],[Payment Number]]&lt;&gt;"",IF(ROW()-ROW(PaymentSchedule3[[#Headers],[Beginning
Balance]])=1,LoanAmount,INDEX(PaymentSchedule3[Ending
Balance],ROW()-ROW(PaymentSchedule3[[#Headers],[Beginning
Balance]])-1)),"")</f>
        <v/>
      </c>
      <c r="E59" s="19" t="str">
        <f>IF(PaymentSchedule3[[#This Row],[Payment Number]]&lt;&gt;"",ScheduledPayment,"")</f>
        <v/>
      </c>
      <c r="F5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5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59" s="19" t="str">
        <f>IF(PaymentSchedule3[[#This Row],[Payment Number]]&lt;&gt;"",PaymentSchedule3[[#This Row],[Total
Payment]]-PaymentSchedule3[[#This Row],[Interest]],"")</f>
        <v/>
      </c>
      <c r="I59" s="19" t="str">
        <f>IF(PaymentSchedule3[[#This Row],[Payment Number]]&lt;&gt;"",PaymentSchedule3[[#This Row],[Beginning
Balance]]*(InterestRate/PaymentsPerYear),"")</f>
        <v/>
      </c>
      <c r="J59" s="19" t="str">
        <f>IF(PaymentSchedule3[[#This Row],[Payment Number]]&lt;&gt;"",IF(PaymentSchedule3[[#This Row],[Scheduled Payment]]+PaymentSchedule3[[#This Row],[Extra
Payment]]&lt;=PaymentSchedule3[[#This Row],[Beginning
Balance]],PaymentSchedule3[[#This Row],[Beginning
Balance]]-PaymentSchedule3[[#This Row],[Principal]],0),"")</f>
        <v/>
      </c>
      <c r="K59" s="19" t="str">
        <f>IF(PaymentSchedule3[[#This Row],[Payment Number]]&lt;&gt;"",SUM(INDEX(PaymentSchedule3[Interest],1,1):PaymentSchedule3[[#This Row],[Interest]]),"")</f>
        <v/>
      </c>
    </row>
    <row r="60" spans="2:11" x14ac:dyDescent="0.3">
      <c r="B60" s="17" t="str">
        <f>IF(LoanIsGood,IF(ROW()-ROW(PaymentSchedule3[[#Headers],[Payment Number]])&gt;ScheduledNumberOfPayments,"",ROW()-ROW(PaymentSchedule3[[#Headers],[Payment Number]])),"")</f>
        <v/>
      </c>
      <c r="C60" s="18" t="str">
        <f>IF(PaymentSchedule3[[#This Row],[Payment Number]]&lt;&gt;"",EOMONTH(LoanStartDate,ROW(PaymentSchedule3[[#This Row],[Payment Number]])-ROW(PaymentSchedule3[[#Headers],[Payment Number]])-2)+DAY(LoanStartDate),"")</f>
        <v/>
      </c>
      <c r="D60" s="19" t="str">
        <f>IF(PaymentSchedule3[[#This Row],[Payment Number]]&lt;&gt;"",IF(ROW()-ROW(PaymentSchedule3[[#Headers],[Beginning
Balance]])=1,LoanAmount,INDEX(PaymentSchedule3[Ending
Balance],ROW()-ROW(PaymentSchedule3[[#Headers],[Beginning
Balance]])-1)),"")</f>
        <v/>
      </c>
      <c r="E60" s="19" t="str">
        <f>IF(PaymentSchedule3[[#This Row],[Payment Number]]&lt;&gt;"",ScheduledPayment,"")</f>
        <v/>
      </c>
      <c r="F6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0" s="19" t="str">
        <f>IF(PaymentSchedule3[[#This Row],[Payment Number]]&lt;&gt;"",PaymentSchedule3[[#This Row],[Total
Payment]]-PaymentSchedule3[[#This Row],[Interest]],"")</f>
        <v/>
      </c>
      <c r="I60" s="19" t="str">
        <f>IF(PaymentSchedule3[[#This Row],[Payment Number]]&lt;&gt;"",PaymentSchedule3[[#This Row],[Beginning
Balance]]*(InterestRate/PaymentsPerYear),"")</f>
        <v/>
      </c>
      <c r="J60" s="19" t="str">
        <f>IF(PaymentSchedule3[[#This Row],[Payment Number]]&lt;&gt;"",IF(PaymentSchedule3[[#This Row],[Scheduled Payment]]+PaymentSchedule3[[#This Row],[Extra
Payment]]&lt;=PaymentSchedule3[[#This Row],[Beginning
Balance]],PaymentSchedule3[[#This Row],[Beginning
Balance]]-PaymentSchedule3[[#This Row],[Principal]],0),"")</f>
        <v/>
      </c>
      <c r="K60" s="19" t="str">
        <f>IF(PaymentSchedule3[[#This Row],[Payment Number]]&lt;&gt;"",SUM(INDEX(PaymentSchedule3[Interest],1,1):PaymentSchedule3[[#This Row],[Interest]]),"")</f>
        <v/>
      </c>
    </row>
    <row r="61" spans="2:11" x14ac:dyDescent="0.3">
      <c r="B61" s="17" t="str">
        <f>IF(LoanIsGood,IF(ROW()-ROW(PaymentSchedule3[[#Headers],[Payment Number]])&gt;ScheduledNumberOfPayments,"",ROW()-ROW(PaymentSchedule3[[#Headers],[Payment Number]])),"")</f>
        <v/>
      </c>
      <c r="C61" s="18" t="str">
        <f>IF(PaymentSchedule3[[#This Row],[Payment Number]]&lt;&gt;"",EOMONTH(LoanStartDate,ROW(PaymentSchedule3[[#This Row],[Payment Number]])-ROW(PaymentSchedule3[[#Headers],[Payment Number]])-2)+DAY(LoanStartDate),"")</f>
        <v/>
      </c>
      <c r="D61" s="19" t="str">
        <f>IF(PaymentSchedule3[[#This Row],[Payment Number]]&lt;&gt;"",IF(ROW()-ROW(PaymentSchedule3[[#Headers],[Beginning
Balance]])=1,LoanAmount,INDEX(PaymentSchedule3[Ending
Balance],ROW()-ROW(PaymentSchedule3[[#Headers],[Beginning
Balance]])-1)),"")</f>
        <v/>
      </c>
      <c r="E61" s="19" t="str">
        <f>IF(PaymentSchedule3[[#This Row],[Payment Number]]&lt;&gt;"",ScheduledPayment,"")</f>
        <v/>
      </c>
      <c r="F6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1" s="19" t="str">
        <f>IF(PaymentSchedule3[[#This Row],[Payment Number]]&lt;&gt;"",PaymentSchedule3[[#This Row],[Total
Payment]]-PaymentSchedule3[[#This Row],[Interest]],"")</f>
        <v/>
      </c>
      <c r="I61" s="19" t="str">
        <f>IF(PaymentSchedule3[[#This Row],[Payment Number]]&lt;&gt;"",PaymentSchedule3[[#This Row],[Beginning
Balance]]*(InterestRate/PaymentsPerYear),"")</f>
        <v/>
      </c>
      <c r="J61" s="19" t="str">
        <f>IF(PaymentSchedule3[[#This Row],[Payment Number]]&lt;&gt;"",IF(PaymentSchedule3[[#This Row],[Scheduled Payment]]+PaymentSchedule3[[#This Row],[Extra
Payment]]&lt;=PaymentSchedule3[[#This Row],[Beginning
Balance]],PaymentSchedule3[[#This Row],[Beginning
Balance]]-PaymentSchedule3[[#This Row],[Principal]],0),"")</f>
        <v/>
      </c>
      <c r="K61" s="19" t="str">
        <f>IF(PaymentSchedule3[[#This Row],[Payment Number]]&lt;&gt;"",SUM(INDEX(PaymentSchedule3[Interest],1,1):PaymentSchedule3[[#This Row],[Interest]]),"")</f>
        <v/>
      </c>
    </row>
    <row r="62" spans="2:11" x14ac:dyDescent="0.3">
      <c r="B62" s="17" t="str">
        <f>IF(LoanIsGood,IF(ROW()-ROW(PaymentSchedule3[[#Headers],[Payment Number]])&gt;ScheduledNumberOfPayments,"",ROW()-ROW(PaymentSchedule3[[#Headers],[Payment Number]])),"")</f>
        <v/>
      </c>
      <c r="C62" s="18" t="str">
        <f>IF(PaymentSchedule3[[#This Row],[Payment Number]]&lt;&gt;"",EOMONTH(LoanStartDate,ROW(PaymentSchedule3[[#This Row],[Payment Number]])-ROW(PaymentSchedule3[[#Headers],[Payment Number]])-2)+DAY(LoanStartDate),"")</f>
        <v/>
      </c>
      <c r="D62" s="19" t="str">
        <f>IF(PaymentSchedule3[[#This Row],[Payment Number]]&lt;&gt;"",IF(ROW()-ROW(PaymentSchedule3[[#Headers],[Beginning
Balance]])=1,LoanAmount,INDEX(PaymentSchedule3[Ending
Balance],ROW()-ROW(PaymentSchedule3[[#Headers],[Beginning
Balance]])-1)),"")</f>
        <v/>
      </c>
      <c r="E62" s="19" t="str">
        <f>IF(PaymentSchedule3[[#This Row],[Payment Number]]&lt;&gt;"",ScheduledPayment,"")</f>
        <v/>
      </c>
      <c r="F6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2" s="19" t="str">
        <f>IF(PaymentSchedule3[[#This Row],[Payment Number]]&lt;&gt;"",PaymentSchedule3[[#This Row],[Total
Payment]]-PaymentSchedule3[[#This Row],[Interest]],"")</f>
        <v/>
      </c>
      <c r="I62" s="19" t="str">
        <f>IF(PaymentSchedule3[[#This Row],[Payment Number]]&lt;&gt;"",PaymentSchedule3[[#This Row],[Beginning
Balance]]*(InterestRate/PaymentsPerYear),"")</f>
        <v/>
      </c>
      <c r="J62" s="19" t="str">
        <f>IF(PaymentSchedule3[[#This Row],[Payment Number]]&lt;&gt;"",IF(PaymentSchedule3[[#This Row],[Scheduled Payment]]+PaymentSchedule3[[#This Row],[Extra
Payment]]&lt;=PaymentSchedule3[[#This Row],[Beginning
Balance]],PaymentSchedule3[[#This Row],[Beginning
Balance]]-PaymentSchedule3[[#This Row],[Principal]],0),"")</f>
        <v/>
      </c>
      <c r="K62" s="19" t="str">
        <f>IF(PaymentSchedule3[[#This Row],[Payment Number]]&lt;&gt;"",SUM(INDEX(PaymentSchedule3[Interest],1,1):PaymentSchedule3[[#This Row],[Interest]]),"")</f>
        <v/>
      </c>
    </row>
    <row r="63" spans="2:11" x14ac:dyDescent="0.3">
      <c r="B63" s="17" t="str">
        <f>IF(LoanIsGood,IF(ROW()-ROW(PaymentSchedule3[[#Headers],[Payment Number]])&gt;ScheduledNumberOfPayments,"",ROW()-ROW(PaymentSchedule3[[#Headers],[Payment Number]])),"")</f>
        <v/>
      </c>
      <c r="C63" s="18" t="str">
        <f>IF(PaymentSchedule3[[#This Row],[Payment Number]]&lt;&gt;"",EOMONTH(LoanStartDate,ROW(PaymentSchedule3[[#This Row],[Payment Number]])-ROW(PaymentSchedule3[[#Headers],[Payment Number]])-2)+DAY(LoanStartDate),"")</f>
        <v/>
      </c>
      <c r="D63" s="19" t="str">
        <f>IF(PaymentSchedule3[[#This Row],[Payment Number]]&lt;&gt;"",IF(ROW()-ROW(PaymentSchedule3[[#Headers],[Beginning
Balance]])=1,LoanAmount,INDEX(PaymentSchedule3[Ending
Balance],ROW()-ROW(PaymentSchedule3[[#Headers],[Beginning
Balance]])-1)),"")</f>
        <v/>
      </c>
      <c r="E63" s="19" t="str">
        <f>IF(PaymentSchedule3[[#This Row],[Payment Number]]&lt;&gt;"",ScheduledPayment,"")</f>
        <v/>
      </c>
      <c r="F6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3" s="19" t="str">
        <f>IF(PaymentSchedule3[[#This Row],[Payment Number]]&lt;&gt;"",PaymentSchedule3[[#This Row],[Total
Payment]]-PaymentSchedule3[[#This Row],[Interest]],"")</f>
        <v/>
      </c>
      <c r="I63" s="19" t="str">
        <f>IF(PaymentSchedule3[[#This Row],[Payment Number]]&lt;&gt;"",PaymentSchedule3[[#This Row],[Beginning
Balance]]*(InterestRate/PaymentsPerYear),"")</f>
        <v/>
      </c>
      <c r="J63" s="19" t="str">
        <f>IF(PaymentSchedule3[[#This Row],[Payment Number]]&lt;&gt;"",IF(PaymentSchedule3[[#This Row],[Scheduled Payment]]+PaymentSchedule3[[#This Row],[Extra
Payment]]&lt;=PaymentSchedule3[[#This Row],[Beginning
Balance]],PaymentSchedule3[[#This Row],[Beginning
Balance]]-PaymentSchedule3[[#This Row],[Principal]],0),"")</f>
        <v/>
      </c>
      <c r="K63" s="19" t="str">
        <f>IF(PaymentSchedule3[[#This Row],[Payment Number]]&lt;&gt;"",SUM(INDEX(PaymentSchedule3[Interest],1,1):PaymentSchedule3[[#This Row],[Interest]]),"")</f>
        <v/>
      </c>
    </row>
    <row r="64" spans="2:11" x14ac:dyDescent="0.3">
      <c r="B64" s="17" t="str">
        <f>IF(LoanIsGood,IF(ROW()-ROW(PaymentSchedule3[[#Headers],[Payment Number]])&gt;ScheduledNumberOfPayments,"",ROW()-ROW(PaymentSchedule3[[#Headers],[Payment Number]])),"")</f>
        <v/>
      </c>
      <c r="C64" s="18" t="str">
        <f>IF(PaymentSchedule3[[#This Row],[Payment Number]]&lt;&gt;"",EOMONTH(LoanStartDate,ROW(PaymentSchedule3[[#This Row],[Payment Number]])-ROW(PaymentSchedule3[[#Headers],[Payment Number]])-2)+DAY(LoanStartDate),"")</f>
        <v/>
      </c>
      <c r="D64" s="19" t="str">
        <f>IF(PaymentSchedule3[[#This Row],[Payment Number]]&lt;&gt;"",IF(ROW()-ROW(PaymentSchedule3[[#Headers],[Beginning
Balance]])=1,LoanAmount,INDEX(PaymentSchedule3[Ending
Balance],ROW()-ROW(PaymentSchedule3[[#Headers],[Beginning
Balance]])-1)),"")</f>
        <v/>
      </c>
      <c r="E64" s="19" t="str">
        <f>IF(PaymentSchedule3[[#This Row],[Payment Number]]&lt;&gt;"",ScheduledPayment,"")</f>
        <v/>
      </c>
      <c r="F6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4" s="19" t="str">
        <f>IF(PaymentSchedule3[[#This Row],[Payment Number]]&lt;&gt;"",PaymentSchedule3[[#This Row],[Total
Payment]]-PaymentSchedule3[[#This Row],[Interest]],"")</f>
        <v/>
      </c>
      <c r="I64" s="19" t="str">
        <f>IF(PaymentSchedule3[[#This Row],[Payment Number]]&lt;&gt;"",PaymentSchedule3[[#This Row],[Beginning
Balance]]*(InterestRate/PaymentsPerYear),"")</f>
        <v/>
      </c>
      <c r="J64" s="19" t="str">
        <f>IF(PaymentSchedule3[[#This Row],[Payment Number]]&lt;&gt;"",IF(PaymentSchedule3[[#This Row],[Scheduled Payment]]+PaymentSchedule3[[#This Row],[Extra
Payment]]&lt;=PaymentSchedule3[[#This Row],[Beginning
Balance]],PaymentSchedule3[[#This Row],[Beginning
Balance]]-PaymentSchedule3[[#This Row],[Principal]],0),"")</f>
        <v/>
      </c>
      <c r="K64" s="19" t="str">
        <f>IF(PaymentSchedule3[[#This Row],[Payment Number]]&lt;&gt;"",SUM(INDEX(PaymentSchedule3[Interest],1,1):PaymentSchedule3[[#This Row],[Interest]]),"")</f>
        <v/>
      </c>
    </row>
    <row r="65" spans="2:11" x14ac:dyDescent="0.3">
      <c r="B65" s="17" t="str">
        <f>IF(LoanIsGood,IF(ROW()-ROW(PaymentSchedule3[[#Headers],[Payment Number]])&gt;ScheduledNumberOfPayments,"",ROW()-ROW(PaymentSchedule3[[#Headers],[Payment Number]])),"")</f>
        <v/>
      </c>
      <c r="C65" s="18" t="str">
        <f>IF(PaymentSchedule3[[#This Row],[Payment Number]]&lt;&gt;"",EOMONTH(LoanStartDate,ROW(PaymentSchedule3[[#This Row],[Payment Number]])-ROW(PaymentSchedule3[[#Headers],[Payment Number]])-2)+DAY(LoanStartDate),"")</f>
        <v/>
      </c>
      <c r="D65" s="19" t="str">
        <f>IF(PaymentSchedule3[[#This Row],[Payment Number]]&lt;&gt;"",IF(ROW()-ROW(PaymentSchedule3[[#Headers],[Beginning
Balance]])=1,LoanAmount,INDEX(PaymentSchedule3[Ending
Balance],ROW()-ROW(PaymentSchedule3[[#Headers],[Beginning
Balance]])-1)),"")</f>
        <v/>
      </c>
      <c r="E65" s="19" t="str">
        <f>IF(PaymentSchedule3[[#This Row],[Payment Number]]&lt;&gt;"",ScheduledPayment,"")</f>
        <v/>
      </c>
      <c r="F6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5" s="19" t="str">
        <f>IF(PaymentSchedule3[[#This Row],[Payment Number]]&lt;&gt;"",PaymentSchedule3[[#This Row],[Total
Payment]]-PaymentSchedule3[[#This Row],[Interest]],"")</f>
        <v/>
      </c>
      <c r="I65" s="19" t="str">
        <f>IF(PaymentSchedule3[[#This Row],[Payment Number]]&lt;&gt;"",PaymentSchedule3[[#This Row],[Beginning
Balance]]*(InterestRate/PaymentsPerYear),"")</f>
        <v/>
      </c>
      <c r="J65" s="19" t="str">
        <f>IF(PaymentSchedule3[[#This Row],[Payment Number]]&lt;&gt;"",IF(PaymentSchedule3[[#This Row],[Scheduled Payment]]+PaymentSchedule3[[#This Row],[Extra
Payment]]&lt;=PaymentSchedule3[[#This Row],[Beginning
Balance]],PaymentSchedule3[[#This Row],[Beginning
Balance]]-PaymentSchedule3[[#This Row],[Principal]],0),"")</f>
        <v/>
      </c>
      <c r="K65" s="19" t="str">
        <f>IF(PaymentSchedule3[[#This Row],[Payment Number]]&lt;&gt;"",SUM(INDEX(PaymentSchedule3[Interest],1,1):PaymentSchedule3[[#This Row],[Interest]]),"")</f>
        <v/>
      </c>
    </row>
    <row r="66" spans="2:11" x14ac:dyDescent="0.3">
      <c r="B66" s="17" t="str">
        <f>IF(LoanIsGood,IF(ROW()-ROW(PaymentSchedule3[[#Headers],[Payment Number]])&gt;ScheduledNumberOfPayments,"",ROW()-ROW(PaymentSchedule3[[#Headers],[Payment Number]])),"")</f>
        <v/>
      </c>
      <c r="C66" s="18" t="str">
        <f>IF(PaymentSchedule3[[#This Row],[Payment Number]]&lt;&gt;"",EOMONTH(LoanStartDate,ROW(PaymentSchedule3[[#This Row],[Payment Number]])-ROW(PaymentSchedule3[[#Headers],[Payment Number]])-2)+DAY(LoanStartDate),"")</f>
        <v/>
      </c>
      <c r="D66" s="19" t="str">
        <f>IF(PaymentSchedule3[[#This Row],[Payment Number]]&lt;&gt;"",IF(ROW()-ROW(PaymentSchedule3[[#Headers],[Beginning
Balance]])=1,LoanAmount,INDEX(PaymentSchedule3[Ending
Balance],ROW()-ROW(PaymentSchedule3[[#Headers],[Beginning
Balance]])-1)),"")</f>
        <v/>
      </c>
      <c r="E66" s="19" t="str">
        <f>IF(PaymentSchedule3[[#This Row],[Payment Number]]&lt;&gt;"",ScheduledPayment,"")</f>
        <v/>
      </c>
      <c r="F6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6" s="19" t="str">
        <f>IF(PaymentSchedule3[[#This Row],[Payment Number]]&lt;&gt;"",PaymentSchedule3[[#This Row],[Total
Payment]]-PaymentSchedule3[[#This Row],[Interest]],"")</f>
        <v/>
      </c>
      <c r="I66" s="19" t="str">
        <f>IF(PaymentSchedule3[[#This Row],[Payment Number]]&lt;&gt;"",PaymentSchedule3[[#This Row],[Beginning
Balance]]*(InterestRate/PaymentsPerYear),"")</f>
        <v/>
      </c>
      <c r="J66" s="19" t="str">
        <f>IF(PaymentSchedule3[[#This Row],[Payment Number]]&lt;&gt;"",IF(PaymentSchedule3[[#This Row],[Scheduled Payment]]+PaymentSchedule3[[#This Row],[Extra
Payment]]&lt;=PaymentSchedule3[[#This Row],[Beginning
Balance]],PaymentSchedule3[[#This Row],[Beginning
Balance]]-PaymentSchedule3[[#This Row],[Principal]],0),"")</f>
        <v/>
      </c>
      <c r="K66" s="19" t="str">
        <f>IF(PaymentSchedule3[[#This Row],[Payment Number]]&lt;&gt;"",SUM(INDEX(PaymentSchedule3[Interest],1,1):PaymentSchedule3[[#This Row],[Interest]]),"")</f>
        <v/>
      </c>
    </row>
    <row r="67" spans="2:11" x14ac:dyDescent="0.3">
      <c r="B67" s="17" t="str">
        <f>IF(LoanIsGood,IF(ROW()-ROW(PaymentSchedule3[[#Headers],[Payment Number]])&gt;ScheduledNumberOfPayments,"",ROW()-ROW(PaymentSchedule3[[#Headers],[Payment Number]])),"")</f>
        <v/>
      </c>
      <c r="C67" s="18" t="str">
        <f>IF(PaymentSchedule3[[#This Row],[Payment Number]]&lt;&gt;"",EOMONTH(LoanStartDate,ROW(PaymentSchedule3[[#This Row],[Payment Number]])-ROW(PaymentSchedule3[[#Headers],[Payment Number]])-2)+DAY(LoanStartDate),"")</f>
        <v/>
      </c>
      <c r="D67" s="19" t="str">
        <f>IF(PaymentSchedule3[[#This Row],[Payment Number]]&lt;&gt;"",IF(ROW()-ROW(PaymentSchedule3[[#Headers],[Beginning
Balance]])=1,LoanAmount,INDEX(PaymentSchedule3[Ending
Balance],ROW()-ROW(PaymentSchedule3[[#Headers],[Beginning
Balance]])-1)),"")</f>
        <v/>
      </c>
      <c r="E67" s="19" t="str">
        <f>IF(PaymentSchedule3[[#This Row],[Payment Number]]&lt;&gt;"",ScheduledPayment,"")</f>
        <v/>
      </c>
      <c r="F6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7" s="19" t="str">
        <f>IF(PaymentSchedule3[[#This Row],[Payment Number]]&lt;&gt;"",PaymentSchedule3[[#This Row],[Total
Payment]]-PaymentSchedule3[[#This Row],[Interest]],"")</f>
        <v/>
      </c>
      <c r="I67" s="19" t="str">
        <f>IF(PaymentSchedule3[[#This Row],[Payment Number]]&lt;&gt;"",PaymentSchedule3[[#This Row],[Beginning
Balance]]*(InterestRate/PaymentsPerYear),"")</f>
        <v/>
      </c>
      <c r="J67" s="19" t="str">
        <f>IF(PaymentSchedule3[[#This Row],[Payment Number]]&lt;&gt;"",IF(PaymentSchedule3[[#This Row],[Scheduled Payment]]+PaymentSchedule3[[#This Row],[Extra
Payment]]&lt;=PaymentSchedule3[[#This Row],[Beginning
Balance]],PaymentSchedule3[[#This Row],[Beginning
Balance]]-PaymentSchedule3[[#This Row],[Principal]],0),"")</f>
        <v/>
      </c>
      <c r="K67" s="19" t="str">
        <f>IF(PaymentSchedule3[[#This Row],[Payment Number]]&lt;&gt;"",SUM(INDEX(PaymentSchedule3[Interest],1,1):PaymentSchedule3[[#This Row],[Interest]]),"")</f>
        <v/>
      </c>
    </row>
    <row r="68" spans="2:11" x14ac:dyDescent="0.3">
      <c r="B68" s="17" t="str">
        <f>IF(LoanIsGood,IF(ROW()-ROW(PaymentSchedule3[[#Headers],[Payment Number]])&gt;ScheduledNumberOfPayments,"",ROW()-ROW(PaymentSchedule3[[#Headers],[Payment Number]])),"")</f>
        <v/>
      </c>
      <c r="C68" s="18" t="str">
        <f>IF(PaymentSchedule3[[#This Row],[Payment Number]]&lt;&gt;"",EOMONTH(LoanStartDate,ROW(PaymentSchedule3[[#This Row],[Payment Number]])-ROW(PaymentSchedule3[[#Headers],[Payment Number]])-2)+DAY(LoanStartDate),"")</f>
        <v/>
      </c>
      <c r="D68" s="19" t="str">
        <f>IF(PaymentSchedule3[[#This Row],[Payment Number]]&lt;&gt;"",IF(ROW()-ROW(PaymentSchedule3[[#Headers],[Beginning
Balance]])=1,LoanAmount,INDEX(PaymentSchedule3[Ending
Balance],ROW()-ROW(PaymentSchedule3[[#Headers],[Beginning
Balance]])-1)),"")</f>
        <v/>
      </c>
      <c r="E68" s="19" t="str">
        <f>IF(PaymentSchedule3[[#This Row],[Payment Number]]&lt;&gt;"",ScheduledPayment,"")</f>
        <v/>
      </c>
      <c r="F6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8" s="19" t="str">
        <f>IF(PaymentSchedule3[[#This Row],[Payment Number]]&lt;&gt;"",PaymentSchedule3[[#This Row],[Total
Payment]]-PaymentSchedule3[[#This Row],[Interest]],"")</f>
        <v/>
      </c>
      <c r="I68" s="19" t="str">
        <f>IF(PaymentSchedule3[[#This Row],[Payment Number]]&lt;&gt;"",PaymentSchedule3[[#This Row],[Beginning
Balance]]*(InterestRate/PaymentsPerYear),"")</f>
        <v/>
      </c>
      <c r="J68" s="19" t="str">
        <f>IF(PaymentSchedule3[[#This Row],[Payment Number]]&lt;&gt;"",IF(PaymentSchedule3[[#This Row],[Scheduled Payment]]+PaymentSchedule3[[#This Row],[Extra
Payment]]&lt;=PaymentSchedule3[[#This Row],[Beginning
Balance]],PaymentSchedule3[[#This Row],[Beginning
Balance]]-PaymentSchedule3[[#This Row],[Principal]],0),"")</f>
        <v/>
      </c>
      <c r="K68" s="19" t="str">
        <f>IF(PaymentSchedule3[[#This Row],[Payment Number]]&lt;&gt;"",SUM(INDEX(PaymentSchedule3[Interest],1,1):PaymentSchedule3[[#This Row],[Interest]]),"")</f>
        <v/>
      </c>
    </row>
    <row r="69" spans="2:11" x14ac:dyDescent="0.3">
      <c r="B69" s="17" t="str">
        <f>IF(LoanIsGood,IF(ROW()-ROW(PaymentSchedule3[[#Headers],[Payment Number]])&gt;ScheduledNumberOfPayments,"",ROW()-ROW(PaymentSchedule3[[#Headers],[Payment Number]])),"")</f>
        <v/>
      </c>
      <c r="C69" s="18" t="str">
        <f>IF(PaymentSchedule3[[#This Row],[Payment Number]]&lt;&gt;"",EOMONTH(LoanStartDate,ROW(PaymentSchedule3[[#This Row],[Payment Number]])-ROW(PaymentSchedule3[[#Headers],[Payment Number]])-2)+DAY(LoanStartDate),"")</f>
        <v/>
      </c>
      <c r="D69" s="19" t="str">
        <f>IF(PaymentSchedule3[[#This Row],[Payment Number]]&lt;&gt;"",IF(ROW()-ROW(PaymentSchedule3[[#Headers],[Beginning
Balance]])=1,LoanAmount,INDEX(PaymentSchedule3[Ending
Balance],ROW()-ROW(PaymentSchedule3[[#Headers],[Beginning
Balance]])-1)),"")</f>
        <v/>
      </c>
      <c r="E69" s="19" t="str">
        <f>IF(PaymentSchedule3[[#This Row],[Payment Number]]&lt;&gt;"",ScheduledPayment,"")</f>
        <v/>
      </c>
      <c r="F6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6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69" s="19" t="str">
        <f>IF(PaymentSchedule3[[#This Row],[Payment Number]]&lt;&gt;"",PaymentSchedule3[[#This Row],[Total
Payment]]-PaymentSchedule3[[#This Row],[Interest]],"")</f>
        <v/>
      </c>
      <c r="I69" s="19" t="str">
        <f>IF(PaymentSchedule3[[#This Row],[Payment Number]]&lt;&gt;"",PaymentSchedule3[[#This Row],[Beginning
Balance]]*(InterestRate/PaymentsPerYear),"")</f>
        <v/>
      </c>
      <c r="J69" s="19" t="str">
        <f>IF(PaymentSchedule3[[#This Row],[Payment Number]]&lt;&gt;"",IF(PaymentSchedule3[[#This Row],[Scheduled Payment]]+PaymentSchedule3[[#This Row],[Extra
Payment]]&lt;=PaymentSchedule3[[#This Row],[Beginning
Balance]],PaymentSchedule3[[#This Row],[Beginning
Balance]]-PaymentSchedule3[[#This Row],[Principal]],0),"")</f>
        <v/>
      </c>
      <c r="K69" s="19" t="str">
        <f>IF(PaymentSchedule3[[#This Row],[Payment Number]]&lt;&gt;"",SUM(INDEX(PaymentSchedule3[Interest],1,1):PaymentSchedule3[[#This Row],[Interest]]),"")</f>
        <v/>
      </c>
    </row>
    <row r="70" spans="2:11" x14ac:dyDescent="0.3">
      <c r="B70" s="17" t="str">
        <f>IF(LoanIsGood,IF(ROW()-ROW(PaymentSchedule3[[#Headers],[Payment Number]])&gt;ScheduledNumberOfPayments,"",ROW()-ROW(PaymentSchedule3[[#Headers],[Payment Number]])),"")</f>
        <v/>
      </c>
      <c r="C70" s="18" t="str">
        <f>IF(PaymentSchedule3[[#This Row],[Payment Number]]&lt;&gt;"",EOMONTH(LoanStartDate,ROW(PaymentSchedule3[[#This Row],[Payment Number]])-ROW(PaymentSchedule3[[#Headers],[Payment Number]])-2)+DAY(LoanStartDate),"")</f>
        <v/>
      </c>
      <c r="D70" s="19" t="str">
        <f>IF(PaymentSchedule3[[#This Row],[Payment Number]]&lt;&gt;"",IF(ROW()-ROW(PaymentSchedule3[[#Headers],[Beginning
Balance]])=1,LoanAmount,INDEX(PaymentSchedule3[Ending
Balance],ROW()-ROW(PaymentSchedule3[[#Headers],[Beginning
Balance]])-1)),"")</f>
        <v/>
      </c>
      <c r="E70" s="19" t="str">
        <f>IF(PaymentSchedule3[[#This Row],[Payment Number]]&lt;&gt;"",ScheduledPayment,"")</f>
        <v/>
      </c>
      <c r="F7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0" s="19" t="str">
        <f>IF(PaymentSchedule3[[#This Row],[Payment Number]]&lt;&gt;"",PaymentSchedule3[[#This Row],[Total
Payment]]-PaymentSchedule3[[#This Row],[Interest]],"")</f>
        <v/>
      </c>
      <c r="I70" s="19" t="str">
        <f>IF(PaymentSchedule3[[#This Row],[Payment Number]]&lt;&gt;"",PaymentSchedule3[[#This Row],[Beginning
Balance]]*(InterestRate/PaymentsPerYear),"")</f>
        <v/>
      </c>
      <c r="J70" s="19" t="str">
        <f>IF(PaymentSchedule3[[#This Row],[Payment Number]]&lt;&gt;"",IF(PaymentSchedule3[[#This Row],[Scheduled Payment]]+PaymentSchedule3[[#This Row],[Extra
Payment]]&lt;=PaymentSchedule3[[#This Row],[Beginning
Balance]],PaymentSchedule3[[#This Row],[Beginning
Balance]]-PaymentSchedule3[[#This Row],[Principal]],0),"")</f>
        <v/>
      </c>
      <c r="K70" s="19" t="str">
        <f>IF(PaymentSchedule3[[#This Row],[Payment Number]]&lt;&gt;"",SUM(INDEX(PaymentSchedule3[Interest],1,1):PaymentSchedule3[[#This Row],[Interest]]),"")</f>
        <v/>
      </c>
    </row>
    <row r="71" spans="2:11" x14ac:dyDescent="0.3">
      <c r="B71" s="17" t="str">
        <f>IF(LoanIsGood,IF(ROW()-ROW(PaymentSchedule3[[#Headers],[Payment Number]])&gt;ScheduledNumberOfPayments,"",ROW()-ROW(PaymentSchedule3[[#Headers],[Payment Number]])),"")</f>
        <v/>
      </c>
      <c r="C71" s="18" t="str">
        <f>IF(PaymentSchedule3[[#This Row],[Payment Number]]&lt;&gt;"",EOMONTH(LoanStartDate,ROW(PaymentSchedule3[[#This Row],[Payment Number]])-ROW(PaymentSchedule3[[#Headers],[Payment Number]])-2)+DAY(LoanStartDate),"")</f>
        <v/>
      </c>
      <c r="D71" s="19" t="str">
        <f>IF(PaymentSchedule3[[#This Row],[Payment Number]]&lt;&gt;"",IF(ROW()-ROW(PaymentSchedule3[[#Headers],[Beginning
Balance]])=1,LoanAmount,INDEX(PaymentSchedule3[Ending
Balance],ROW()-ROW(PaymentSchedule3[[#Headers],[Beginning
Balance]])-1)),"")</f>
        <v/>
      </c>
      <c r="E71" s="19" t="str">
        <f>IF(PaymentSchedule3[[#This Row],[Payment Number]]&lt;&gt;"",ScheduledPayment,"")</f>
        <v/>
      </c>
      <c r="F7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1" s="19" t="str">
        <f>IF(PaymentSchedule3[[#This Row],[Payment Number]]&lt;&gt;"",PaymentSchedule3[[#This Row],[Total
Payment]]-PaymentSchedule3[[#This Row],[Interest]],"")</f>
        <v/>
      </c>
      <c r="I71" s="19" t="str">
        <f>IF(PaymentSchedule3[[#This Row],[Payment Number]]&lt;&gt;"",PaymentSchedule3[[#This Row],[Beginning
Balance]]*(InterestRate/PaymentsPerYear),"")</f>
        <v/>
      </c>
      <c r="J71" s="19" t="str">
        <f>IF(PaymentSchedule3[[#This Row],[Payment Number]]&lt;&gt;"",IF(PaymentSchedule3[[#This Row],[Scheduled Payment]]+PaymentSchedule3[[#This Row],[Extra
Payment]]&lt;=PaymentSchedule3[[#This Row],[Beginning
Balance]],PaymentSchedule3[[#This Row],[Beginning
Balance]]-PaymentSchedule3[[#This Row],[Principal]],0),"")</f>
        <v/>
      </c>
      <c r="K71" s="19" t="str">
        <f>IF(PaymentSchedule3[[#This Row],[Payment Number]]&lt;&gt;"",SUM(INDEX(PaymentSchedule3[Interest],1,1):PaymentSchedule3[[#This Row],[Interest]]),"")</f>
        <v/>
      </c>
    </row>
    <row r="72" spans="2:11" x14ac:dyDescent="0.3">
      <c r="B72" s="17" t="str">
        <f>IF(LoanIsGood,IF(ROW()-ROW(PaymentSchedule3[[#Headers],[Payment Number]])&gt;ScheduledNumberOfPayments,"",ROW()-ROW(PaymentSchedule3[[#Headers],[Payment Number]])),"")</f>
        <v/>
      </c>
      <c r="C72" s="18" t="str">
        <f>IF(PaymentSchedule3[[#This Row],[Payment Number]]&lt;&gt;"",EOMONTH(LoanStartDate,ROW(PaymentSchedule3[[#This Row],[Payment Number]])-ROW(PaymentSchedule3[[#Headers],[Payment Number]])-2)+DAY(LoanStartDate),"")</f>
        <v/>
      </c>
      <c r="D72" s="19" t="str">
        <f>IF(PaymentSchedule3[[#This Row],[Payment Number]]&lt;&gt;"",IF(ROW()-ROW(PaymentSchedule3[[#Headers],[Beginning
Balance]])=1,LoanAmount,INDEX(PaymentSchedule3[Ending
Balance],ROW()-ROW(PaymentSchedule3[[#Headers],[Beginning
Balance]])-1)),"")</f>
        <v/>
      </c>
      <c r="E72" s="19" t="str">
        <f>IF(PaymentSchedule3[[#This Row],[Payment Number]]&lt;&gt;"",ScheduledPayment,"")</f>
        <v/>
      </c>
      <c r="F7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2" s="19" t="str">
        <f>IF(PaymentSchedule3[[#This Row],[Payment Number]]&lt;&gt;"",PaymentSchedule3[[#This Row],[Total
Payment]]-PaymentSchedule3[[#This Row],[Interest]],"")</f>
        <v/>
      </c>
      <c r="I72" s="19" t="str">
        <f>IF(PaymentSchedule3[[#This Row],[Payment Number]]&lt;&gt;"",PaymentSchedule3[[#This Row],[Beginning
Balance]]*(InterestRate/PaymentsPerYear),"")</f>
        <v/>
      </c>
      <c r="J72" s="19" t="str">
        <f>IF(PaymentSchedule3[[#This Row],[Payment Number]]&lt;&gt;"",IF(PaymentSchedule3[[#This Row],[Scheduled Payment]]+PaymentSchedule3[[#This Row],[Extra
Payment]]&lt;=PaymentSchedule3[[#This Row],[Beginning
Balance]],PaymentSchedule3[[#This Row],[Beginning
Balance]]-PaymentSchedule3[[#This Row],[Principal]],0),"")</f>
        <v/>
      </c>
      <c r="K72" s="19" t="str">
        <f>IF(PaymentSchedule3[[#This Row],[Payment Number]]&lt;&gt;"",SUM(INDEX(PaymentSchedule3[Interest],1,1):PaymentSchedule3[[#This Row],[Interest]]),"")</f>
        <v/>
      </c>
    </row>
    <row r="73" spans="2:11" x14ac:dyDescent="0.3">
      <c r="B73" s="17" t="str">
        <f>IF(LoanIsGood,IF(ROW()-ROW(PaymentSchedule3[[#Headers],[Payment Number]])&gt;ScheduledNumberOfPayments,"",ROW()-ROW(PaymentSchedule3[[#Headers],[Payment Number]])),"")</f>
        <v/>
      </c>
      <c r="C73" s="18" t="str">
        <f>IF(PaymentSchedule3[[#This Row],[Payment Number]]&lt;&gt;"",EOMONTH(LoanStartDate,ROW(PaymentSchedule3[[#This Row],[Payment Number]])-ROW(PaymentSchedule3[[#Headers],[Payment Number]])-2)+DAY(LoanStartDate),"")</f>
        <v/>
      </c>
      <c r="D73" s="19" t="str">
        <f>IF(PaymentSchedule3[[#This Row],[Payment Number]]&lt;&gt;"",IF(ROW()-ROW(PaymentSchedule3[[#Headers],[Beginning
Balance]])=1,LoanAmount,INDEX(PaymentSchedule3[Ending
Balance],ROW()-ROW(PaymentSchedule3[[#Headers],[Beginning
Balance]])-1)),"")</f>
        <v/>
      </c>
      <c r="E73" s="19" t="str">
        <f>IF(PaymentSchedule3[[#This Row],[Payment Number]]&lt;&gt;"",ScheduledPayment,"")</f>
        <v/>
      </c>
      <c r="F7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3" s="19" t="str">
        <f>IF(PaymentSchedule3[[#This Row],[Payment Number]]&lt;&gt;"",PaymentSchedule3[[#This Row],[Total
Payment]]-PaymentSchedule3[[#This Row],[Interest]],"")</f>
        <v/>
      </c>
      <c r="I73" s="19" t="str">
        <f>IF(PaymentSchedule3[[#This Row],[Payment Number]]&lt;&gt;"",PaymentSchedule3[[#This Row],[Beginning
Balance]]*(InterestRate/PaymentsPerYear),"")</f>
        <v/>
      </c>
      <c r="J73" s="19" t="str">
        <f>IF(PaymentSchedule3[[#This Row],[Payment Number]]&lt;&gt;"",IF(PaymentSchedule3[[#This Row],[Scheduled Payment]]+PaymentSchedule3[[#This Row],[Extra
Payment]]&lt;=PaymentSchedule3[[#This Row],[Beginning
Balance]],PaymentSchedule3[[#This Row],[Beginning
Balance]]-PaymentSchedule3[[#This Row],[Principal]],0),"")</f>
        <v/>
      </c>
      <c r="K73" s="19" t="str">
        <f>IF(PaymentSchedule3[[#This Row],[Payment Number]]&lt;&gt;"",SUM(INDEX(PaymentSchedule3[Interest],1,1):PaymentSchedule3[[#This Row],[Interest]]),"")</f>
        <v/>
      </c>
    </row>
    <row r="74" spans="2:11" x14ac:dyDescent="0.3">
      <c r="B74" s="17" t="str">
        <f>IF(LoanIsGood,IF(ROW()-ROW(PaymentSchedule3[[#Headers],[Payment Number]])&gt;ScheduledNumberOfPayments,"",ROW()-ROW(PaymentSchedule3[[#Headers],[Payment Number]])),"")</f>
        <v/>
      </c>
      <c r="C74" s="18" t="str">
        <f>IF(PaymentSchedule3[[#This Row],[Payment Number]]&lt;&gt;"",EOMONTH(LoanStartDate,ROW(PaymentSchedule3[[#This Row],[Payment Number]])-ROW(PaymentSchedule3[[#Headers],[Payment Number]])-2)+DAY(LoanStartDate),"")</f>
        <v/>
      </c>
      <c r="D74" s="19" t="str">
        <f>IF(PaymentSchedule3[[#This Row],[Payment Number]]&lt;&gt;"",IF(ROW()-ROW(PaymentSchedule3[[#Headers],[Beginning
Balance]])=1,LoanAmount,INDEX(PaymentSchedule3[Ending
Balance],ROW()-ROW(PaymentSchedule3[[#Headers],[Beginning
Balance]])-1)),"")</f>
        <v/>
      </c>
      <c r="E74" s="19" t="str">
        <f>IF(PaymentSchedule3[[#This Row],[Payment Number]]&lt;&gt;"",ScheduledPayment,"")</f>
        <v/>
      </c>
      <c r="F7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4" s="19" t="str">
        <f>IF(PaymentSchedule3[[#This Row],[Payment Number]]&lt;&gt;"",PaymentSchedule3[[#This Row],[Total
Payment]]-PaymentSchedule3[[#This Row],[Interest]],"")</f>
        <v/>
      </c>
      <c r="I74" s="19" t="str">
        <f>IF(PaymentSchedule3[[#This Row],[Payment Number]]&lt;&gt;"",PaymentSchedule3[[#This Row],[Beginning
Balance]]*(InterestRate/PaymentsPerYear),"")</f>
        <v/>
      </c>
      <c r="J74" s="19" t="str">
        <f>IF(PaymentSchedule3[[#This Row],[Payment Number]]&lt;&gt;"",IF(PaymentSchedule3[[#This Row],[Scheduled Payment]]+PaymentSchedule3[[#This Row],[Extra
Payment]]&lt;=PaymentSchedule3[[#This Row],[Beginning
Balance]],PaymentSchedule3[[#This Row],[Beginning
Balance]]-PaymentSchedule3[[#This Row],[Principal]],0),"")</f>
        <v/>
      </c>
      <c r="K74" s="19" t="str">
        <f>IF(PaymentSchedule3[[#This Row],[Payment Number]]&lt;&gt;"",SUM(INDEX(PaymentSchedule3[Interest],1,1):PaymentSchedule3[[#This Row],[Interest]]),"")</f>
        <v/>
      </c>
    </row>
    <row r="75" spans="2:11" x14ac:dyDescent="0.3">
      <c r="B75" s="17" t="str">
        <f>IF(LoanIsGood,IF(ROW()-ROW(PaymentSchedule3[[#Headers],[Payment Number]])&gt;ScheduledNumberOfPayments,"",ROW()-ROW(PaymentSchedule3[[#Headers],[Payment Number]])),"")</f>
        <v/>
      </c>
      <c r="C75" s="18" t="str">
        <f>IF(PaymentSchedule3[[#This Row],[Payment Number]]&lt;&gt;"",EOMONTH(LoanStartDate,ROW(PaymentSchedule3[[#This Row],[Payment Number]])-ROW(PaymentSchedule3[[#Headers],[Payment Number]])-2)+DAY(LoanStartDate),"")</f>
        <v/>
      </c>
      <c r="D75" s="19" t="str">
        <f>IF(PaymentSchedule3[[#This Row],[Payment Number]]&lt;&gt;"",IF(ROW()-ROW(PaymentSchedule3[[#Headers],[Beginning
Balance]])=1,LoanAmount,INDEX(PaymentSchedule3[Ending
Balance],ROW()-ROW(PaymentSchedule3[[#Headers],[Beginning
Balance]])-1)),"")</f>
        <v/>
      </c>
      <c r="E75" s="19" t="str">
        <f>IF(PaymentSchedule3[[#This Row],[Payment Number]]&lt;&gt;"",ScheduledPayment,"")</f>
        <v/>
      </c>
      <c r="F7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5" s="19" t="str">
        <f>IF(PaymentSchedule3[[#This Row],[Payment Number]]&lt;&gt;"",PaymentSchedule3[[#This Row],[Total
Payment]]-PaymentSchedule3[[#This Row],[Interest]],"")</f>
        <v/>
      </c>
      <c r="I75" s="19" t="str">
        <f>IF(PaymentSchedule3[[#This Row],[Payment Number]]&lt;&gt;"",PaymentSchedule3[[#This Row],[Beginning
Balance]]*(InterestRate/PaymentsPerYear),"")</f>
        <v/>
      </c>
      <c r="J75" s="19" t="str">
        <f>IF(PaymentSchedule3[[#This Row],[Payment Number]]&lt;&gt;"",IF(PaymentSchedule3[[#This Row],[Scheduled Payment]]+PaymentSchedule3[[#This Row],[Extra
Payment]]&lt;=PaymentSchedule3[[#This Row],[Beginning
Balance]],PaymentSchedule3[[#This Row],[Beginning
Balance]]-PaymentSchedule3[[#This Row],[Principal]],0),"")</f>
        <v/>
      </c>
      <c r="K75" s="19" t="str">
        <f>IF(PaymentSchedule3[[#This Row],[Payment Number]]&lt;&gt;"",SUM(INDEX(PaymentSchedule3[Interest],1,1):PaymentSchedule3[[#This Row],[Interest]]),"")</f>
        <v/>
      </c>
    </row>
    <row r="76" spans="2:11" x14ac:dyDescent="0.3">
      <c r="B76" s="17" t="str">
        <f>IF(LoanIsGood,IF(ROW()-ROW(PaymentSchedule3[[#Headers],[Payment Number]])&gt;ScheduledNumberOfPayments,"",ROW()-ROW(PaymentSchedule3[[#Headers],[Payment Number]])),"")</f>
        <v/>
      </c>
      <c r="C76" s="18" t="str">
        <f>IF(PaymentSchedule3[[#This Row],[Payment Number]]&lt;&gt;"",EOMONTH(LoanStartDate,ROW(PaymentSchedule3[[#This Row],[Payment Number]])-ROW(PaymentSchedule3[[#Headers],[Payment Number]])-2)+DAY(LoanStartDate),"")</f>
        <v/>
      </c>
      <c r="D76" s="19" t="str">
        <f>IF(PaymentSchedule3[[#This Row],[Payment Number]]&lt;&gt;"",IF(ROW()-ROW(PaymentSchedule3[[#Headers],[Beginning
Balance]])=1,LoanAmount,INDEX(PaymentSchedule3[Ending
Balance],ROW()-ROW(PaymentSchedule3[[#Headers],[Beginning
Balance]])-1)),"")</f>
        <v/>
      </c>
      <c r="E76" s="19" t="str">
        <f>IF(PaymentSchedule3[[#This Row],[Payment Number]]&lt;&gt;"",ScheduledPayment,"")</f>
        <v/>
      </c>
      <c r="F7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6" s="19" t="str">
        <f>IF(PaymentSchedule3[[#This Row],[Payment Number]]&lt;&gt;"",PaymentSchedule3[[#This Row],[Total
Payment]]-PaymentSchedule3[[#This Row],[Interest]],"")</f>
        <v/>
      </c>
      <c r="I76" s="19" t="str">
        <f>IF(PaymentSchedule3[[#This Row],[Payment Number]]&lt;&gt;"",PaymentSchedule3[[#This Row],[Beginning
Balance]]*(InterestRate/PaymentsPerYear),"")</f>
        <v/>
      </c>
      <c r="J76" s="19" t="str">
        <f>IF(PaymentSchedule3[[#This Row],[Payment Number]]&lt;&gt;"",IF(PaymentSchedule3[[#This Row],[Scheduled Payment]]+PaymentSchedule3[[#This Row],[Extra
Payment]]&lt;=PaymentSchedule3[[#This Row],[Beginning
Balance]],PaymentSchedule3[[#This Row],[Beginning
Balance]]-PaymentSchedule3[[#This Row],[Principal]],0),"")</f>
        <v/>
      </c>
      <c r="K76" s="19" t="str">
        <f>IF(PaymentSchedule3[[#This Row],[Payment Number]]&lt;&gt;"",SUM(INDEX(PaymentSchedule3[Interest],1,1):PaymentSchedule3[[#This Row],[Interest]]),"")</f>
        <v/>
      </c>
    </row>
    <row r="77" spans="2:11" x14ac:dyDescent="0.3">
      <c r="B77" s="17" t="str">
        <f>IF(LoanIsGood,IF(ROW()-ROW(PaymentSchedule3[[#Headers],[Payment Number]])&gt;ScheduledNumberOfPayments,"",ROW()-ROW(PaymentSchedule3[[#Headers],[Payment Number]])),"")</f>
        <v/>
      </c>
      <c r="C77" s="18" t="str">
        <f>IF(PaymentSchedule3[[#This Row],[Payment Number]]&lt;&gt;"",EOMONTH(LoanStartDate,ROW(PaymentSchedule3[[#This Row],[Payment Number]])-ROW(PaymentSchedule3[[#Headers],[Payment Number]])-2)+DAY(LoanStartDate),"")</f>
        <v/>
      </c>
      <c r="D77" s="19" t="str">
        <f>IF(PaymentSchedule3[[#This Row],[Payment Number]]&lt;&gt;"",IF(ROW()-ROW(PaymentSchedule3[[#Headers],[Beginning
Balance]])=1,LoanAmount,INDEX(PaymentSchedule3[Ending
Balance],ROW()-ROW(PaymentSchedule3[[#Headers],[Beginning
Balance]])-1)),"")</f>
        <v/>
      </c>
      <c r="E77" s="19" t="str">
        <f>IF(PaymentSchedule3[[#This Row],[Payment Number]]&lt;&gt;"",ScheduledPayment,"")</f>
        <v/>
      </c>
      <c r="F7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7" s="19" t="str">
        <f>IF(PaymentSchedule3[[#This Row],[Payment Number]]&lt;&gt;"",PaymentSchedule3[[#This Row],[Total
Payment]]-PaymentSchedule3[[#This Row],[Interest]],"")</f>
        <v/>
      </c>
      <c r="I77" s="19" t="str">
        <f>IF(PaymentSchedule3[[#This Row],[Payment Number]]&lt;&gt;"",PaymentSchedule3[[#This Row],[Beginning
Balance]]*(InterestRate/PaymentsPerYear),"")</f>
        <v/>
      </c>
      <c r="J77" s="19" t="str">
        <f>IF(PaymentSchedule3[[#This Row],[Payment Number]]&lt;&gt;"",IF(PaymentSchedule3[[#This Row],[Scheduled Payment]]+PaymentSchedule3[[#This Row],[Extra
Payment]]&lt;=PaymentSchedule3[[#This Row],[Beginning
Balance]],PaymentSchedule3[[#This Row],[Beginning
Balance]]-PaymentSchedule3[[#This Row],[Principal]],0),"")</f>
        <v/>
      </c>
      <c r="K77" s="19" t="str">
        <f>IF(PaymentSchedule3[[#This Row],[Payment Number]]&lt;&gt;"",SUM(INDEX(PaymentSchedule3[Interest],1,1):PaymentSchedule3[[#This Row],[Interest]]),"")</f>
        <v/>
      </c>
    </row>
    <row r="78" spans="2:11" x14ac:dyDescent="0.3">
      <c r="B78" s="17" t="str">
        <f>IF(LoanIsGood,IF(ROW()-ROW(PaymentSchedule3[[#Headers],[Payment Number]])&gt;ScheduledNumberOfPayments,"",ROW()-ROW(PaymentSchedule3[[#Headers],[Payment Number]])),"")</f>
        <v/>
      </c>
      <c r="C78" s="18" t="str">
        <f>IF(PaymentSchedule3[[#This Row],[Payment Number]]&lt;&gt;"",EOMONTH(LoanStartDate,ROW(PaymentSchedule3[[#This Row],[Payment Number]])-ROW(PaymentSchedule3[[#Headers],[Payment Number]])-2)+DAY(LoanStartDate),"")</f>
        <v/>
      </c>
      <c r="D78" s="19" t="str">
        <f>IF(PaymentSchedule3[[#This Row],[Payment Number]]&lt;&gt;"",IF(ROW()-ROW(PaymentSchedule3[[#Headers],[Beginning
Balance]])=1,LoanAmount,INDEX(PaymentSchedule3[Ending
Balance],ROW()-ROW(PaymentSchedule3[[#Headers],[Beginning
Balance]])-1)),"")</f>
        <v/>
      </c>
      <c r="E78" s="19" t="str">
        <f>IF(PaymentSchedule3[[#This Row],[Payment Number]]&lt;&gt;"",ScheduledPayment,"")</f>
        <v/>
      </c>
      <c r="F7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8" s="19" t="str">
        <f>IF(PaymentSchedule3[[#This Row],[Payment Number]]&lt;&gt;"",PaymentSchedule3[[#This Row],[Total
Payment]]-PaymentSchedule3[[#This Row],[Interest]],"")</f>
        <v/>
      </c>
      <c r="I78" s="19" t="str">
        <f>IF(PaymentSchedule3[[#This Row],[Payment Number]]&lt;&gt;"",PaymentSchedule3[[#This Row],[Beginning
Balance]]*(InterestRate/PaymentsPerYear),"")</f>
        <v/>
      </c>
      <c r="J78" s="19" t="str">
        <f>IF(PaymentSchedule3[[#This Row],[Payment Number]]&lt;&gt;"",IF(PaymentSchedule3[[#This Row],[Scheduled Payment]]+PaymentSchedule3[[#This Row],[Extra
Payment]]&lt;=PaymentSchedule3[[#This Row],[Beginning
Balance]],PaymentSchedule3[[#This Row],[Beginning
Balance]]-PaymentSchedule3[[#This Row],[Principal]],0),"")</f>
        <v/>
      </c>
      <c r="K78" s="19" t="str">
        <f>IF(PaymentSchedule3[[#This Row],[Payment Number]]&lt;&gt;"",SUM(INDEX(PaymentSchedule3[Interest],1,1):PaymentSchedule3[[#This Row],[Interest]]),"")</f>
        <v/>
      </c>
    </row>
    <row r="79" spans="2:11" x14ac:dyDescent="0.3">
      <c r="B79" s="17" t="str">
        <f>IF(LoanIsGood,IF(ROW()-ROW(PaymentSchedule3[[#Headers],[Payment Number]])&gt;ScheduledNumberOfPayments,"",ROW()-ROW(PaymentSchedule3[[#Headers],[Payment Number]])),"")</f>
        <v/>
      </c>
      <c r="C79" s="18" t="str">
        <f>IF(PaymentSchedule3[[#This Row],[Payment Number]]&lt;&gt;"",EOMONTH(LoanStartDate,ROW(PaymentSchedule3[[#This Row],[Payment Number]])-ROW(PaymentSchedule3[[#Headers],[Payment Number]])-2)+DAY(LoanStartDate),"")</f>
        <v/>
      </c>
      <c r="D79" s="19" t="str">
        <f>IF(PaymentSchedule3[[#This Row],[Payment Number]]&lt;&gt;"",IF(ROW()-ROW(PaymentSchedule3[[#Headers],[Beginning
Balance]])=1,LoanAmount,INDEX(PaymentSchedule3[Ending
Balance],ROW()-ROW(PaymentSchedule3[[#Headers],[Beginning
Balance]])-1)),"")</f>
        <v/>
      </c>
      <c r="E79" s="19" t="str">
        <f>IF(PaymentSchedule3[[#This Row],[Payment Number]]&lt;&gt;"",ScheduledPayment,"")</f>
        <v/>
      </c>
      <c r="F7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7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79" s="19" t="str">
        <f>IF(PaymentSchedule3[[#This Row],[Payment Number]]&lt;&gt;"",PaymentSchedule3[[#This Row],[Total
Payment]]-PaymentSchedule3[[#This Row],[Interest]],"")</f>
        <v/>
      </c>
      <c r="I79" s="19" t="str">
        <f>IF(PaymentSchedule3[[#This Row],[Payment Number]]&lt;&gt;"",PaymentSchedule3[[#This Row],[Beginning
Balance]]*(InterestRate/PaymentsPerYear),"")</f>
        <v/>
      </c>
      <c r="J79" s="19" t="str">
        <f>IF(PaymentSchedule3[[#This Row],[Payment Number]]&lt;&gt;"",IF(PaymentSchedule3[[#This Row],[Scheduled Payment]]+PaymentSchedule3[[#This Row],[Extra
Payment]]&lt;=PaymentSchedule3[[#This Row],[Beginning
Balance]],PaymentSchedule3[[#This Row],[Beginning
Balance]]-PaymentSchedule3[[#This Row],[Principal]],0),"")</f>
        <v/>
      </c>
      <c r="K79" s="19" t="str">
        <f>IF(PaymentSchedule3[[#This Row],[Payment Number]]&lt;&gt;"",SUM(INDEX(PaymentSchedule3[Interest],1,1):PaymentSchedule3[[#This Row],[Interest]]),"")</f>
        <v/>
      </c>
    </row>
    <row r="80" spans="2:11" x14ac:dyDescent="0.3">
      <c r="B80" s="17" t="str">
        <f>IF(LoanIsGood,IF(ROW()-ROW(PaymentSchedule3[[#Headers],[Payment Number]])&gt;ScheduledNumberOfPayments,"",ROW()-ROW(PaymentSchedule3[[#Headers],[Payment Number]])),"")</f>
        <v/>
      </c>
      <c r="C80" s="18" t="str">
        <f>IF(PaymentSchedule3[[#This Row],[Payment Number]]&lt;&gt;"",EOMONTH(LoanStartDate,ROW(PaymentSchedule3[[#This Row],[Payment Number]])-ROW(PaymentSchedule3[[#Headers],[Payment Number]])-2)+DAY(LoanStartDate),"")</f>
        <v/>
      </c>
      <c r="D80" s="19" t="str">
        <f>IF(PaymentSchedule3[[#This Row],[Payment Number]]&lt;&gt;"",IF(ROW()-ROW(PaymentSchedule3[[#Headers],[Beginning
Balance]])=1,LoanAmount,INDEX(PaymentSchedule3[Ending
Balance],ROW()-ROW(PaymentSchedule3[[#Headers],[Beginning
Balance]])-1)),"")</f>
        <v/>
      </c>
      <c r="E80" s="19" t="str">
        <f>IF(PaymentSchedule3[[#This Row],[Payment Number]]&lt;&gt;"",ScheduledPayment,"")</f>
        <v/>
      </c>
      <c r="F8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0" s="19" t="str">
        <f>IF(PaymentSchedule3[[#This Row],[Payment Number]]&lt;&gt;"",PaymentSchedule3[[#This Row],[Total
Payment]]-PaymentSchedule3[[#This Row],[Interest]],"")</f>
        <v/>
      </c>
      <c r="I80" s="19" t="str">
        <f>IF(PaymentSchedule3[[#This Row],[Payment Number]]&lt;&gt;"",PaymentSchedule3[[#This Row],[Beginning
Balance]]*(InterestRate/PaymentsPerYear),"")</f>
        <v/>
      </c>
      <c r="J80" s="19" t="str">
        <f>IF(PaymentSchedule3[[#This Row],[Payment Number]]&lt;&gt;"",IF(PaymentSchedule3[[#This Row],[Scheduled Payment]]+PaymentSchedule3[[#This Row],[Extra
Payment]]&lt;=PaymentSchedule3[[#This Row],[Beginning
Balance]],PaymentSchedule3[[#This Row],[Beginning
Balance]]-PaymentSchedule3[[#This Row],[Principal]],0),"")</f>
        <v/>
      </c>
      <c r="K80" s="19" t="str">
        <f>IF(PaymentSchedule3[[#This Row],[Payment Number]]&lt;&gt;"",SUM(INDEX(PaymentSchedule3[Interest],1,1):PaymentSchedule3[[#This Row],[Interest]]),"")</f>
        <v/>
      </c>
    </row>
    <row r="81" spans="2:11" x14ac:dyDescent="0.3">
      <c r="B81" s="17" t="str">
        <f>IF(LoanIsGood,IF(ROW()-ROW(PaymentSchedule3[[#Headers],[Payment Number]])&gt;ScheduledNumberOfPayments,"",ROW()-ROW(PaymentSchedule3[[#Headers],[Payment Number]])),"")</f>
        <v/>
      </c>
      <c r="C81" s="18" t="str">
        <f>IF(PaymentSchedule3[[#This Row],[Payment Number]]&lt;&gt;"",EOMONTH(LoanStartDate,ROW(PaymentSchedule3[[#This Row],[Payment Number]])-ROW(PaymentSchedule3[[#Headers],[Payment Number]])-2)+DAY(LoanStartDate),"")</f>
        <v/>
      </c>
      <c r="D81" s="19" t="str">
        <f>IF(PaymentSchedule3[[#This Row],[Payment Number]]&lt;&gt;"",IF(ROW()-ROW(PaymentSchedule3[[#Headers],[Beginning
Balance]])=1,LoanAmount,INDEX(PaymentSchedule3[Ending
Balance],ROW()-ROW(PaymentSchedule3[[#Headers],[Beginning
Balance]])-1)),"")</f>
        <v/>
      </c>
      <c r="E81" s="19" t="str">
        <f>IF(PaymentSchedule3[[#This Row],[Payment Number]]&lt;&gt;"",ScheduledPayment,"")</f>
        <v/>
      </c>
      <c r="F8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1" s="19" t="str">
        <f>IF(PaymentSchedule3[[#This Row],[Payment Number]]&lt;&gt;"",PaymentSchedule3[[#This Row],[Total
Payment]]-PaymentSchedule3[[#This Row],[Interest]],"")</f>
        <v/>
      </c>
      <c r="I81" s="19" t="str">
        <f>IF(PaymentSchedule3[[#This Row],[Payment Number]]&lt;&gt;"",PaymentSchedule3[[#This Row],[Beginning
Balance]]*(InterestRate/PaymentsPerYear),"")</f>
        <v/>
      </c>
      <c r="J81" s="19" t="str">
        <f>IF(PaymentSchedule3[[#This Row],[Payment Number]]&lt;&gt;"",IF(PaymentSchedule3[[#This Row],[Scheduled Payment]]+PaymentSchedule3[[#This Row],[Extra
Payment]]&lt;=PaymentSchedule3[[#This Row],[Beginning
Balance]],PaymentSchedule3[[#This Row],[Beginning
Balance]]-PaymentSchedule3[[#This Row],[Principal]],0),"")</f>
        <v/>
      </c>
      <c r="K81" s="19" t="str">
        <f>IF(PaymentSchedule3[[#This Row],[Payment Number]]&lt;&gt;"",SUM(INDEX(PaymentSchedule3[Interest],1,1):PaymentSchedule3[[#This Row],[Interest]]),"")</f>
        <v/>
      </c>
    </row>
    <row r="82" spans="2:11" x14ac:dyDescent="0.3">
      <c r="B82" s="17" t="str">
        <f>IF(LoanIsGood,IF(ROW()-ROW(PaymentSchedule3[[#Headers],[Payment Number]])&gt;ScheduledNumberOfPayments,"",ROW()-ROW(PaymentSchedule3[[#Headers],[Payment Number]])),"")</f>
        <v/>
      </c>
      <c r="C82" s="18" t="str">
        <f>IF(PaymentSchedule3[[#This Row],[Payment Number]]&lt;&gt;"",EOMONTH(LoanStartDate,ROW(PaymentSchedule3[[#This Row],[Payment Number]])-ROW(PaymentSchedule3[[#Headers],[Payment Number]])-2)+DAY(LoanStartDate),"")</f>
        <v/>
      </c>
      <c r="D82" s="19" t="str">
        <f>IF(PaymentSchedule3[[#This Row],[Payment Number]]&lt;&gt;"",IF(ROW()-ROW(PaymentSchedule3[[#Headers],[Beginning
Balance]])=1,LoanAmount,INDEX(PaymentSchedule3[Ending
Balance],ROW()-ROW(PaymentSchedule3[[#Headers],[Beginning
Balance]])-1)),"")</f>
        <v/>
      </c>
      <c r="E82" s="19" t="str">
        <f>IF(PaymentSchedule3[[#This Row],[Payment Number]]&lt;&gt;"",ScheduledPayment,"")</f>
        <v/>
      </c>
      <c r="F8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2" s="19" t="str">
        <f>IF(PaymentSchedule3[[#This Row],[Payment Number]]&lt;&gt;"",PaymentSchedule3[[#This Row],[Total
Payment]]-PaymentSchedule3[[#This Row],[Interest]],"")</f>
        <v/>
      </c>
      <c r="I82" s="19" t="str">
        <f>IF(PaymentSchedule3[[#This Row],[Payment Number]]&lt;&gt;"",PaymentSchedule3[[#This Row],[Beginning
Balance]]*(InterestRate/PaymentsPerYear),"")</f>
        <v/>
      </c>
      <c r="J82" s="19" t="str">
        <f>IF(PaymentSchedule3[[#This Row],[Payment Number]]&lt;&gt;"",IF(PaymentSchedule3[[#This Row],[Scheduled Payment]]+PaymentSchedule3[[#This Row],[Extra
Payment]]&lt;=PaymentSchedule3[[#This Row],[Beginning
Balance]],PaymentSchedule3[[#This Row],[Beginning
Balance]]-PaymentSchedule3[[#This Row],[Principal]],0),"")</f>
        <v/>
      </c>
      <c r="K82" s="19" t="str">
        <f>IF(PaymentSchedule3[[#This Row],[Payment Number]]&lt;&gt;"",SUM(INDEX(PaymentSchedule3[Interest],1,1):PaymentSchedule3[[#This Row],[Interest]]),"")</f>
        <v/>
      </c>
    </row>
    <row r="83" spans="2:11" x14ac:dyDescent="0.3">
      <c r="B83" s="17" t="str">
        <f>IF(LoanIsGood,IF(ROW()-ROW(PaymentSchedule3[[#Headers],[Payment Number]])&gt;ScheduledNumberOfPayments,"",ROW()-ROW(PaymentSchedule3[[#Headers],[Payment Number]])),"")</f>
        <v/>
      </c>
      <c r="C83" s="18" t="str">
        <f>IF(PaymentSchedule3[[#This Row],[Payment Number]]&lt;&gt;"",EOMONTH(LoanStartDate,ROW(PaymentSchedule3[[#This Row],[Payment Number]])-ROW(PaymentSchedule3[[#Headers],[Payment Number]])-2)+DAY(LoanStartDate),"")</f>
        <v/>
      </c>
      <c r="D83" s="19" t="str">
        <f>IF(PaymentSchedule3[[#This Row],[Payment Number]]&lt;&gt;"",IF(ROW()-ROW(PaymentSchedule3[[#Headers],[Beginning
Balance]])=1,LoanAmount,INDEX(PaymentSchedule3[Ending
Balance],ROW()-ROW(PaymentSchedule3[[#Headers],[Beginning
Balance]])-1)),"")</f>
        <v/>
      </c>
      <c r="E83" s="19" t="str">
        <f>IF(PaymentSchedule3[[#This Row],[Payment Number]]&lt;&gt;"",ScheduledPayment,"")</f>
        <v/>
      </c>
      <c r="F8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3" s="19" t="str">
        <f>IF(PaymentSchedule3[[#This Row],[Payment Number]]&lt;&gt;"",PaymentSchedule3[[#This Row],[Total
Payment]]-PaymentSchedule3[[#This Row],[Interest]],"")</f>
        <v/>
      </c>
      <c r="I83" s="19" t="str">
        <f>IF(PaymentSchedule3[[#This Row],[Payment Number]]&lt;&gt;"",PaymentSchedule3[[#This Row],[Beginning
Balance]]*(InterestRate/PaymentsPerYear),"")</f>
        <v/>
      </c>
      <c r="J83" s="19" t="str">
        <f>IF(PaymentSchedule3[[#This Row],[Payment Number]]&lt;&gt;"",IF(PaymentSchedule3[[#This Row],[Scheduled Payment]]+PaymentSchedule3[[#This Row],[Extra
Payment]]&lt;=PaymentSchedule3[[#This Row],[Beginning
Balance]],PaymentSchedule3[[#This Row],[Beginning
Balance]]-PaymentSchedule3[[#This Row],[Principal]],0),"")</f>
        <v/>
      </c>
      <c r="K83" s="19" t="str">
        <f>IF(PaymentSchedule3[[#This Row],[Payment Number]]&lt;&gt;"",SUM(INDEX(PaymentSchedule3[Interest],1,1):PaymentSchedule3[[#This Row],[Interest]]),"")</f>
        <v/>
      </c>
    </row>
    <row r="84" spans="2:11" x14ac:dyDescent="0.3">
      <c r="B84" s="17" t="str">
        <f>IF(LoanIsGood,IF(ROW()-ROW(PaymentSchedule3[[#Headers],[Payment Number]])&gt;ScheduledNumberOfPayments,"",ROW()-ROW(PaymentSchedule3[[#Headers],[Payment Number]])),"")</f>
        <v/>
      </c>
      <c r="C84" s="18" t="str">
        <f>IF(PaymentSchedule3[[#This Row],[Payment Number]]&lt;&gt;"",EOMONTH(LoanStartDate,ROW(PaymentSchedule3[[#This Row],[Payment Number]])-ROW(PaymentSchedule3[[#Headers],[Payment Number]])-2)+DAY(LoanStartDate),"")</f>
        <v/>
      </c>
      <c r="D84" s="19" t="str">
        <f>IF(PaymentSchedule3[[#This Row],[Payment Number]]&lt;&gt;"",IF(ROW()-ROW(PaymentSchedule3[[#Headers],[Beginning
Balance]])=1,LoanAmount,INDEX(PaymentSchedule3[Ending
Balance],ROW()-ROW(PaymentSchedule3[[#Headers],[Beginning
Balance]])-1)),"")</f>
        <v/>
      </c>
      <c r="E84" s="19" t="str">
        <f>IF(PaymentSchedule3[[#This Row],[Payment Number]]&lt;&gt;"",ScheduledPayment,"")</f>
        <v/>
      </c>
      <c r="F8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4" s="19" t="str">
        <f>IF(PaymentSchedule3[[#This Row],[Payment Number]]&lt;&gt;"",PaymentSchedule3[[#This Row],[Total
Payment]]-PaymentSchedule3[[#This Row],[Interest]],"")</f>
        <v/>
      </c>
      <c r="I84" s="19" t="str">
        <f>IF(PaymentSchedule3[[#This Row],[Payment Number]]&lt;&gt;"",PaymentSchedule3[[#This Row],[Beginning
Balance]]*(InterestRate/PaymentsPerYear),"")</f>
        <v/>
      </c>
      <c r="J84" s="19" t="str">
        <f>IF(PaymentSchedule3[[#This Row],[Payment Number]]&lt;&gt;"",IF(PaymentSchedule3[[#This Row],[Scheduled Payment]]+PaymentSchedule3[[#This Row],[Extra
Payment]]&lt;=PaymentSchedule3[[#This Row],[Beginning
Balance]],PaymentSchedule3[[#This Row],[Beginning
Balance]]-PaymentSchedule3[[#This Row],[Principal]],0),"")</f>
        <v/>
      </c>
      <c r="K84" s="19" t="str">
        <f>IF(PaymentSchedule3[[#This Row],[Payment Number]]&lt;&gt;"",SUM(INDEX(PaymentSchedule3[Interest],1,1):PaymentSchedule3[[#This Row],[Interest]]),"")</f>
        <v/>
      </c>
    </row>
    <row r="85" spans="2:11" x14ac:dyDescent="0.3">
      <c r="B85" s="17" t="str">
        <f>IF(LoanIsGood,IF(ROW()-ROW(PaymentSchedule3[[#Headers],[Payment Number]])&gt;ScheduledNumberOfPayments,"",ROW()-ROW(PaymentSchedule3[[#Headers],[Payment Number]])),"")</f>
        <v/>
      </c>
      <c r="C85" s="18" t="str">
        <f>IF(PaymentSchedule3[[#This Row],[Payment Number]]&lt;&gt;"",EOMONTH(LoanStartDate,ROW(PaymentSchedule3[[#This Row],[Payment Number]])-ROW(PaymentSchedule3[[#Headers],[Payment Number]])-2)+DAY(LoanStartDate),"")</f>
        <v/>
      </c>
      <c r="D85" s="19" t="str">
        <f>IF(PaymentSchedule3[[#This Row],[Payment Number]]&lt;&gt;"",IF(ROW()-ROW(PaymentSchedule3[[#Headers],[Beginning
Balance]])=1,LoanAmount,INDEX(PaymentSchedule3[Ending
Balance],ROW()-ROW(PaymentSchedule3[[#Headers],[Beginning
Balance]])-1)),"")</f>
        <v/>
      </c>
      <c r="E85" s="19" t="str">
        <f>IF(PaymentSchedule3[[#This Row],[Payment Number]]&lt;&gt;"",ScheduledPayment,"")</f>
        <v/>
      </c>
      <c r="F8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5" s="19" t="str">
        <f>IF(PaymentSchedule3[[#This Row],[Payment Number]]&lt;&gt;"",PaymentSchedule3[[#This Row],[Total
Payment]]-PaymentSchedule3[[#This Row],[Interest]],"")</f>
        <v/>
      </c>
      <c r="I85" s="19" t="str">
        <f>IF(PaymentSchedule3[[#This Row],[Payment Number]]&lt;&gt;"",PaymentSchedule3[[#This Row],[Beginning
Balance]]*(InterestRate/PaymentsPerYear),"")</f>
        <v/>
      </c>
      <c r="J85" s="19" t="str">
        <f>IF(PaymentSchedule3[[#This Row],[Payment Number]]&lt;&gt;"",IF(PaymentSchedule3[[#This Row],[Scheduled Payment]]+PaymentSchedule3[[#This Row],[Extra
Payment]]&lt;=PaymentSchedule3[[#This Row],[Beginning
Balance]],PaymentSchedule3[[#This Row],[Beginning
Balance]]-PaymentSchedule3[[#This Row],[Principal]],0),"")</f>
        <v/>
      </c>
      <c r="K85" s="19" t="str">
        <f>IF(PaymentSchedule3[[#This Row],[Payment Number]]&lt;&gt;"",SUM(INDEX(PaymentSchedule3[Interest],1,1):PaymentSchedule3[[#This Row],[Interest]]),"")</f>
        <v/>
      </c>
    </row>
    <row r="86" spans="2:11" x14ac:dyDescent="0.3">
      <c r="B86" s="17" t="str">
        <f>IF(LoanIsGood,IF(ROW()-ROW(PaymentSchedule3[[#Headers],[Payment Number]])&gt;ScheduledNumberOfPayments,"",ROW()-ROW(PaymentSchedule3[[#Headers],[Payment Number]])),"")</f>
        <v/>
      </c>
      <c r="C86" s="18" t="str">
        <f>IF(PaymentSchedule3[[#This Row],[Payment Number]]&lt;&gt;"",EOMONTH(LoanStartDate,ROW(PaymentSchedule3[[#This Row],[Payment Number]])-ROW(PaymentSchedule3[[#Headers],[Payment Number]])-2)+DAY(LoanStartDate),"")</f>
        <v/>
      </c>
      <c r="D86" s="19" t="str">
        <f>IF(PaymentSchedule3[[#This Row],[Payment Number]]&lt;&gt;"",IF(ROW()-ROW(PaymentSchedule3[[#Headers],[Beginning
Balance]])=1,LoanAmount,INDEX(PaymentSchedule3[Ending
Balance],ROW()-ROW(PaymentSchedule3[[#Headers],[Beginning
Balance]])-1)),"")</f>
        <v/>
      </c>
      <c r="E86" s="19" t="str">
        <f>IF(PaymentSchedule3[[#This Row],[Payment Number]]&lt;&gt;"",ScheduledPayment,"")</f>
        <v/>
      </c>
      <c r="F8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6" s="19" t="str">
        <f>IF(PaymentSchedule3[[#This Row],[Payment Number]]&lt;&gt;"",PaymentSchedule3[[#This Row],[Total
Payment]]-PaymentSchedule3[[#This Row],[Interest]],"")</f>
        <v/>
      </c>
      <c r="I86" s="19" t="str">
        <f>IF(PaymentSchedule3[[#This Row],[Payment Number]]&lt;&gt;"",PaymentSchedule3[[#This Row],[Beginning
Balance]]*(InterestRate/PaymentsPerYear),"")</f>
        <v/>
      </c>
      <c r="J86" s="19" t="str">
        <f>IF(PaymentSchedule3[[#This Row],[Payment Number]]&lt;&gt;"",IF(PaymentSchedule3[[#This Row],[Scheduled Payment]]+PaymentSchedule3[[#This Row],[Extra
Payment]]&lt;=PaymentSchedule3[[#This Row],[Beginning
Balance]],PaymentSchedule3[[#This Row],[Beginning
Balance]]-PaymentSchedule3[[#This Row],[Principal]],0),"")</f>
        <v/>
      </c>
      <c r="K86" s="19" t="str">
        <f>IF(PaymentSchedule3[[#This Row],[Payment Number]]&lt;&gt;"",SUM(INDEX(PaymentSchedule3[Interest],1,1):PaymentSchedule3[[#This Row],[Interest]]),"")</f>
        <v/>
      </c>
    </row>
    <row r="87" spans="2:11" x14ac:dyDescent="0.3">
      <c r="B87" s="17" t="str">
        <f>IF(LoanIsGood,IF(ROW()-ROW(PaymentSchedule3[[#Headers],[Payment Number]])&gt;ScheduledNumberOfPayments,"",ROW()-ROW(PaymentSchedule3[[#Headers],[Payment Number]])),"")</f>
        <v/>
      </c>
      <c r="C87" s="18" t="str">
        <f>IF(PaymentSchedule3[[#This Row],[Payment Number]]&lt;&gt;"",EOMONTH(LoanStartDate,ROW(PaymentSchedule3[[#This Row],[Payment Number]])-ROW(PaymentSchedule3[[#Headers],[Payment Number]])-2)+DAY(LoanStartDate),"")</f>
        <v/>
      </c>
      <c r="D87" s="19" t="str">
        <f>IF(PaymentSchedule3[[#This Row],[Payment Number]]&lt;&gt;"",IF(ROW()-ROW(PaymentSchedule3[[#Headers],[Beginning
Balance]])=1,LoanAmount,INDEX(PaymentSchedule3[Ending
Balance],ROW()-ROW(PaymentSchedule3[[#Headers],[Beginning
Balance]])-1)),"")</f>
        <v/>
      </c>
      <c r="E87" s="19" t="str">
        <f>IF(PaymentSchedule3[[#This Row],[Payment Number]]&lt;&gt;"",ScheduledPayment,"")</f>
        <v/>
      </c>
      <c r="F8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7" s="19" t="str">
        <f>IF(PaymentSchedule3[[#This Row],[Payment Number]]&lt;&gt;"",PaymentSchedule3[[#This Row],[Total
Payment]]-PaymentSchedule3[[#This Row],[Interest]],"")</f>
        <v/>
      </c>
      <c r="I87" s="19" t="str">
        <f>IF(PaymentSchedule3[[#This Row],[Payment Number]]&lt;&gt;"",PaymentSchedule3[[#This Row],[Beginning
Balance]]*(InterestRate/PaymentsPerYear),"")</f>
        <v/>
      </c>
      <c r="J87" s="19" t="str">
        <f>IF(PaymentSchedule3[[#This Row],[Payment Number]]&lt;&gt;"",IF(PaymentSchedule3[[#This Row],[Scheduled Payment]]+PaymentSchedule3[[#This Row],[Extra
Payment]]&lt;=PaymentSchedule3[[#This Row],[Beginning
Balance]],PaymentSchedule3[[#This Row],[Beginning
Balance]]-PaymentSchedule3[[#This Row],[Principal]],0),"")</f>
        <v/>
      </c>
      <c r="K87" s="19" t="str">
        <f>IF(PaymentSchedule3[[#This Row],[Payment Number]]&lt;&gt;"",SUM(INDEX(PaymentSchedule3[Interest],1,1):PaymentSchedule3[[#This Row],[Interest]]),"")</f>
        <v/>
      </c>
    </row>
    <row r="88" spans="2:11" x14ac:dyDescent="0.3">
      <c r="B88" s="17" t="str">
        <f>IF(LoanIsGood,IF(ROW()-ROW(PaymentSchedule3[[#Headers],[Payment Number]])&gt;ScheduledNumberOfPayments,"",ROW()-ROW(PaymentSchedule3[[#Headers],[Payment Number]])),"")</f>
        <v/>
      </c>
      <c r="C88" s="18" t="str">
        <f>IF(PaymentSchedule3[[#This Row],[Payment Number]]&lt;&gt;"",EOMONTH(LoanStartDate,ROW(PaymentSchedule3[[#This Row],[Payment Number]])-ROW(PaymentSchedule3[[#Headers],[Payment Number]])-2)+DAY(LoanStartDate),"")</f>
        <v/>
      </c>
      <c r="D88" s="19" t="str">
        <f>IF(PaymentSchedule3[[#This Row],[Payment Number]]&lt;&gt;"",IF(ROW()-ROW(PaymentSchedule3[[#Headers],[Beginning
Balance]])=1,LoanAmount,INDEX(PaymentSchedule3[Ending
Balance],ROW()-ROW(PaymentSchedule3[[#Headers],[Beginning
Balance]])-1)),"")</f>
        <v/>
      </c>
      <c r="E88" s="19" t="str">
        <f>IF(PaymentSchedule3[[#This Row],[Payment Number]]&lt;&gt;"",ScheduledPayment,"")</f>
        <v/>
      </c>
      <c r="F8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8" s="19" t="str">
        <f>IF(PaymentSchedule3[[#This Row],[Payment Number]]&lt;&gt;"",PaymentSchedule3[[#This Row],[Total
Payment]]-PaymentSchedule3[[#This Row],[Interest]],"")</f>
        <v/>
      </c>
      <c r="I88" s="19" t="str">
        <f>IF(PaymentSchedule3[[#This Row],[Payment Number]]&lt;&gt;"",PaymentSchedule3[[#This Row],[Beginning
Balance]]*(InterestRate/PaymentsPerYear),"")</f>
        <v/>
      </c>
      <c r="J88" s="19" t="str">
        <f>IF(PaymentSchedule3[[#This Row],[Payment Number]]&lt;&gt;"",IF(PaymentSchedule3[[#This Row],[Scheduled Payment]]+PaymentSchedule3[[#This Row],[Extra
Payment]]&lt;=PaymentSchedule3[[#This Row],[Beginning
Balance]],PaymentSchedule3[[#This Row],[Beginning
Balance]]-PaymentSchedule3[[#This Row],[Principal]],0),"")</f>
        <v/>
      </c>
      <c r="K88" s="19" t="str">
        <f>IF(PaymentSchedule3[[#This Row],[Payment Number]]&lt;&gt;"",SUM(INDEX(PaymentSchedule3[Interest],1,1):PaymentSchedule3[[#This Row],[Interest]]),"")</f>
        <v/>
      </c>
    </row>
    <row r="89" spans="2:11" x14ac:dyDescent="0.3">
      <c r="B89" s="17" t="str">
        <f>IF(LoanIsGood,IF(ROW()-ROW(PaymentSchedule3[[#Headers],[Payment Number]])&gt;ScheduledNumberOfPayments,"",ROW()-ROW(PaymentSchedule3[[#Headers],[Payment Number]])),"")</f>
        <v/>
      </c>
      <c r="C89" s="18" t="str">
        <f>IF(PaymentSchedule3[[#This Row],[Payment Number]]&lt;&gt;"",EOMONTH(LoanStartDate,ROW(PaymentSchedule3[[#This Row],[Payment Number]])-ROW(PaymentSchedule3[[#Headers],[Payment Number]])-2)+DAY(LoanStartDate),"")</f>
        <v/>
      </c>
      <c r="D89" s="19" t="str">
        <f>IF(PaymentSchedule3[[#This Row],[Payment Number]]&lt;&gt;"",IF(ROW()-ROW(PaymentSchedule3[[#Headers],[Beginning
Balance]])=1,LoanAmount,INDEX(PaymentSchedule3[Ending
Balance],ROW()-ROW(PaymentSchedule3[[#Headers],[Beginning
Balance]])-1)),"")</f>
        <v/>
      </c>
      <c r="E89" s="19" t="str">
        <f>IF(PaymentSchedule3[[#This Row],[Payment Number]]&lt;&gt;"",ScheduledPayment,"")</f>
        <v/>
      </c>
      <c r="F8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8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89" s="19" t="str">
        <f>IF(PaymentSchedule3[[#This Row],[Payment Number]]&lt;&gt;"",PaymentSchedule3[[#This Row],[Total
Payment]]-PaymentSchedule3[[#This Row],[Interest]],"")</f>
        <v/>
      </c>
      <c r="I89" s="19" t="str">
        <f>IF(PaymentSchedule3[[#This Row],[Payment Number]]&lt;&gt;"",PaymentSchedule3[[#This Row],[Beginning
Balance]]*(InterestRate/PaymentsPerYear),"")</f>
        <v/>
      </c>
      <c r="J89" s="19" t="str">
        <f>IF(PaymentSchedule3[[#This Row],[Payment Number]]&lt;&gt;"",IF(PaymentSchedule3[[#This Row],[Scheduled Payment]]+PaymentSchedule3[[#This Row],[Extra
Payment]]&lt;=PaymentSchedule3[[#This Row],[Beginning
Balance]],PaymentSchedule3[[#This Row],[Beginning
Balance]]-PaymentSchedule3[[#This Row],[Principal]],0),"")</f>
        <v/>
      </c>
      <c r="K89" s="19" t="str">
        <f>IF(PaymentSchedule3[[#This Row],[Payment Number]]&lt;&gt;"",SUM(INDEX(PaymentSchedule3[Interest],1,1):PaymentSchedule3[[#This Row],[Interest]]),"")</f>
        <v/>
      </c>
    </row>
    <row r="90" spans="2:11" x14ac:dyDescent="0.3">
      <c r="B90" s="17" t="str">
        <f>IF(LoanIsGood,IF(ROW()-ROW(PaymentSchedule3[[#Headers],[Payment Number]])&gt;ScheduledNumberOfPayments,"",ROW()-ROW(PaymentSchedule3[[#Headers],[Payment Number]])),"")</f>
        <v/>
      </c>
      <c r="C90" s="18" t="str">
        <f>IF(PaymentSchedule3[[#This Row],[Payment Number]]&lt;&gt;"",EOMONTH(LoanStartDate,ROW(PaymentSchedule3[[#This Row],[Payment Number]])-ROW(PaymentSchedule3[[#Headers],[Payment Number]])-2)+DAY(LoanStartDate),"")</f>
        <v/>
      </c>
      <c r="D90" s="19" t="str">
        <f>IF(PaymentSchedule3[[#This Row],[Payment Number]]&lt;&gt;"",IF(ROW()-ROW(PaymentSchedule3[[#Headers],[Beginning
Balance]])=1,LoanAmount,INDEX(PaymentSchedule3[Ending
Balance],ROW()-ROW(PaymentSchedule3[[#Headers],[Beginning
Balance]])-1)),"")</f>
        <v/>
      </c>
      <c r="E90" s="19" t="str">
        <f>IF(PaymentSchedule3[[#This Row],[Payment Number]]&lt;&gt;"",ScheduledPayment,"")</f>
        <v/>
      </c>
      <c r="F9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0" s="19" t="str">
        <f>IF(PaymentSchedule3[[#This Row],[Payment Number]]&lt;&gt;"",PaymentSchedule3[[#This Row],[Total
Payment]]-PaymentSchedule3[[#This Row],[Interest]],"")</f>
        <v/>
      </c>
      <c r="I90" s="19" t="str">
        <f>IF(PaymentSchedule3[[#This Row],[Payment Number]]&lt;&gt;"",PaymentSchedule3[[#This Row],[Beginning
Balance]]*(InterestRate/PaymentsPerYear),"")</f>
        <v/>
      </c>
      <c r="J90" s="19" t="str">
        <f>IF(PaymentSchedule3[[#This Row],[Payment Number]]&lt;&gt;"",IF(PaymentSchedule3[[#This Row],[Scheduled Payment]]+PaymentSchedule3[[#This Row],[Extra
Payment]]&lt;=PaymentSchedule3[[#This Row],[Beginning
Balance]],PaymentSchedule3[[#This Row],[Beginning
Balance]]-PaymentSchedule3[[#This Row],[Principal]],0),"")</f>
        <v/>
      </c>
      <c r="K90" s="19" t="str">
        <f>IF(PaymentSchedule3[[#This Row],[Payment Number]]&lt;&gt;"",SUM(INDEX(PaymentSchedule3[Interest],1,1):PaymentSchedule3[[#This Row],[Interest]]),"")</f>
        <v/>
      </c>
    </row>
    <row r="91" spans="2:11" x14ac:dyDescent="0.3">
      <c r="B91" s="17" t="str">
        <f>IF(LoanIsGood,IF(ROW()-ROW(PaymentSchedule3[[#Headers],[Payment Number]])&gt;ScheduledNumberOfPayments,"",ROW()-ROW(PaymentSchedule3[[#Headers],[Payment Number]])),"")</f>
        <v/>
      </c>
      <c r="C91" s="18" t="str">
        <f>IF(PaymentSchedule3[[#This Row],[Payment Number]]&lt;&gt;"",EOMONTH(LoanStartDate,ROW(PaymentSchedule3[[#This Row],[Payment Number]])-ROW(PaymentSchedule3[[#Headers],[Payment Number]])-2)+DAY(LoanStartDate),"")</f>
        <v/>
      </c>
      <c r="D91" s="19" t="str">
        <f>IF(PaymentSchedule3[[#This Row],[Payment Number]]&lt;&gt;"",IF(ROW()-ROW(PaymentSchedule3[[#Headers],[Beginning
Balance]])=1,LoanAmount,INDEX(PaymentSchedule3[Ending
Balance],ROW()-ROW(PaymentSchedule3[[#Headers],[Beginning
Balance]])-1)),"")</f>
        <v/>
      </c>
      <c r="E91" s="19" t="str">
        <f>IF(PaymentSchedule3[[#This Row],[Payment Number]]&lt;&gt;"",ScheduledPayment,"")</f>
        <v/>
      </c>
      <c r="F9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1" s="19" t="str">
        <f>IF(PaymentSchedule3[[#This Row],[Payment Number]]&lt;&gt;"",PaymentSchedule3[[#This Row],[Total
Payment]]-PaymentSchedule3[[#This Row],[Interest]],"")</f>
        <v/>
      </c>
      <c r="I91" s="19" t="str">
        <f>IF(PaymentSchedule3[[#This Row],[Payment Number]]&lt;&gt;"",PaymentSchedule3[[#This Row],[Beginning
Balance]]*(InterestRate/PaymentsPerYear),"")</f>
        <v/>
      </c>
      <c r="J91" s="19" t="str">
        <f>IF(PaymentSchedule3[[#This Row],[Payment Number]]&lt;&gt;"",IF(PaymentSchedule3[[#This Row],[Scheduled Payment]]+PaymentSchedule3[[#This Row],[Extra
Payment]]&lt;=PaymentSchedule3[[#This Row],[Beginning
Balance]],PaymentSchedule3[[#This Row],[Beginning
Balance]]-PaymentSchedule3[[#This Row],[Principal]],0),"")</f>
        <v/>
      </c>
      <c r="K91" s="19" t="str">
        <f>IF(PaymentSchedule3[[#This Row],[Payment Number]]&lt;&gt;"",SUM(INDEX(PaymentSchedule3[Interest],1,1):PaymentSchedule3[[#This Row],[Interest]]),"")</f>
        <v/>
      </c>
    </row>
    <row r="92" spans="2:11" x14ac:dyDescent="0.3">
      <c r="B92" s="17" t="str">
        <f>IF(LoanIsGood,IF(ROW()-ROW(PaymentSchedule3[[#Headers],[Payment Number]])&gt;ScheduledNumberOfPayments,"",ROW()-ROW(PaymentSchedule3[[#Headers],[Payment Number]])),"")</f>
        <v/>
      </c>
      <c r="C92" s="18" t="str">
        <f>IF(PaymentSchedule3[[#This Row],[Payment Number]]&lt;&gt;"",EOMONTH(LoanStartDate,ROW(PaymentSchedule3[[#This Row],[Payment Number]])-ROW(PaymentSchedule3[[#Headers],[Payment Number]])-2)+DAY(LoanStartDate),"")</f>
        <v/>
      </c>
      <c r="D92" s="19" t="str">
        <f>IF(PaymentSchedule3[[#This Row],[Payment Number]]&lt;&gt;"",IF(ROW()-ROW(PaymentSchedule3[[#Headers],[Beginning
Balance]])=1,LoanAmount,INDEX(PaymentSchedule3[Ending
Balance],ROW()-ROW(PaymentSchedule3[[#Headers],[Beginning
Balance]])-1)),"")</f>
        <v/>
      </c>
      <c r="E92" s="19" t="str">
        <f>IF(PaymentSchedule3[[#This Row],[Payment Number]]&lt;&gt;"",ScheduledPayment,"")</f>
        <v/>
      </c>
      <c r="F9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2" s="19" t="str">
        <f>IF(PaymentSchedule3[[#This Row],[Payment Number]]&lt;&gt;"",PaymentSchedule3[[#This Row],[Total
Payment]]-PaymentSchedule3[[#This Row],[Interest]],"")</f>
        <v/>
      </c>
      <c r="I92" s="19" t="str">
        <f>IF(PaymentSchedule3[[#This Row],[Payment Number]]&lt;&gt;"",PaymentSchedule3[[#This Row],[Beginning
Balance]]*(InterestRate/PaymentsPerYear),"")</f>
        <v/>
      </c>
      <c r="J92" s="19" t="str">
        <f>IF(PaymentSchedule3[[#This Row],[Payment Number]]&lt;&gt;"",IF(PaymentSchedule3[[#This Row],[Scheduled Payment]]+PaymentSchedule3[[#This Row],[Extra
Payment]]&lt;=PaymentSchedule3[[#This Row],[Beginning
Balance]],PaymentSchedule3[[#This Row],[Beginning
Balance]]-PaymentSchedule3[[#This Row],[Principal]],0),"")</f>
        <v/>
      </c>
      <c r="K92" s="19" t="str">
        <f>IF(PaymentSchedule3[[#This Row],[Payment Number]]&lt;&gt;"",SUM(INDEX(PaymentSchedule3[Interest],1,1):PaymentSchedule3[[#This Row],[Interest]]),"")</f>
        <v/>
      </c>
    </row>
    <row r="93" spans="2:11" x14ac:dyDescent="0.3">
      <c r="B93" s="17" t="str">
        <f>IF(LoanIsGood,IF(ROW()-ROW(PaymentSchedule3[[#Headers],[Payment Number]])&gt;ScheduledNumberOfPayments,"",ROW()-ROW(PaymentSchedule3[[#Headers],[Payment Number]])),"")</f>
        <v/>
      </c>
      <c r="C93" s="18" t="str">
        <f>IF(PaymentSchedule3[[#This Row],[Payment Number]]&lt;&gt;"",EOMONTH(LoanStartDate,ROW(PaymentSchedule3[[#This Row],[Payment Number]])-ROW(PaymentSchedule3[[#Headers],[Payment Number]])-2)+DAY(LoanStartDate),"")</f>
        <v/>
      </c>
      <c r="D93" s="19" t="str">
        <f>IF(PaymentSchedule3[[#This Row],[Payment Number]]&lt;&gt;"",IF(ROW()-ROW(PaymentSchedule3[[#Headers],[Beginning
Balance]])=1,LoanAmount,INDEX(PaymentSchedule3[Ending
Balance],ROW()-ROW(PaymentSchedule3[[#Headers],[Beginning
Balance]])-1)),"")</f>
        <v/>
      </c>
      <c r="E93" s="19" t="str">
        <f>IF(PaymentSchedule3[[#This Row],[Payment Number]]&lt;&gt;"",ScheduledPayment,"")</f>
        <v/>
      </c>
      <c r="F9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3" s="19" t="str">
        <f>IF(PaymentSchedule3[[#This Row],[Payment Number]]&lt;&gt;"",PaymentSchedule3[[#This Row],[Total
Payment]]-PaymentSchedule3[[#This Row],[Interest]],"")</f>
        <v/>
      </c>
      <c r="I93" s="19" t="str">
        <f>IF(PaymentSchedule3[[#This Row],[Payment Number]]&lt;&gt;"",PaymentSchedule3[[#This Row],[Beginning
Balance]]*(InterestRate/PaymentsPerYear),"")</f>
        <v/>
      </c>
      <c r="J93" s="19" t="str">
        <f>IF(PaymentSchedule3[[#This Row],[Payment Number]]&lt;&gt;"",IF(PaymentSchedule3[[#This Row],[Scheduled Payment]]+PaymentSchedule3[[#This Row],[Extra
Payment]]&lt;=PaymentSchedule3[[#This Row],[Beginning
Balance]],PaymentSchedule3[[#This Row],[Beginning
Balance]]-PaymentSchedule3[[#This Row],[Principal]],0),"")</f>
        <v/>
      </c>
      <c r="K93" s="19" t="str">
        <f>IF(PaymentSchedule3[[#This Row],[Payment Number]]&lt;&gt;"",SUM(INDEX(PaymentSchedule3[Interest],1,1):PaymentSchedule3[[#This Row],[Interest]]),"")</f>
        <v/>
      </c>
    </row>
    <row r="94" spans="2:11" x14ac:dyDescent="0.3">
      <c r="B94" s="17" t="str">
        <f>IF(LoanIsGood,IF(ROW()-ROW(PaymentSchedule3[[#Headers],[Payment Number]])&gt;ScheduledNumberOfPayments,"",ROW()-ROW(PaymentSchedule3[[#Headers],[Payment Number]])),"")</f>
        <v/>
      </c>
      <c r="C94" s="18" t="str">
        <f>IF(PaymentSchedule3[[#This Row],[Payment Number]]&lt;&gt;"",EOMONTH(LoanStartDate,ROW(PaymentSchedule3[[#This Row],[Payment Number]])-ROW(PaymentSchedule3[[#Headers],[Payment Number]])-2)+DAY(LoanStartDate),"")</f>
        <v/>
      </c>
      <c r="D94" s="19" t="str">
        <f>IF(PaymentSchedule3[[#This Row],[Payment Number]]&lt;&gt;"",IF(ROW()-ROW(PaymentSchedule3[[#Headers],[Beginning
Balance]])=1,LoanAmount,INDEX(PaymentSchedule3[Ending
Balance],ROW()-ROW(PaymentSchedule3[[#Headers],[Beginning
Balance]])-1)),"")</f>
        <v/>
      </c>
      <c r="E94" s="19" t="str">
        <f>IF(PaymentSchedule3[[#This Row],[Payment Number]]&lt;&gt;"",ScheduledPayment,"")</f>
        <v/>
      </c>
      <c r="F94"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4"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4" s="19" t="str">
        <f>IF(PaymentSchedule3[[#This Row],[Payment Number]]&lt;&gt;"",PaymentSchedule3[[#This Row],[Total
Payment]]-PaymentSchedule3[[#This Row],[Interest]],"")</f>
        <v/>
      </c>
      <c r="I94" s="19" t="str">
        <f>IF(PaymentSchedule3[[#This Row],[Payment Number]]&lt;&gt;"",PaymentSchedule3[[#This Row],[Beginning
Balance]]*(InterestRate/PaymentsPerYear),"")</f>
        <v/>
      </c>
      <c r="J94" s="19" t="str">
        <f>IF(PaymentSchedule3[[#This Row],[Payment Number]]&lt;&gt;"",IF(PaymentSchedule3[[#This Row],[Scheduled Payment]]+PaymentSchedule3[[#This Row],[Extra
Payment]]&lt;=PaymentSchedule3[[#This Row],[Beginning
Balance]],PaymentSchedule3[[#This Row],[Beginning
Balance]]-PaymentSchedule3[[#This Row],[Principal]],0),"")</f>
        <v/>
      </c>
      <c r="K94" s="19" t="str">
        <f>IF(PaymentSchedule3[[#This Row],[Payment Number]]&lt;&gt;"",SUM(INDEX(PaymentSchedule3[Interest],1,1):PaymentSchedule3[[#This Row],[Interest]]),"")</f>
        <v/>
      </c>
    </row>
    <row r="95" spans="2:11" x14ac:dyDescent="0.3">
      <c r="B95" s="17" t="str">
        <f>IF(LoanIsGood,IF(ROW()-ROW(PaymentSchedule3[[#Headers],[Payment Number]])&gt;ScheduledNumberOfPayments,"",ROW()-ROW(PaymentSchedule3[[#Headers],[Payment Number]])),"")</f>
        <v/>
      </c>
      <c r="C95" s="18" t="str">
        <f>IF(PaymentSchedule3[[#This Row],[Payment Number]]&lt;&gt;"",EOMONTH(LoanStartDate,ROW(PaymentSchedule3[[#This Row],[Payment Number]])-ROW(PaymentSchedule3[[#Headers],[Payment Number]])-2)+DAY(LoanStartDate),"")</f>
        <v/>
      </c>
      <c r="D95" s="19" t="str">
        <f>IF(PaymentSchedule3[[#This Row],[Payment Number]]&lt;&gt;"",IF(ROW()-ROW(PaymentSchedule3[[#Headers],[Beginning
Balance]])=1,LoanAmount,INDEX(PaymentSchedule3[Ending
Balance],ROW()-ROW(PaymentSchedule3[[#Headers],[Beginning
Balance]])-1)),"")</f>
        <v/>
      </c>
      <c r="E95" s="19" t="str">
        <f>IF(PaymentSchedule3[[#This Row],[Payment Number]]&lt;&gt;"",ScheduledPayment,"")</f>
        <v/>
      </c>
      <c r="F95"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5"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5" s="19" t="str">
        <f>IF(PaymentSchedule3[[#This Row],[Payment Number]]&lt;&gt;"",PaymentSchedule3[[#This Row],[Total
Payment]]-PaymentSchedule3[[#This Row],[Interest]],"")</f>
        <v/>
      </c>
      <c r="I95" s="19" t="str">
        <f>IF(PaymentSchedule3[[#This Row],[Payment Number]]&lt;&gt;"",PaymentSchedule3[[#This Row],[Beginning
Balance]]*(InterestRate/PaymentsPerYear),"")</f>
        <v/>
      </c>
      <c r="J95" s="19" t="str">
        <f>IF(PaymentSchedule3[[#This Row],[Payment Number]]&lt;&gt;"",IF(PaymentSchedule3[[#This Row],[Scheduled Payment]]+PaymentSchedule3[[#This Row],[Extra
Payment]]&lt;=PaymentSchedule3[[#This Row],[Beginning
Balance]],PaymentSchedule3[[#This Row],[Beginning
Balance]]-PaymentSchedule3[[#This Row],[Principal]],0),"")</f>
        <v/>
      </c>
      <c r="K95" s="19" t="str">
        <f>IF(PaymentSchedule3[[#This Row],[Payment Number]]&lt;&gt;"",SUM(INDEX(PaymentSchedule3[Interest],1,1):PaymentSchedule3[[#This Row],[Interest]]),"")</f>
        <v/>
      </c>
    </row>
    <row r="96" spans="2:11" x14ac:dyDescent="0.3">
      <c r="B96" s="17" t="str">
        <f>IF(LoanIsGood,IF(ROW()-ROW(PaymentSchedule3[[#Headers],[Payment Number]])&gt;ScheduledNumberOfPayments,"",ROW()-ROW(PaymentSchedule3[[#Headers],[Payment Number]])),"")</f>
        <v/>
      </c>
      <c r="C96" s="18" t="str">
        <f>IF(PaymentSchedule3[[#This Row],[Payment Number]]&lt;&gt;"",EOMONTH(LoanStartDate,ROW(PaymentSchedule3[[#This Row],[Payment Number]])-ROW(PaymentSchedule3[[#Headers],[Payment Number]])-2)+DAY(LoanStartDate),"")</f>
        <v/>
      </c>
      <c r="D96" s="19" t="str">
        <f>IF(PaymentSchedule3[[#This Row],[Payment Number]]&lt;&gt;"",IF(ROW()-ROW(PaymentSchedule3[[#Headers],[Beginning
Balance]])=1,LoanAmount,INDEX(PaymentSchedule3[Ending
Balance],ROW()-ROW(PaymentSchedule3[[#Headers],[Beginning
Balance]])-1)),"")</f>
        <v/>
      </c>
      <c r="E96" s="19" t="str">
        <f>IF(PaymentSchedule3[[#This Row],[Payment Number]]&lt;&gt;"",ScheduledPayment,"")</f>
        <v/>
      </c>
      <c r="F96"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6"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6" s="19" t="str">
        <f>IF(PaymentSchedule3[[#This Row],[Payment Number]]&lt;&gt;"",PaymentSchedule3[[#This Row],[Total
Payment]]-PaymentSchedule3[[#This Row],[Interest]],"")</f>
        <v/>
      </c>
      <c r="I96" s="19" t="str">
        <f>IF(PaymentSchedule3[[#This Row],[Payment Number]]&lt;&gt;"",PaymentSchedule3[[#This Row],[Beginning
Balance]]*(InterestRate/PaymentsPerYear),"")</f>
        <v/>
      </c>
      <c r="J96" s="19" t="str">
        <f>IF(PaymentSchedule3[[#This Row],[Payment Number]]&lt;&gt;"",IF(PaymentSchedule3[[#This Row],[Scheduled Payment]]+PaymentSchedule3[[#This Row],[Extra
Payment]]&lt;=PaymentSchedule3[[#This Row],[Beginning
Balance]],PaymentSchedule3[[#This Row],[Beginning
Balance]]-PaymentSchedule3[[#This Row],[Principal]],0),"")</f>
        <v/>
      </c>
      <c r="K96" s="19" t="str">
        <f>IF(PaymentSchedule3[[#This Row],[Payment Number]]&lt;&gt;"",SUM(INDEX(PaymentSchedule3[Interest],1,1):PaymentSchedule3[[#This Row],[Interest]]),"")</f>
        <v/>
      </c>
    </row>
    <row r="97" spans="2:11" x14ac:dyDescent="0.3">
      <c r="B97" s="17" t="str">
        <f>IF(LoanIsGood,IF(ROW()-ROW(PaymentSchedule3[[#Headers],[Payment Number]])&gt;ScheduledNumberOfPayments,"",ROW()-ROW(PaymentSchedule3[[#Headers],[Payment Number]])),"")</f>
        <v/>
      </c>
      <c r="C97" s="18" t="str">
        <f>IF(PaymentSchedule3[[#This Row],[Payment Number]]&lt;&gt;"",EOMONTH(LoanStartDate,ROW(PaymentSchedule3[[#This Row],[Payment Number]])-ROW(PaymentSchedule3[[#Headers],[Payment Number]])-2)+DAY(LoanStartDate),"")</f>
        <v/>
      </c>
      <c r="D97" s="19" t="str">
        <f>IF(PaymentSchedule3[[#This Row],[Payment Number]]&lt;&gt;"",IF(ROW()-ROW(PaymentSchedule3[[#Headers],[Beginning
Balance]])=1,LoanAmount,INDEX(PaymentSchedule3[Ending
Balance],ROW()-ROW(PaymentSchedule3[[#Headers],[Beginning
Balance]])-1)),"")</f>
        <v/>
      </c>
      <c r="E97" s="19" t="str">
        <f>IF(PaymentSchedule3[[#This Row],[Payment Number]]&lt;&gt;"",ScheduledPayment,"")</f>
        <v/>
      </c>
      <c r="F97"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7"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7" s="19" t="str">
        <f>IF(PaymentSchedule3[[#This Row],[Payment Number]]&lt;&gt;"",PaymentSchedule3[[#This Row],[Total
Payment]]-PaymentSchedule3[[#This Row],[Interest]],"")</f>
        <v/>
      </c>
      <c r="I97" s="19" t="str">
        <f>IF(PaymentSchedule3[[#This Row],[Payment Number]]&lt;&gt;"",PaymentSchedule3[[#This Row],[Beginning
Balance]]*(InterestRate/PaymentsPerYear),"")</f>
        <v/>
      </c>
      <c r="J97" s="19" t="str">
        <f>IF(PaymentSchedule3[[#This Row],[Payment Number]]&lt;&gt;"",IF(PaymentSchedule3[[#This Row],[Scheduled Payment]]+PaymentSchedule3[[#This Row],[Extra
Payment]]&lt;=PaymentSchedule3[[#This Row],[Beginning
Balance]],PaymentSchedule3[[#This Row],[Beginning
Balance]]-PaymentSchedule3[[#This Row],[Principal]],0),"")</f>
        <v/>
      </c>
      <c r="K97" s="19" t="str">
        <f>IF(PaymentSchedule3[[#This Row],[Payment Number]]&lt;&gt;"",SUM(INDEX(PaymentSchedule3[Interest],1,1):PaymentSchedule3[[#This Row],[Interest]]),"")</f>
        <v/>
      </c>
    </row>
    <row r="98" spans="2:11" x14ac:dyDescent="0.3">
      <c r="B98" s="17" t="str">
        <f>IF(LoanIsGood,IF(ROW()-ROW(PaymentSchedule3[[#Headers],[Payment Number]])&gt;ScheduledNumberOfPayments,"",ROW()-ROW(PaymentSchedule3[[#Headers],[Payment Number]])),"")</f>
        <v/>
      </c>
      <c r="C98" s="18" t="str">
        <f>IF(PaymentSchedule3[[#This Row],[Payment Number]]&lt;&gt;"",EOMONTH(LoanStartDate,ROW(PaymentSchedule3[[#This Row],[Payment Number]])-ROW(PaymentSchedule3[[#Headers],[Payment Number]])-2)+DAY(LoanStartDate),"")</f>
        <v/>
      </c>
      <c r="D98" s="19" t="str">
        <f>IF(PaymentSchedule3[[#This Row],[Payment Number]]&lt;&gt;"",IF(ROW()-ROW(PaymentSchedule3[[#Headers],[Beginning
Balance]])=1,LoanAmount,INDEX(PaymentSchedule3[Ending
Balance],ROW()-ROW(PaymentSchedule3[[#Headers],[Beginning
Balance]])-1)),"")</f>
        <v/>
      </c>
      <c r="E98" s="19" t="str">
        <f>IF(PaymentSchedule3[[#This Row],[Payment Number]]&lt;&gt;"",ScheduledPayment,"")</f>
        <v/>
      </c>
      <c r="F98"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8"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8" s="19" t="str">
        <f>IF(PaymentSchedule3[[#This Row],[Payment Number]]&lt;&gt;"",PaymentSchedule3[[#This Row],[Total
Payment]]-PaymentSchedule3[[#This Row],[Interest]],"")</f>
        <v/>
      </c>
      <c r="I98" s="19" t="str">
        <f>IF(PaymentSchedule3[[#This Row],[Payment Number]]&lt;&gt;"",PaymentSchedule3[[#This Row],[Beginning
Balance]]*(InterestRate/PaymentsPerYear),"")</f>
        <v/>
      </c>
      <c r="J98" s="19" t="str">
        <f>IF(PaymentSchedule3[[#This Row],[Payment Number]]&lt;&gt;"",IF(PaymentSchedule3[[#This Row],[Scheduled Payment]]+PaymentSchedule3[[#This Row],[Extra
Payment]]&lt;=PaymentSchedule3[[#This Row],[Beginning
Balance]],PaymentSchedule3[[#This Row],[Beginning
Balance]]-PaymentSchedule3[[#This Row],[Principal]],0),"")</f>
        <v/>
      </c>
      <c r="K98" s="19" t="str">
        <f>IF(PaymentSchedule3[[#This Row],[Payment Number]]&lt;&gt;"",SUM(INDEX(PaymentSchedule3[Interest],1,1):PaymentSchedule3[[#This Row],[Interest]]),"")</f>
        <v/>
      </c>
    </row>
    <row r="99" spans="2:11" x14ac:dyDescent="0.3">
      <c r="B99" s="17" t="str">
        <f>IF(LoanIsGood,IF(ROW()-ROW(PaymentSchedule3[[#Headers],[Payment Number]])&gt;ScheduledNumberOfPayments,"",ROW()-ROW(PaymentSchedule3[[#Headers],[Payment Number]])),"")</f>
        <v/>
      </c>
      <c r="C99" s="18" t="str">
        <f>IF(PaymentSchedule3[[#This Row],[Payment Number]]&lt;&gt;"",EOMONTH(LoanStartDate,ROW(PaymentSchedule3[[#This Row],[Payment Number]])-ROW(PaymentSchedule3[[#Headers],[Payment Number]])-2)+DAY(LoanStartDate),"")</f>
        <v/>
      </c>
      <c r="D99" s="19" t="str">
        <f>IF(PaymentSchedule3[[#This Row],[Payment Number]]&lt;&gt;"",IF(ROW()-ROW(PaymentSchedule3[[#Headers],[Beginning
Balance]])=1,LoanAmount,INDEX(PaymentSchedule3[Ending
Balance],ROW()-ROW(PaymentSchedule3[[#Headers],[Beginning
Balance]])-1)),"")</f>
        <v/>
      </c>
      <c r="E99" s="19" t="str">
        <f>IF(PaymentSchedule3[[#This Row],[Payment Number]]&lt;&gt;"",ScheduledPayment,"")</f>
        <v/>
      </c>
      <c r="F99"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99"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99" s="19" t="str">
        <f>IF(PaymentSchedule3[[#This Row],[Payment Number]]&lt;&gt;"",PaymentSchedule3[[#This Row],[Total
Payment]]-PaymentSchedule3[[#This Row],[Interest]],"")</f>
        <v/>
      </c>
      <c r="I99" s="19" t="str">
        <f>IF(PaymentSchedule3[[#This Row],[Payment Number]]&lt;&gt;"",PaymentSchedule3[[#This Row],[Beginning
Balance]]*(InterestRate/PaymentsPerYear),"")</f>
        <v/>
      </c>
      <c r="J99" s="19" t="str">
        <f>IF(PaymentSchedule3[[#This Row],[Payment Number]]&lt;&gt;"",IF(PaymentSchedule3[[#This Row],[Scheduled Payment]]+PaymentSchedule3[[#This Row],[Extra
Payment]]&lt;=PaymentSchedule3[[#This Row],[Beginning
Balance]],PaymentSchedule3[[#This Row],[Beginning
Balance]]-PaymentSchedule3[[#This Row],[Principal]],0),"")</f>
        <v/>
      </c>
      <c r="K99" s="19" t="str">
        <f>IF(PaymentSchedule3[[#This Row],[Payment Number]]&lt;&gt;"",SUM(INDEX(PaymentSchedule3[Interest],1,1):PaymentSchedule3[[#This Row],[Interest]]),"")</f>
        <v/>
      </c>
    </row>
    <row r="100" spans="2:11" x14ac:dyDescent="0.3">
      <c r="B100" s="17" t="str">
        <f>IF(LoanIsGood,IF(ROW()-ROW(PaymentSchedule3[[#Headers],[Payment Number]])&gt;ScheduledNumberOfPayments,"",ROW()-ROW(PaymentSchedule3[[#Headers],[Payment Number]])),"")</f>
        <v/>
      </c>
      <c r="C100" s="18" t="str">
        <f>IF(PaymentSchedule3[[#This Row],[Payment Number]]&lt;&gt;"",EOMONTH(LoanStartDate,ROW(PaymentSchedule3[[#This Row],[Payment Number]])-ROW(PaymentSchedule3[[#Headers],[Payment Number]])-2)+DAY(LoanStartDate),"")</f>
        <v/>
      </c>
      <c r="D100" s="19" t="str">
        <f>IF(PaymentSchedule3[[#This Row],[Payment Number]]&lt;&gt;"",IF(ROW()-ROW(PaymentSchedule3[[#Headers],[Beginning
Balance]])=1,LoanAmount,INDEX(PaymentSchedule3[Ending
Balance],ROW()-ROW(PaymentSchedule3[[#Headers],[Beginning
Balance]])-1)),"")</f>
        <v/>
      </c>
      <c r="E100" s="19" t="str">
        <f>IF(PaymentSchedule3[[#This Row],[Payment Number]]&lt;&gt;"",ScheduledPayment,"")</f>
        <v/>
      </c>
      <c r="F100"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0"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0" s="19" t="str">
        <f>IF(PaymentSchedule3[[#This Row],[Payment Number]]&lt;&gt;"",PaymentSchedule3[[#This Row],[Total
Payment]]-PaymentSchedule3[[#This Row],[Interest]],"")</f>
        <v/>
      </c>
      <c r="I100" s="19" t="str">
        <f>IF(PaymentSchedule3[[#This Row],[Payment Number]]&lt;&gt;"",PaymentSchedule3[[#This Row],[Beginning
Balance]]*(InterestRate/PaymentsPerYear),"")</f>
        <v/>
      </c>
      <c r="J100" s="19" t="str">
        <f>IF(PaymentSchedule3[[#This Row],[Payment Number]]&lt;&gt;"",IF(PaymentSchedule3[[#This Row],[Scheduled Payment]]+PaymentSchedule3[[#This Row],[Extra
Payment]]&lt;=PaymentSchedule3[[#This Row],[Beginning
Balance]],PaymentSchedule3[[#This Row],[Beginning
Balance]]-PaymentSchedule3[[#This Row],[Principal]],0),"")</f>
        <v/>
      </c>
      <c r="K100" s="19" t="str">
        <f>IF(PaymentSchedule3[[#This Row],[Payment Number]]&lt;&gt;"",SUM(INDEX(PaymentSchedule3[Interest],1,1):PaymentSchedule3[[#This Row],[Interest]]),"")</f>
        <v/>
      </c>
    </row>
    <row r="101" spans="2:11" x14ac:dyDescent="0.3">
      <c r="B101" s="17" t="str">
        <f>IF(LoanIsGood,IF(ROW()-ROW(PaymentSchedule3[[#Headers],[Payment Number]])&gt;ScheduledNumberOfPayments,"",ROW()-ROW(PaymentSchedule3[[#Headers],[Payment Number]])),"")</f>
        <v/>
      </c>
      <c r="C101" s="18" t="str">
        <f>IF(PaymentSchedule3[[#This Row],[Payment Number]]&lt;&gt;"",EOMONTH(LoanStartDate,ROW(PaymentSchedule3[[#This Row],[Payment Number]])-ROW(PaymentSchedule3[[#Headers],[Payment Number]])-2)+DAY(LoanStartDate),"")</f>
        <v/>
      </c>
      <c r="D101" s="19" t="str">
        <f>IF(PaymentSchedule3[[#This Row],[Payment Number]]&lt;&gt;"",IF(ROW()-ROW(PaymentSchedule3[[#Headers],[Beginning
Balance]])=1,LoanAmount,INDEX(PaymentSchedule3[Ending
Balance],ROW()-ROW(PaymentSchedule3[[#Headers],[Beginning
Balance]])-1)),"")</f>
        <v/>
      </c>
      <c r="E101" s="19" t="str">
        <f>IF(PaymentSchedule3[[#This Row],[Payment Number]]&lt;&gt;"",ScheduledPayment,"")</f>
        <v/>
      </c>
      <c r="F101"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1"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1" s="19" t="str">
        <f>IF(PaymentSchedule3[[#This Row],[Payment Number]]&lt;&gt;"",PaymentSchedule3[[#This Row],[Total
Payment]]-PaymentSchedule3[[#This Row],[Interest]],"")</f>
        <v/>
      </c>
      <c r="I101" s="19" t="str">
        <f>IF(PaymentSchedule3[[#This Row],[Payment Number]]&lt;&gt;"",PaymentSchedule3[[#This Row],[Beginning
Balance]]*(InterestRate/PaymentsPerYear),"")</f>
        <v/>
      </c>
      <c r="J101" s="19" t="str">
        <f>IF(PaymentSchedule3[[#This Row],[Payment Number]]&lt;&gt;"",IF(PaymentSchedule3[[#This Row],[Scheduled Payment]]+PaymentSchedule3[[#This Row],[Extra
Payment]]&lt;=PaymentSchedule3[[#This Row],[Beginning
Balance]],PaymentSchedule3[[#This Row],[Beginning
Balance]]-PaymentSchedule3[[#This Row],[Principal]],0),"")</f>
        <v/>
      </c>
      <c r="K101" s="19" t="str">
        <f>IF(PaymentSchedule3[[#This Row],[Payment Number]]&lt;&gt;"",SUM(INDEX(PaymentSchedule3[Interest],1,1):PaymentSchedule3[[#This Row],[Interest]]),"")</f>
        <v/>
      </c>
    </row>
    <row r="102" spans="2:11" x14ac:dyDescent="0.3">
      <c r="B102" s="17" t="str">
        <f>IF(LoanIsGood,IF(ROW()-ROW(PaymentSchedule3[[#Headers],[Payment Number]])&gt;ScheduledNumberOfPayments,"",ROW()-ROW(PaymentSchedule3[[#Headers],[Payment Number]])),"")</f>
        <v/>
      </c>
      <c r="C102" s="18" t="str">
        <f>IF(PaymentSchedule3[[#This Row],[Payment Number]]&lt;&gt;"",EOMONTH(LoanStartDate,ROW(PaymentSchedule3[[#This Row],[Payment Number]])-ROW(PaymentSchedule3[[#Headers],[Payment Number]])-2)+DAY(LoanStartDate),"")</f>
        <v/>
      </c>
      <c r="D102" s="19" t="str">
        <f>IF(PaymentSchedule3[[#This Row],[Payment Number]]&lt;&gt;"",IF(ROW()-ROW(PaymentSchedule3[[#Headers],[Beginning
Balance]])=1,LoanAmount,INDEX(PaymentSchedule3[Ending
Balance],ROW()-ROW(PaymentSchedule3[[#Headers],[Beginning
Balance]])-1)),"")</f>
        <v/>
      </c>
      <c r="E102" s="19" t="str">
        <f>IF(PaymentSchedule3[[#This Row],[Payment Number]]&lt;&gt;"",ScheduledPayment,"")</f>
        <v/>
      </c>
      <c r="F102"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2"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2" s="19" t="str">
        <f>IF(PaymentSchedule3[[#This Row],[Payment Number]]&lt;&gt;"",PaymentSchedule3[[#This Row],[Total
Payment]]-PaymentSchedule3[[#This Row],[Interest]],"")</f>
        <v/>
      </c>
      <c r="I102" s="19" t="str">
        <f>IF(PaymentSchedule3[[#This Row],[Payment Number]]&lt;&gt;"",PaymentSchedule3[[#This Row],[Beginning
Balance]]*(InterestRate/PaymentsPerYear),"")</f>
        <v/>
      </c>
      <c r="J102" s="19" t="str">
        <f>IF(PaymentSchedule3[[#This Row],[Payment Number]]&lt;&gt;"",IF(PaymentSchedule3[[#This Row],[Scheduled Payment]]+PaymentSchedule3[[#This Row],[Extra
Payment]]&lt;=PaymentSchedule3[[#This Row],[Beginning
Balance]],PaymentSchedule3[[#This Row],[Beginning
Balance]]-PaymentSchedule3[[#This Row],[Principal]],0),"")</f>
        <v/>
      </c>
      <c r="K102" s="19" t="str">
        <f>IF(PaymentSchedule3[[#This Row],[Payment Number]]&lt;&gt;"",SUM(INDEX(PaymentSchedule3[Interest],1,1):PaymentSchedule3[[#This Row],[Interest]]),"")</f>
        <v/>
      </c>
    </row>
    <row r="103" spans="2:11" x14ac:dyDescent="0.3">
      <c r="B103" s="17" t="str">
        <f>IF(LoanIsGood,IF(ROW()-ROW(PaymentSchedule3[[#Headers],[Payment Number]])&gt;ScheduledNumberOfPayments,"",ROW()-ROW(PaymentSchedule3[[#Headers],[Payment Number]])),"")</f>
        <v/>
      </c>
      <c r="C103" s="18" t="str">
        <f>IF(PaymentSchedule3[[#This Row],[Payment Number]]&lt;&gt;"",EOMONTH(LoanStartDate,ROW(PaymentSchedule3[[#This Row],[Payment Number]])-ROW(PaymentSchedule3[[#Headers],[Payment Number]])-2)+DAY(LoanStartDate),"")</f>
        <v/>
      </c>
      <c r="D103" s="19" t="str">
        <f>IF(PaymentSchedule3[[#This Row],[Payment Number]]&lt;&gt;"",IF(ROW()-ROW(PaymentSchedule3[[#Headers],[Beginning
Balance]])=1,LoanAmount,INDEX(PaymentSchedule3[Ending
Balance],ROW()-ROW(PaymentSchedule3[[#Headers],[Beginning
Balance]])-1)),"")</f>
        <v/>
      </c>
      <c r="E103" s="19" t="str">
        <f>IF(PaymentSchedule3[[#This Row],[Payment Number]]&lt;&gt;"",ScheduledPayment,"")</f>
        <v/>
      </c>
      <c r="F103" s="19" t="str">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103" s="19" t="str">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103" s="19" t="str">
        <f>IF(PaymentSchedule3[[#This Row],[Payment Number]]&lt;&gt;"",PaymentSchedule3[[#This Row],[Total
Payment]]-PaymentSchedule3[[#This Row],[Interest]],"")</f>
        <v/>
      </c>
      <c r="I103" s="19" t="str">
        <f>IF(PaymentSchedule3[[#This Row],[Payment Number]]&lt;&gt;"",PaymentSchedule3[[#This Row],[Beginning
Balance]]*(InterestRate/PaymentsPerYear),"")</f>
        <v/>
      </c>
      <c r="J103" s="19" t="str">
        <f>IF(PaymentSchedule3[[#This Row],[Payment Number]]&lt;&gt;"",IF(PaymentSchedule3[[#This Row],[Scheduled Payment]]+PaymentSchedule3[[#This Row],[Extra
Payment]]&lt;=PaymentSchedule3[[#This Row],[Beginning
Balance]],PaymentSchedule3[[#This Row],[Beginning
Balance]]-PaymentSchedule3[[#This Row],[Principal]],0),"")</f>
        <v/>
      </c>
      <c r="K103" s="19" t="str">
        <f>IF(PaymentSchedule3[[#This Row],[Payment Number]]&lt;&gt;"",SUM(INDEX(PaymentSchedule3[Interest],1,1):PaymentSchedule3[[#This Row],[Interest]]),"")</f>
        <v/>
      </c>
    </row>
  </sheetData>
  <mergeCells count="22">
    <mergeCell ref="B9:C9"/>
    <mergeCell ref="B11:D11"/>
    <mergeCell ref="G9:H9"/>
    <mergeCell ref="I9:K9"/>
    <mergeCell ref="I10:K10"/>
    <mergeCell ref="G11:H11"/>
    <mergeCell ref="I11:K11"/>
    <mergeCell ref="B7:D7"/>
    <mergeCell ref="G7:H7"/>
    <mergeCell ref="I7:K7"/>
    <mergeCell ref="G8:H8"/>
    <mergeCell ref="I8:K8"/>
    <mergeCell ref="B8:D8"/>
    <mergeCell ref="G5:H5"/>
    <mergeCell ref="I5:K5"/>
    <mergeCell ref="G6:H6"/>
    <mergeCell ref="I6:K6"/>
    <mergeCell ref="C2:K2"/>
    <mergeCell ref="B5:D5"/>
    <mergeCell ref="B6:D6"/>
    <mergeCell ref="B4:D4"/>
    <mergeCell ref="G4:H4"/>
  </mergeCells>
  <conditionalFormatting sqref="B24:K103">
    <cfRule type="expression" dxfId="2" priority="3">
      <formula>($B24="")+(($D24=0)*($F24=0))</formula>
    </cfRule>
  </conditionalFormatting>
  <conditionalFormatting sqref="B14:K14">
    <cfRule type="expression" dxfId="1" priority="2">
      <formula>($B14="")+(($D14=0)*($F14=0))</formula>
    </cfRule>
  </conditionalFormatting>
  <conditionalFormatting sqref="B15:K23">
    <cfRule type="expression" dxfId="0" priority="1">
      <formula>($B15="")+(($D15=0)*($F15=0))</formula>
    </cfRule>
  </conditionalFormatting>
  <dataValidations count="25">
    <dataValidation allowBlank="1" showInputMessage="1" showErrorMessage="1" prompt="Cumulative interest is automatically updated in this column" sqref="K13" xr:uid="{00000000-0002-0000-0000-000000000000}"/>
    <dataValidation allowBlank="1" showInputMessage="1" showErrorMessage="1" prompt="Ending balance is automatically updated in this column" sqref="J13" xr:uid="{00000000-0002-0000-0000-000001000000}"/>
    <dataValidation allowBlank="1" showInputMessage="1" showErrorMessage="1" prompt="Interest is automatically updated in this column" sqref="I13" xr:uid="{00000000-0002-0000-0000-000002000000}"/>
    <dataValidation allowBlank="1" showInputMessage="1" showErrorMessage="1" prompt="Principal is automatically updated in this column" sqref="H13" xr:uid="{00000000-0002-0000-0000-000003000000}"/>
    <dataValidation allowBlank="1" showInputMessage="1" showErrorMessage="1" prompt="Total payment is automatically updated in this column" sqref="G13" xr:uid="{00000000-0002-0000-0000-000004000000}"/>
    <dataValidation allowBlank="1" showInputMessage="1" showErrorMessage="1" prompt="Extra payment is automatically updated in this column" sqref="F13" xr:uid="{00000000-0002-0000-0000-000005000000}"/>
    <dataValidation allowBlank="1" showInputMessage="1" showErrorMessage="1" prompt="Scheduled payment is automatically updated in this column" sqref="E13" xr:uid="{00000000-0002-0000-0000-000006000000}"/>
    <dataValidation allowBlank="1" showInputMessage="1" showErrorMessage="1" prompt="Beginning balance is automatically updated in this column" sqref="D13" xr:uid="{00000000-0002-0000-0000-000007000000}"/>
    <dataValidation allowBlank="1" showInputMessage="1" showErrorMessage="1" prompt="Payment date is automatically updated in this column" sqref="C13" xr:uid="{00000000-0002-0000-0000-000008000000}"/>
    <dataValidation allowBlank="1" showInputMessage="1" showErrorMessage="1" prompt="Payment number is automatically updated in this column" sqref="B13" xr:uid="{00000000-0002-0000-0000-000009000000}"/>
    <dataValidation allowBlank="1" showInputMessage="1" showErrorMessage="1" prompt="Automatically updated total early payments" sqref="I8" xr:uid="{00000000-0002-0000-0000-00000A000000}"/>
    <dataValidation allowBlank="1" showInputMessage="1" showErrorMessage="1" prompt="Automatically updated actual number of payments" sqref="I7" xr:uid="{00000000-0002-0000-0000-00000B000000}"/>
    <dataValidation allowBlank="1" showInputMessage="1" showErrorMessage="1" prompt="Automatically updated scheduled number of payments" sqref="I6" xr:uid="{00000000-0002-0000-0000-00000C000000}"/>
    <dataValidation allowBlank="1" showInputMessage="1" showErrorMessage="1" prompt="Automatically updated scheduled payment amount" sqref="I5" xr:uid="{00000000-0002-0000-0000-00000D000000}"/>
    <dataValidation allowBlank="1" showInputMessage="1" showErrorMessage="1" prompt="Automatically calculated total interest" sqref="I9" xr:uid="{00000000-0002-0000-0000-00000E000000}"/>
    <dataValidation allowBlank="1" showInputMessage="1" showErrorMessage="1" prompt="Enter the amount of extra payment in this cell" sqref="E11" xr:uid="{00000000-0002-0000-0000-00000F000000}"/>
    <dataValidation allowBlank="1" showInputMessage="1" showErrorMessage="1" prompt="Enter the start date of loan in this cell" sqref="E9" xr:uid="{00000000-0002-0000-0000-000010000000}"/>
    <dataValidation allowBlank="1" showInputMessage="1" showErrorMessage="1" prompt="Enter the number of payments to be made in a year in this cell" sqref="E8" xr:uid="{00000000-0002-0000-0000-000011000000}"/>
    <dataValidation allowBlank="1" showInputMessage="1" showErrorMessage="1" prompt="Enter loan period in years in this cell" sqref="E7" xr:uid="{00000000-0002-0000-0000-000012000000}"/>
    <dataValidation allowBlank="1" showInputMessage="1" showErrorMessage="1" prompt="Enter interest rate to be paid annually in this cell" sqref="E6" xr:uid="{00000000-0002-0000-0000-000013000000}"/>
    <dataValidation allowBlank="1" showInputMessage="1" showErrorMessage="1" prompt="Enter Loan Amount in this cell" sqref="E5" xr:uid="{00000000-0002-0000-0000-000014000000}"/>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00000000-0002-0000-0000-000015000000}"/>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00000000-0002-0000-0000-000016000000}"/>
    <dataValidation allowBlank="1" showInputMessage="1" showErrorMessage="1" prompt="Enter loan values in cells E5 to E9, and the extra payment in cell E11. Description of each loan value is in column E. Payment Schedule table starting in cell G4 will automatically update." sqref="B4" xr:uid="{00000000-0002-0000-0000-000017000000}"/>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00000000-0002-0000-0000-000018000000}"/>
  </dataValidations>
  <printOptions horizontalCentered="1"/>
  <pageMargins left="0.4" right="0.4" top="0.4" bottom="0.5" header="0.3" footer="0.3"/>
  <pageSetup scale="79"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_ip_UnifiedCompliancePolicyUIAction xmlns="http://schemas.microsoft.com/sharepoint/v3" xsi:nil="true"/>
    <Image xmlns="71af3243-3dd4-4a8d-8c0d-dd76da1f02a5">
      <Url xsi:nil="true"/>
      <Description xsi:nil="true"/>
    </Image>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7" ma:contentTypeDescription="Create a new document." ma:contentTypeScope="" ma:versionID="c6f9a84f66a9c8b9a21755b9ffafb945">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27df39e3e7036dff54f89ddd5805ce72"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666D08-E803-410C-AADE-B689A81EAADD}">
  <ds:schemaRefs>
    <ds:schemaRef ds:uri="http://schemas.microsoft.com/sharepoint/v3/contenttype/forms"/>
  </ds:schemaRefs>
</ds:datastoreItem>
</file>

<file path=customXml/itemProps2.xml><?xml version="1.0" encoding="utf-8"?>
<ds:datastoreItem xmlns:ds="http://schemas.openxmlformats.org/officeDocument/2006/customXml" ds:itemID="{5C5FC484-22E1-46B8-AF82-A10C8B95E93A}">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230e9df3-be65-4c73-a93b-d1236ebd677e"/>
    <ds:schemaRef ds:uri="16c05727-aa75-4e4a-9b5f-8a80a1165891"/>
    <ds:schemaRef ds:uri="71af3243-3dd4-4a8d-8c0d-dd76da1f02a5"/>
    <ds:schemaRef ds:uri="http://purl.org/dc/dcmitype/"/>
  </ds:schemaRefs>
</ds:datastoreItem>
</file>

<file path=customXml/itemProps3.xml><?xml version="1.0" encoding="utf-8"?>
<ds:datastoreItem xmlns:ds="http://schemas.openxmlformats.org/officeDocument/2006/customXml" ds:itemID="{4945F68C-FAC9-4075-BD24-690A80D91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Schaben, Angela</dc:creator>
  <cp:lastModifiedBy>John Riley</cp:lastModifiedBy>
  <dcterms:created xsi:type="dcterms:W3CDTF">2020-08-04T04:24:44Z</dcterms:created>
  <dcterms:modified xsi:type="dcterms:W3CDTF">2024-04-03T15:00:30Z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