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D Burn\ELECTRIC CASES\2023 Cases\ER-2023-0011\"/>
    </mc:Choice>
  </mc:AlternateContent>
  <bookViews>
    <workbookView xWindow="0" yWindow="0" windowWidth="24000" windowHeight="9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5" i="1"/>
  <c r="P27" i="1" s="1"/>
  <c r="P26" i="1"/>
  <c r="P22" i="1"/>
  <c r="P21" i="1"/>
  <c r="F6" i="1"/>
  <c r="B30" i="1"/>
  <c r="C30" i="1" s="1"/>
  <c r="D30" i="1" s="1"/>
  <c r="E30" i="1" s="1"/>
  <c r="F30" i="1" s="1"/>
  <c r="B5" i="1" l="1"/>
  <c r="C5" i="1" s="1"/>
  <c r="D5" i="1" s="1"/>
  <c r="E5" i="1" s="1"/>
  <c r="N21" i="1" l="1"/>
  <c r="F21" i="1"/>
  <c r="H6" i="1"/>
  <c r="I21" i="1"/>
  <c r="H21" i="1"/>
  <c r="M21" i="1"/>
  <c r="O6" i="1"/>
  <c r="G6" i="1"/>
  <c r="F7" i="1"/>
  <c r="G21" i="1"/>
  <c r="L21" i="1"/>
  <c r="N6" i="1"/>
  <c r="K21" i="1"/>
  <c r="M6" i="1"/>
  <c r="K6" i="1"/>
  <c r="J21" i="1"/>
  <c r="L6" i="1"/>
  <c r="J6" i="1"/>
  <c r="O21" i="1"/>
  <c r="I6" i="1"/>
  <c r="M25" i="1" l="1"/>
  <c r="N25" i="1"/>
  <c r="O25" i="1"/>
  <c r="H25" i="1"/>
  <c r="N10" i="1"/>
  <c r="I25" i="1"/>
  <c r="O10" i="1"/>
  <c r="J25" i="1"/>
  <c r="F25" i="1"/>
  <c r="K25" i="1"/>
  <c r="G25" i="1"/>
  <c r="L25" i="1"/>
  <c r="F10" i="1"/>
  <c r="G10" i="1"/>
  <c r="I10" i="1"/>
  <c r="H10" i="1"/>
  <c r="M10" i="1"/>
  <c r="J10" i="1"/>
  <c r="K10" i="1"/>
  <c r="L10" i="1"/>
  <c r="I11" i="1"/>
  <c r="F11" i="1"/>
  <c r="G11" i="1"/>
  <c r="H11" i="1"/>
  <c r="F5" i="1"/>
  <c r="G5" i="1" l="1"/>
  <c r="G7" i="1"/>
  <c r="H7" i="1" l="1"/>
  <c r="H5" i="1"/>
  <c r="I7" i="1" l="1"/>
  <c r="I5" i="1"/>
  <c r="J7" i="1" l="1"/>
  <c r="J5" i="1"/>
  <c r="M11" i="1" l="1"/>
  <c r="K11" i="1"/>
  <c r="J11" i="1"/>
  <c r="L11" i="1"/>
  <c r="K7" i="1"/>
  <c r="K5" i="1"/>
  <c r="L5" i="1" l="1"/>
  <c r="L7" i="1"/>
  <c r="M7" i="1" l="1"/>
  <c r="M5" i="1"/>
  <c r="N7" i="1" l="1"/>
  <c r="N5" i="1"/>
  <c r="G26" i="1" l="1"/>
  <c r="F26" i="1"/>
  <c r="N11" i="1"/>
  <c r="O11" i="1"/>
  <c r="O5" i="1"/>
  <c r="O7" i="1"/>
  <c r="F22" i="1" l="1"/>
  <c r="F20" i="1"/>
  <c r="G22" i="1" l="1"/>
  <c r="G20" i="1"/>
  <c r="H22" i="1" l="1"/>
  <c r="H20" i="1"/>
  <c r="J26" i="1" l="1"/>
  <c r="K26" i="1"/>
  <c r="H26" i="1"/>
  <c r="I26" i="1"/>
  <c r="I22" i="1"/>
  <c r="I20" i="1"/>
  <c r="J20" i="1" l="1"/>
  <c r="J22" i="1"/>
  <c r="K22" i="1" l="1"/>
  <c r="K20" i="1"/>
  <c r="L20" i="1" l="1"/>
  <c r="L22" i="1"/>
  <c r="O26" i="1" l="1"/>
  <c r="M26" i="1"/>
  <c r="N26" i="1"/>
  <c r="L26" i="1"/>
  <c r="M22" i="1"/>
  <c r="M20" i="1"/>
  <c r="N22" i="1" l="1"/>
  <c r="N20" i="1"/>
  <c r="O22" i="1" l="1"/>
  <c r="O20" i="1"/>
</calcChain>
</file>

<file path=xl/sharedStrings.xml><?xml version="1.0" encoding="utf-8"?>
<sst xmlns="http://schemas.openxmlformats.org/spreadsheetml/2006/main" count="11" uniqueCount="8">
  <si>
    <t>ER-2022-0130</t>
  </si>
  <si>
    <t>Rate Case 1</t>
  </si>
  <si>
    <t>End of year</t>
  </si>
  <si>
    <t>Annual rate cases</t>
  </si>
  <si>
    <t>Rate case every four years</t>
  </si>
  <si>
    <t>PISA deferral treatment</t>
  </si>
  <si>
    <t>Deferral to next FAR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</si>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</sst>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2" fillId="0" borderId="0" xfId="2"/>
    <xf numFmtId="164" fontId="2" fillId="0" borderId="0" xfId="1" applyNumberFormat="1" applyFont="1"/>
    <xf numFmtId="164" fontId="0" fillId="0" borderId="0" xfId="0" applyNumberFormat="1"/>
    <xf numFmtId="17" fontId="0" fillId="0" borderId="0" xfId="0" applyNumberFormat="1"/>
    <xf numFmtId="164" fontId="2" fillId="0" borderId="1" xfId="1" applyNumberFormat="1" applyFont="1" applyBorder="1"/>
    <xf numFmtId="0" fontId="0" fillId="0" borderId="0" xfId="0" applyAlignment="1">
      <alignment horizontal="center" wrapText="1"/>
    </xf>
    <xf numFmtId="0" fontId="2" fillId="0" borderId="0" xfId="2" applyAlignment="1">
      <alignment horizont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/>
  </sheetViews>
  <sheetFormatPr defaultRowHeight="15" x14ac:dyDescent="0.25"/>
  <cols>
    <col min="1" max="1" width="14.140625" bestFit="1" customWidth="1"/>
    <col min="2" max="4" width="11.5703125" bestFit="1" customWidth="1"/>
    <col min="5" max="5" width="14.140625" bestFit="1" customWidth="1"/>
    <col min="6" max="10" width="11.42578125" bestFit="1" customWidth="1"/>
    <col min="11" max="15" width="11.5703125" bestFit="1" customWidth="1"/>
    <col min="16" max="16" width="12.42578125" bestFit="1" customWidth="1"/>
    <col min="17" max="20" width="14.140625" bestFit="1" customWidth="1"/>
    <col min="21" max="24" width="13.140625" bestFit="1" customWidth="1"/>
    <col min="25" max="25" width="12.5703125" bestFit="1" customWidth="1"/>
    <col min="26" max="26" width="11.42578125" bestFit="1" customWidth="1"/>
  </cols>
  <sheetData>
    <row r="1" spans="1:15" x14ac:dyDescent="0.25">
      <c r="A1" t="s">
        <v>5</v>
      </c>
    </row>
    <row r="2" spans="1:15" x14ac:dyDescent="0.25">
      <c r="A2">
        <v>2022</v>
      </c>
      <c r="B2">
        <v>2023</v>
      </c>
      <c r="C2">
        <v>2024</v>
      </c>
      <c r="D2">
        <v>2025</v>
      </c>
      <c r="E2">
        <v>2026</v>
      </c>
      <c r="F2">
        <v>2027</v>
      </c>
      <c r="G2">
        <v>2028</v>
      </c>
      <c r="H2">
        <v>2029</v>
      </c>
      <c r="I2">
        <v>2030</v>
      </c>
      <c r="J2">
        <v>2031</v>
      </c>
      <c r="K2">
        <v>2032</v>
      </c>
      <c r="L2">
        <v>2033</v>
      </c>
      <c r="M2">
        <v>2034</v>
      </c>
      <c r="N2">
        <v>2035</v>
      </c>
      <c r="O2">
        <v>2036</v>
      </c>
    </row>
    <row r="3" spans="1:15" x14ac:dyDescent="0.25">
      <c r="A3" t="s">
        <v>0</v>
      </c>
      <c r="E3" t="s">
        <v>1</v>
      </c>
      <c r="F3" t="s">
        <v>2</v>
      </c>
    </row>
    <row r="4" spans="1:15" x14ac:dyDescent="0.25">
      <c r="A4" s="1"/>
      <c r="B4" s="1"/>
      <c r="C4" s="1"/>
      <c r="D4" s="1"/>
      <c r="E4" s="1"/>
      <c r="F4" s="1">
        <v>1</v>
      </c>
      <c r="G4" s="1">
        <v>2</v>
      </c>
      <c r="H4" s="1">
        <v>3</v>
      </c>
      <c r="I4" s="1">
        <v>4</v>
      </c>
      <c r="J4" s="1">
        <v>5</v>
      </c>
      <c r="K4" s="1">
        <v>6</v>
      </c>
      <c r="L4" s="1">
        <v>7</v>
      </c>
      <c r="M4" s="1">
        <v>8</v>
      </c>
      <c r="N4" s="1">
        <v>9</v>
      </c>
      <c r="O4" s="1">
        <v>10</v>
      </c>
    </row>
    <row r="5" spans="1:15" x14ac:dyDescent="0.25">
      <c r="A5" s="3">
        <v>31000000</v>
      </c>
      <c r="B5" s="3">
        <f>A5*1.0825</f>
        <v>33557500</v>
      </c>
      <c r="C5" s="3">
        <f>B5*1.0825</f>
        <v>36325993.75</v>
      </c>
      <c r="D5" s="3">
        <f>C5*1.0825</f>
        <v>39322888.234375</v>
      </c>
      <c r="E5" s="3">
        <f>D5*1.0825</f>
        <v>42567026.513710938</v>
      </c>
      <c r="F5" s="3">
        <f t="shared" ref="F5:O5" si="0">E5-F6</f>
        <v>40438675.188025393</v>
      </c>
      <c r="G5" s="3">
        <f t="shared" si="0"/>
        <v>38310323.862339847</v>
      </c>
      <c r="H5" s="3">
        <f t="shared" si="0"/>
        <v>36181972.536654301</v>
      </c>
      <c r="I5" s="3">
        <f t="shared" si="0"/>
        <v>34053621.210968755</v>
      </c>
      <c r="J5" s="3">
        <f t="shared" si="0"/>
        <v>31925269.885283209</v>
      </c>
      <c r="K5" s="3">
        <f t="shared" si="0"/>
        <v>29796918.559597664</v>
      </c>
      <c r="L5" s="3">
        <f t="shared" si="0"/>
        <v>27668567.233912118</v>
      </c>
      <c r="M5" s="3">
        <f t="shared" si="0"/>
        <v>25540215.908226572</v>
      </c>
      <c r="N5" s="3">
        <f t="shared" si="0"/>
        <v>23411864.582541026</v>
      </c>
      <c r="O5" s="3">
        <f t="shared" si="0"/>
        <v>21283513.25685548</v>
      </c>
    </row>
    <row r="6" spans="1:15" x14ac:dyDescent="0.25">
      <c r="A6" s="1"/>
      <c r="B6" s="1"/>
      <c r="C6" s="1"/>
      <c r="D6" s="1"/>
      <c r="E6" s="7" t="s">
        <v>3</v>
      </c>
      <c r="F6" s="2">
        <f t="shared" ref="F6:O6" si="1">$E$5/20</f>
        <v>2128351.3256855467</v>
      </c>
      <c r="G6" s="2">
        <f t="shared" si="1"/>
        <v>2128351.3256855467</v>
      </c>
      <c r="H6" s="2">
        <f t="shared" si="1"/>
        <v>2128351.3256855467</v>
      </c>
      <c r="I6" s="2">
        <f t="shared" si="1"/>
        <v>2128351.3256855467</v>
      </c>
      <c r="J6" s="2">
        <f t="shared" si="1"/>
        <v>2128351.3256855467</v>
      </c>
      <c r="K6" s="2">
        <f t="shared" si="1"/>
        <v>2128351.3256855467</v>
      </c>
      <c r="L6" s="2">
        <f t="shared" si="1"/>
        <v>2128351.3256855467</v>
      </c>
      <c r="M6" s="2">
        <f t="shared" si="1"/>
        <v>2128351.3256855467</v>
      </c>
      <c r="N6" s="2">
        <f t="shared" si="1"/>
        <v>2128351.3256855467</v>
      </c>
      <c r="O6" s="2">
        <f t="shared" si="1"/>
        <v>2128351.3256855467</v>
      </c>
    </row>
    <row r="7" spans="1:15" x14ac:dyDescent="0.25">
      <c r="A7" s="1"/>
      <c r="B7" s="1"/>
      <c r="C7" s="1"/>
      <c r="D7" s="1"/>
      <c r="E7" s="7"/>
      <c r="F7" s="2">
        <f t="shared" ref="F7:O7" si="2">E5*0.0825</f>
        <v>3511779.6873811525</v>
      </c>
      <c r="G7" s="2">
        <f t="shared" si="2"/>
        <v>3336190.7030120948</v>
      </c>
      <c r="H7" s="2">
        <f t="shared" si="2"/>
        <v>3160601.7186430376</v>
      </c>
      <c r="I7" s="2">
        <f t="shared" si="2"/>
        <v>2985012.7342739799</v>
      </c>
      <c r="J7" s="2">
        <f t="shared" si="2"/>
        <v>2809423.7499049222</v>
      </c>
      <c r="K7" s="2">
        <f t="shared" si="2"/>
        <v>2633834.765535865</v>
      </c>
      <c r="L7" s="2">
        <f t="shared" si="2"/>
        <v>2458245.7811668073</v>
      </c>
      <c r="M7" s="2">
        <f t="shared" si="2"/>
        <v>2282656.7967977501</v>
      </c>
      <c r="N7" s="2">
        <f t="shared" si="2"/>
        <v>2107067.8124286924</v>
      </c>
      <c r="O7" s="2">
        <f t="shared" si="2"/>
        <v>1931478.8280596347</v>
      </c>
    </row>
    <row r="8" spans="1:15" x14ac:dyDescent="0.25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</row>
    <row r="10" spans="1:15" x14ac:dyDescent="0.25">
      <c r="E10" s="6" t="s">
        <v>4</v>
      </c>
      <c r="F10" s="3">
        <f>$F$6</f>
        <v>2128351.3256855467</v>
      </c>
      <c r="G10" s="3">
        <f t="shared" ref="G10:I10" si="3">$F$6</f>
        <v>2128351.3256855467</v>
      </c>
      <c r="H10" s="3">
        <f t="shared" si="3"/>
        <v>2128351.3256855467</v>
      </c>
      <c r="I10" s="3">
        <f t="shared" si="3"/>
        <v>2128351.3256855467</v>
      </c>
      <c r="J10" s="3">
        <f>$J$6</f>
        <v>2128351.3256855467</v>
      </c>
      <c r="K10" s="3">
        <f t="shared" ref="K10:M10" si="4">$J$6</f>
        <v>2128351.3256855467</v>
      </c>
      <c r="L10" s="3">
        <f t="shared" si="4"/>
        <v>2128351.3256855467</v>
      </c>
      <c r="M10" s="3">
        <f t="shared" si="4"/>
        <v>2128351.3256855467</v>
      </c>
      <c r="N10" s="3">
        <f>$N$6</f>
        <v>2128351.3256855467</v>
      </c>
      <c r="O10" s="3">
        <f t="shared" ref="F10:O25" si="5">$N$6</f>
        <v>2128351.3256855467</v>
      </c>
    </row>
    <row r="11" spans="1:15" x14ac:dyDescent="0.25">
      <c r="E11" s="6"/>
      <c r="F11" s="3">
        <f>$F$7</f>
        <v>3511779.6873811525</v>
      </c>
      <c r="G11" s="3">
        <f t="shared" ref="G11:I11" si="6">$F$7</f>
        <v>3511779.6873811525</v>
      </c>
      <c r="H11" s="3">
        <f t="shared" si="6"/>
        <v>3511779.6873811525</v>
      </c>
      <c r="I11" s="3">
        <f t="shared" si="6"/>
        <v>3511779.6873811525</v>
      </c>
      <c r="J11" s="3">
        <f>$J$7</f>
        <v>2809423.7499049222</v>
      </c>
      <c r="K11" s="3">
        <f t="shared" ref="K11:M11" si="7">$J$7</f>
        <v>2809423.7499049222</v>
      </c>
      <c r="L11" s="3">
        <f t="shared" si="7"/>
        <v>2809423.7499049222</v>
      </c>
      <c r="M11" s="3">
        <f t="shared" si="7"/>
        <v>2809423.7499049222</v>
      </c>
      <c r="N11" s="3">
        <f>$N$7</f>
        <v>2107067.8124286924</v>
      </c>
      <c r="O11" s="3">
        <f t="shared" ref="F11:O26" si="8">$N$7</f>
        <v>2107067.8124286924</v>
      </c>
    </row>
    <row r="17" spans="1:16" x14ac:dyDescent="0.25">
      <c r="F17">
        <v>2037</v>
      </c>
      <c r="G17">
        <v>2038</v>
      </c>
      <c r="H17">
        <v>2039</v>
      </c>
      <c r="I17">
        <v>2040</v>
      </c>
      <c r="J17">
        <v>2041</v>
      </c>
      <c r="K17">
        <v>2042</v>
      </c>
      <c r="L17">
        <v>2043</v>
      </c>
      <c r="M17">
        <v>2044</v>
      </c>
      <c r="N17">
        <v>2045</v>
      </c>
      <c r="O17">
        <v>2046</v>
      </c>
    </row>
    <row r="19" spans="1:16" x14ac:dyDescent="0.25">
      <c r="F19" s="1">
        <v>11</v>
      </c>
      <c r="G19" s="1">
        <v>12</v>
      </c>
      <c r="H19" s="1">
        <v>13</v>
      </c>
      <c r="I19" s="1">
        <v>14</v>
      </c>
      <c r="J19" s="1">
        <v>15</v>
      </c>
      <c r="K19" s="1">
        <v>16</v>
      </c>
      <c r="L19" s="1">
        <v>17</v>
      </c>
      <c r="M19" s="1">
        <v>18</v>
      </c>
      <c r="N19" s="1">
        <v>19</v>
      </c>
      <c r="O19" s="1">
        <v>20</v>
      </c>
      <c r="P19" s="1"/>
    </row>
    <row r="20" spans="1:16" x14ac:dyDescent="0.25">
      <c r="F20" s="2">
        <f>O5-F21</f>
        <v>19155161.931169935</v>
      </c>
      <c r="G20" s="2">
        <f t="shared" ref="G20:O20" si="9">F20-G21</f>
        <v>17026810.605484389</v>
      </c>
      <c r="H20" s="2">
        <f t="shared" si="9"/>
        <v>14898459.279798843</v>
      </c>
      <c r="I20" s="2">
        <f t="shared" si="9"/>
        <v>12770107.954113297</v>
      </c>
      <c r="J20" s="2">
        <f t="shared" si="9"/>
        <v>10641756.628427751</v>
      </c>
      <c r="K20" s="2">
        <f t="shared" si="9"/>
        <v>8513405.3027422056</v>
      </c>
      <c r="L20" s="2">
        <f t="shared" si="9"/>
        <v>6385053.9770566588</v>
      </c>
      <c r="M20" s="2">
        <f t="shared" si="9"/>
        <v>4256702.6513711121</v>
      </c>
      <c r="N20" s="2">
        <f t="shared" si="9"/>
        <v>2128351.3256855654</v>
      </c>
      <c r="O20" s="2">
        <f t="shared" si="9"/>
        <v>1.862645149230957E-8</v>
      </c>
      <c r="P20" s="2"/>
    </row>
    <row r="21" spans="1:16" x14ac:dyDescent="0.25">
      <c r="E21" s="7" t="s">
        <v>3</v>
      </c>
      <c r="F21" s="2">
        <f t="shared" ref="F21:O21" si="10">$E$5/20</f>
        <v>2128351.3256855467</v>
      </c>
      <c r="G21" s="2">
        <f t="shared" si="10"/>
        <v>2128351.3256855467</v>
      </c>
      <c r="H21" s="2">
        <f t="shared" si="10"/>
        <v>2128351.3256855467</v>
      </c>
      <c r="I21" s="2">
        <f t="shared" si="10"/>
        <v>2128351.3256855467</v>
      </c>
      <c r="J21" s="2">
        <f t="shared" si="10"/>
        <v>2128351.3256855467</v>
      </c>
      <c r="K21" s="2">
        <f t="shared" si="10"/>
        <v>2128351.3256855467</v>
      </c>
      <c r="L21" s="2">
        <f t="shared" si="10"/>
        <v>2128351.3256855467</v>
      </c>
      <c r="M21" s="2">
        <f t="shared" si="10"/>
        <v>2128351.3256855467</v>
      </c>
      <c r="N21" s="2">
        <f t="shared" si="10"/>
        <v>2128351.3256855467</v>
      </c>
      <c r="O21" s="2">
        <f t="shared" si="10"/>
        <v>2128351.3256855467</v>
      </c>
      <c r="P21" s="2">
        <f>SUM(F6:O6,F21:O21)</f>
        <v>42567026.513710923</v>
      </c>
    </row>
    <row r="22" spans="1:16" ht="15.75" thickBot="1" x14ac:dyDescent="0.3">
      <c r="E22" s="7"/>
      <c r="F22" s="2">
        <f>O5*0.0825</f>
        <v>1755889.8436905772</v>
      </c>
      <c r="G22" s="2">
        <f t="shared" ref="G22:O22" si="11">F20*0.0825</f>
        <v>1580300.8593215197</v>
      </c>
      <c r="H22" s="2">
        <f t="shared" si="11"/>
        <v>1404711.874952462</v>
      </c>
      <c r="I22" s="2">
        <f t="shared" si="11"/>
        <v>1229122.8905834046</v>
      </c>
      <c r="J22" s="2">
        <f t="shared" si="11"/>
        <v>1053533.9062143471</v>
      </c>
      <c r="K22" s="2">
        <f t="shared" si="11"/>
        <v>877944.92184528953</v>
      </c>
      <c r="L22" s="2">
        <f t="shared" si="11"/>
        <v>702355.93747623195</v>
      </c>
      <c r="M22" s="2">
        <f t="shared" si="11"/>
        <v>526766.95310717437</v>
      </c>
      <c r="N22" s="2">
        <f t="shared" si="11"/>
        <v>351177.96873811679</v>
      </c>
      <c r="O22" s="2">
        <f t="shared" si="11"/>
        <v>175588.98436905915</v>
      </c>
      <c r="P22" s="2">
        <f>SUM(F7:O7,F22:O22)</f>
        <v>36873686.717502117</v>
      </c>
    </row>
    <row r="23" spans="1:16" ht="15.75" thickBot="1" x14ac:dyDescent="0.3">
      <c r="E23" s="1"/>
      <c r="F23" s="2"/>
      <c r="G23" s="2"/>
      <c r="H23" s="2"/>
      <c r="I23" s="2"/>
      <c r="J23" s="2"/>
      <c r="K23" s="2"/>
      <c r="L23" s="2"/>
      <c r="M23" s="2"/>
      <c r="N23" s="2"/>
      <c r="O23" s="2" t="s">
        <v>7</v>
      </c>
      <c r="P23" s="5">
        <f>P21+P22</f>
        <v>79440713.231213033</v>
      </c>
    </row>
    <row r="25" spans="1:16" x14ac:dyDescent="0.25">
      <c r="E25" s="6" t="s">
        <v>4</v>
      </c>
      <c r="F25" s="3">
        <f t="shared" si="5"/>
        <v>2128351.3256855467</v>
      </c>
      <c r="G25" s="3">
        <f t="shared" si="5"/>
        <v>2128351.3256855467</v>
      </c>
      <c r="H25" s="3">
        <f t="shared" si="5"/>
        <v>2128351.3256855467</v>
      </c>
      <c r="I25" s="3">
        <f t="shared" si="5"/>
        <v>2128351.3256855467</v>
      </c>
      <c r="J25" s="3">
        <f t="shared" si="5"/>
        <v>2128351.3256855467</v>
      </c>
      <c r="K25" s="3">
        <f t="shared" si="5"/>
        <v>2128351.3256855467</v>
      </c>
      <c r="L25" s="3">
        <f t="shared" si="5"/>
        <v>2128351.3256855467</v>
      </c>
      <c r="M25" s="3">
        <f t="shared" si="5"/>
        <v>2128351.3256855467</v>
      </c>
      <c r="N25" s="3">
        <f t="shared" si="5"/>
        <v>2128351.3256855467</v>
      </c>
      <c r="O25" s="3">
        <f t="shared" si="5"/>
        <v>2128351.3256855467</v>
      </c>
      <c r="P25" s="2">
        <f>SUM(F10:O10,F25:O25)</f>
        <v>42567026.513710923</v>
      </c>
    </row>
    <row r="26" spans="1:16" ht="15.75" thickBot="1" x14ac:dyDescent="0.3">
      <c r="E26" s="6"/>
      <c r="F26" s="3">
        <f t="shared" si="8"/>
        <v>2107067.8124286924</v>
      </c>
      <c r="G26" s="3">
        <f t="shared" si="8"/>
        <v>2107067.8124286924</v>
      </c>
      <c r="H26" s="3">
        <f>$H$22</f>
        <v>1404711.874952462</v>
      </c>
      <c r="I26" s="3">
        <f>$H$22</f>
        <v>1404711.874952462</v>
      </c>
      <c r="J26" s="3">
        <f>$H$22</f>
        <v>1404711.874952462</v>
      </c>
      <c r="K26" s="3">
        <f>$H$22</f>
        <v>1404711.874952462</v>
      </c>
      <c r="L26" s="3">
        <f>$L$22</f>
        <v>702355.93747623195</v>
      </c>
      <c r="M26" s="3">
        <f>$L$22</f>
        <v>702355.93747623195</v>
      </c>
      <c r="N26" s="3">
        <f>$L$22</f>
        <v>702355.93747623195</v>
      </c>
      <c r="O26" s="3">
        <f>$L$22</f>
        <v>702355.93747623195</v>
      </c>
      <c r="P26" s="2">
        <f>SUM(F11:O11,F26:O26)</f>
        <v>42141356.248573855</v>
      </c>
    </row>
    <row r="27" spans="1:16" ht="15.75" thickBot="1" x14ac:dyDescent="0.3">
      <c r="O27" t="s">
        <v>7</v>
      </c>
      <c r="P27" s="5">
        <f>P25+P26</f>
        <v>84708382.762284786</v>
      </c>
    </row>
    <row r="28" spans="1:16" x14ac:dyDescent="0.25">
      <c r="A28" t="s">
        <v>6</v>
      </c>
    </row>
    <row r="29" spans="1:16" x14ac:dyDescent="0.25">
      <c r="B29" s="4">
        <v>44805</v>
      </c>
      <c r="C29" s="4">
        <v>44835</v>
      </c>
      <c r="D29" s="4">
        <v>44866</v>
      </c>
      <c r="E29" s="4">
        <v>44896</v>
      </c>
      <c r="F29" s="4">
        <v>44927</v>
      </c>
    </row>
    <row r="30" spans="1:16" x14ac:dyDescent="0.25">
      <c r="A30" s="3">
        <v>31000000</v>
      </c>
      <c r="B30" s="3">
        <f>A30*1.0011</f>
        <v>31034100.000000004</v>
      </c>
      <c r="C30" s="3">
        <f t="shared" ref="C30:F30" si="12">B30*1.0011</f>
        <v>31068237.510000005</v>
      </c>
      <c r="D30" s="3">
        <f t="shared" si="12"/>
        <v>31102412.571261007</v>
      </c>
      <c r="E30" s="3">
        <f t="shared" si="12"/>
        <v>31136625.225089397</v>
      </c>
      <c r="F30" s="3">
        <f t="shared" si="12"/>
        <v>31170875.512837</v>
      </c>
    </row>
  </sheetData>
  <mergeCells count="4">
    <mergeCell ref="E10:E11"/>
    <mergeCell ref="E6:E7"/>
    <mergeCell ref="E21:E22"/>
    <mergeCell ref="E25:E26"/>
  </mergeCells>
  <pageMargins left="0.7" right="0.7" top="0.75" bottom="0.75" header="0.3" footer="0.3"/>
  <pageSetup scale="65" fitToHeight="0" orientation="landscape" r:id="rId1"/>
  <headerFooter>
    <oddFooter>&amp;R&amp;14Schedule  LMM-S-1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Clizer, John</cp:lastModifiedBy>
  <cp:lastPrinted>2022-09-29T21:45:15Z</cp:lastPrinted>
  <dcterms:created xsi:type="dcterms:W3CDTF">2022-09-29T20:25:50Z</dcterms:created>
  <dcterms:modified xsi:type="dcterms:W3CDTF">2022-09-30T17:03:00Z</dcterms:modified>
</cp:coreProperties>
</file>