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87A4DF79-CC1E-45FD-B756-E76B4AA19905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  <c r="C4" i="16"/>
  <c r="C20" i="16" l="1"/>
  <c r="C27" i="16" s="1"/>
  <c r="C30" i="16" l="1"/>
  <c r="C32" i="16" s="1"/>
  <c r="C29" i="15" l="1"/>
  <c r="C26" i="14" l="1"/>
  <c r="C27" i="14" s="1"/>
  <c r="C30" i="14" s="1"/>
  <c r="C34" i="14" l="1"/>
  <c r="C4" i="15" l="1"/>
  <c r="A5" i="5" s="1"/>
  <c r="F8" i="8" l="1"/>
  <c r="E57" i="6" l="1"/>
  <c r="D15" i="6" l="1"/>
  <c r="D11" i="6"/>
  <c r="D12" i="6"/>
  <c r="E12" i="6" s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</calcChain>
</file>

<file path=xl/sharedStrings.xml><?xml version="1.0" encoding="utf-8"?>
<sst xmlns="http://schemas.openxmlformats.org/spreadsheetml/2006/main" count="179" uniqueCount="70">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</sst>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44" fontId="5" fillId="0" borderId="0" xfId="7" applyFont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C15" sqref="C1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45535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3">
        <v>-2384097.29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-2384097.29</v>
      </c>
    </row>
    <row r="27" spans="1:6" ht="15.75" thickBot="1" x14ac:dyDescent="0.3">
      <c r="A27" s="12" t="s">
        <v>7</v>
      </c>
      <c r="B27" s="22"/>
      <c r="C27" s="46">
        <f>SUM(C26)</f>
        <v>-2384097.29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4.6366416666666667E-3</v>
      </c>
    </row>
    <row r="30" spans="1:6" x14ac:dyDescent="0.25">
      <c r="A30" s="15" t="s">
        <v>9</v>
      </c>
      <c r="B30" s="43"/>
      <c r="C30" s="43">
        <f>(C27+B34)*C29</f>
        <v>60373.444613518019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15405039.806983668</v>
      </c>
      <c r="C34" s="71">
        <f>C27+C30+B34+C32</f>
        <v>13081315.961597186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E24" sqref="E2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45535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4.6366416666666667E-3</v>
      </c>
    </row>
    <row r="30" spans="1:6" x14ac:dyDescent="0.25">
      <c r="A30" s="15" t="s">
        <v>9</v>
      </c>
      <c r="B30" s="43"/>
      <c r="C30" s="43">
        <f>(C27+B32)*C29</f>
        <v>174610.66609596965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37658865.758651391</v>
      </c>
      <c r="C32" s="71">
        <f>C27+C30+B32</f>
        <v>37833476.424747363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B43" sqref="B4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45535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7814.94</v>
      </c>
      <c r="D6" s="57"/>
      <c r="E6" s="58"/>
    </row>
    <row r="7" spans="1:13" x14ac:dyDescent="0.25">
      <c r="A7" s="5" t="s">
        <v>63</v>
      </c>
      <c r="B7" s="6"/>
      <c r="C7" s="40">
        <v>506.46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-16388068.322985962</v>
      </c>
      <c r="D13" s="57"/>
      <c r="E13" s="58"/>
      <c r="F13" s="59"/>
    </row>
    <row r="14" spans="1:13" x14ac:dyDescent="0.25">
      <c r="A14" s="5" t="s">
        <v>68</v>
      </c>
      <c r="B14" s="6"/>
      <c r="C14" s="40">
        <v>-1780037.0099999974</v>
      </c>
      <c r="D14" s="57"/>
      <c r="E14" s="58"/>
      <c r="F14" s="59"/>
    </row>
    <row r="15" spans="1:13" x14ac:dyDescent="0.25">
      <c r="A15" s="5" t="s">
        <v>2</v>
      </c>
      <c r="B15" s="6"/>
      <c r="C15" s="40">
        <v>7039862.7670025351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3509414.3333333335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989878.58000000007</v>
      </c>
      <c r="D17" s="57"/>
      <c r="E17" s="58"/>
      <c r="F17" s="59"/>
    </row>
    <row r="18" spans="1:6" x14ac:dyDescent="0.25">
      <c r="A18" s="5" t="s">
        <v>49</v>
      </c>
      <c r="B18" s="6"/>
      <c r="C18" s="40">
        <v>2888.5900000000547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-5842739.6626500897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v>3693059.9908839581</v>
      </c>
    </row>
    <row r="27" spans="1:6" ht="15.75" thickBot="1" x14ac:dyDescent="0.3">
      <c r="A27" s="12" t="s">
        <v>7</v>
      </c>
      <c r="B27" s="22"/>
      <c r="C27" s="71">
        <f>-C26+C20</f>
        <v>-9535799.6535340473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4.6366416666666667E-3</v>
      </c>
    </row>
    <row r="30" spans="1:6" x14ac:dyDescent="0.25">
      <c r="A30" s="15" t="s">
        <v>9</v>
      </c>
      <c r="B30" s="43"/>
      <c r="C30" s="43">
        <f>(C27+B32)*C29</f>
        <v>-44214.085998561524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0</v>
      </c>
      <c r="C32" s="71">
        <f>C27+C30+B32</f>
        <v>-9580013.7395326085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9" sqref="C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45535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2588824.2600000007</v>
      </c>
    </row>
    <row r="10" spans="1:4" x14ac:dyDescent="0.25">
      <c r="A10" s="35" t="s">
        <v>31</v>
      </c>
      <c r="B10" s="27" t="s">
        <v>30</v>
      </c>
      <c r="C10" s="36">
        <v>614935.40000000037</v>
      </c>
      <c r="D10" s="8"/>
    </row>
    <row r="11" spans="1:4" x14ac:dyDescent="0.25">
      <c r="A11" s="35" t="s">
        <v>32</v>
      </c>
      <c r="B11" s="27" t="s">
        <v>30</v>
      </c>
      <c r="C11" s="36">
        <v>1346750.7399999998</v>
      </c>
      <c r="D11" s="8"/>
    </row>
    <row r="12" spans="1:4" x14ac:dyDescent="0.25">
      <c r="A12" s="35" t="s">
        <v>33</v>
      </c>
      <c r="B12" s="27" t="s">
        <v>34</v>
      </c>
      <c r="C12" s="36">
        <v>638065.9099999998</v>
      </c>
      <c r="D12" s="8"/>
    </row>
    <row r="13" spans="1:4" x14ac:dyDescent="0.25">
      <c r="A13" s="35" t="s">
        <v>35</v>
      </c>
      <c r="B13" s="27" t="s">
        <v>30</v>
      </c>
      <c r="C13" s="36">
        <v>16800.21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32004.84</v>
      </c>
      <c r="D15" s="25"/>
    </row>
    <row r="16" spans="1:4" x14ac:dyDescent="0.25">
      <c r="A16" s="37" t="s">
        <v>38</v>
      </c>
      <c r="B16" s="27" t="s">
        <v>34</v>
      </c>
      <c r="C16" s="36">
        <v>350544.8</v>
      </c>
      <c r="D16" s="25"/>
    </row>
    <row r="17" spans="1:4" x14ac:dyDescent="0.25">
      <c r="A17" s="37" t="s">
        <v>39</v>
      </c>
      <c r="B17" s="27" t="s">
        <v>34</v>
      </c>
      <c r="C17" s="36">
        <v>307548.25000000006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5895474.4100000001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D11" sqref="D1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45535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Aug-2024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4">
        <v>1324674388.3837357</v>
      </c>
      <c r="D11" s="66">
        <f>($E$38/$E$57)</f>
        <v>2.334277972445468E-4</v>
      </c>
      <c r="E11" s="50">
        <f>C11*D11</f>
        <v>309215.82454668271</v>
      </c>
    </row>
    <row r="12" spans="1:5" x14ac:dyDescent="0.25">
      <c r="A12" s="35" t="s">
        <v>31</v>
      </c>
      <c r="B12" s="27" t="s">
        <v>30</v>
      </c>
      <c r="C12" s="74">
        <v>317308381.66039091</v>
      </c>
      <c r="D12" s="66">
        <f>($E$38/$E$57)</f>
        <v>2.334277972445468E-4</v>
      </c>
      <c r="E12" s="50">
        <f>C12*D12</f>
        <v>74068.59657821701</v>
      </c>
    </row>
    <row r="13" spans="1:5" x14ac:dyDescent="0.25">
      <c r="A13" s="35" t="s">
        <v>32</v>
      </c>
      <c r="B13" s="27" t="s">
        <v>30</v>
      </c>
      <c r="C13" s="74">
        <v>695619876.96982574</v>
      </c>
      <c r="D13" s="66">
        <f>($E$38/$E$57)</f>
        <v>2.334277972445468E-4</v>
      </c>
      <c r="E13" s="50">
        <f t="shared" ref="E13:E19" si="0">C13*D13</f>
        <v>162377.01560058907</v>
      </c>
    </row>
    <row r="14" spans="1:5" x14ac:dyDescent="0.25">
      <c r="A14" s="35" t="s">
        <v>33</v>
      </c>
      <c r="B14" s="27" t="s">
        <v>34</v>
      </c>
      <c r="C14" s="74">
        <v>326193878.22134447</v>
      </c>
      <c r="D14" s="66">
        <f>($E$38/$E$57)</f>
        <v>2.334277972445468E-4</v>
      </c>
      <c r="E14" s="50">
        <f t="shared" si="0"/>
        <v>76142.718467864383</v>
      </c>
    </row>
    <row r="15" spans="1:5" x14ac:dyDescent="0.25">
      <c r="A15" s="35" t="s">
        <v>35</v>
      </c>
      <c r="B15" s="27" t="s">
        <v>30</v>
      </c>
      <c r="C15" s="74">
        <v>9559767.6086870655</v>
      </c>
      <c r="D15" s="66">
        <f>($E$38/$E$57)</f>
        <v>2.334277972445468E-4</v>
      </c>
      <c r="E15" s="50">
        <f t="shared" si="0"/>
        <v>2231.5154950655901</v>
      </c>
    </row>
    <row r="16" spans="1:5" x14ac:dyDescent="0.25">
      <c r="A16" s="35" t="s">
        <v>36</v>
      </c>
      <c r="B16" s="27"/>
      <c r="C16" s="74"/>
      <c r="D16" s="66"/>
      <c r="E16" s="50"/>
    </row>
    <row r="17" spans="1:5" x14ac:dyDescent="0.25">
      <c r="A17" s="37" t="s">
        <v>37</v>
      </c>
      <c r="B17" s="27" t="s">
        <v>34</v>
      </c>
      <c r="C17" s="74">
        <v>16276949.187015017</v>
      </c>
      <c r="D17" s="66">
        <f>($E$38/$E$57)</f>
        <v>2.334277972445468E-4</v>
      </c>
      <c r="E17" s="50">
        <f t="shared" si="0"/>
        <v>3799.4923945863325</v>
      </c>
    </row>
    <row r="18" spans="1:5" x14ac:dyDescent="0.25">
      <c r="A18" s="37" t="s">
        <v>38</v>
      </c>
      <c r="B18" s="27" t="s">
        <v>34</v>
      </c>
      <c r="C18" s="74">
        <v>178279319.68727425</v>
      </c>
      <c r="D18" s="66">
        <f>($E$38/$E$57)</f>
        <v>2.334277972445468E-4</v>
      </c>
      <c r="E18" s="50">
        <f t="shared" si="0"/>
        <v>41615.348888856795</v>
      </c>
    </row>
    <row r="19" spans="1:5" x14ac:dyDescent="0.25">
      <c r="A19" s="37" t="s">
        <v>39</v>
      </c>
      <c r="B19" s="27" t="s">
        <v>34</v>
      </c>
      <c r="C19" s="74">
        <v>156412214.28172675</v>
      </c>
      <c r="D19" s="66">
        <f>($E$38/$E$57)</f>
        <v>2.334277972445468E-4</v>
      </c>
      <c r="E19" s="50">
        <f t="shared" si="0"/>
        <v>36510.958641925521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3024324776</v>
      </c>
      <c r="D21" s="52"/>
      <c r="E21" s="52">
        <f t="shared" ref="E21" si="1">SUM(E11:E20)</f>
        <v>705961.4706137873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D21" sqref="D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45535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D7" sqref="D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45535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2588824.2600000007</v>
      </c>
      <c r="D8" s="39">
        <v>1245955000</v>
      </c>
      <c r="E8" s="65">
        <v>2.0428017024844477E-3</v>
      </c>
      <c r="F8" s="36">
        <f>D8*E8</f>
        <v>2545238.9952190099</v>
      </c>
      <c r="G8" s="36">
        <f>F8-C8</f>
        <v>-43585.264780990779</v>
      </c>
    </row>
    <row r="9" spans="1:7" x14ac:dyDescent="0.25">
      <c r="A9" s="27" t="s">
        <v>31</v>
      </c>
      <c r="B9" s="27" t="s">
        <v>30</v>
      </c>
      <c r="C9" s="36">
        <f>'18A'!C10</f>
        <v>614935.40000000037</v>
      </c>
      <c r="D9" s="39">
        <v>286480579.99999994</v>
      </c>
      <c r="E9" s="65">
        <v>2.0428017024844477E-3</v>
      </c>
      <c r="F9" s="36">
        <f t="shared" ref="F9:F16" si="0">D9*E9</f>
        <v>585223.01655273186</v>
      </c>
      <c r="G9" s="36">
        <f t="shared" ref="G9:G16" si="1">F9-C9</f>
        <v>-29712.383447268512</v>
      </c>
    </row>
    <row r="10" spans="1:7" x14ac:dyDescent="0.25">
      <c r="A10" s="27" t="s">
        <v>32</v>
      </c>
      <c r="B10" s="27" t="s">
        <v>30</v>
      </c>
      <c r="C10" s="36">
        <f>'18A'!C11</f>
        <v>1346750.7399999998</v>
      </c>
      <c r="D10" s="39">
        <v>679898930</v>
      </c>
      <c r="E10" s="65">
        <v>2.0428017024844477E-3</v>
      </c>
      <c r="F10" s="36">
        <f t="shared" si="0"/>
        <v>1388898.6917213544</v>
      </c>
      <c r="G10" s="36">
        <f t="shared" si="1"/>
        <v>42147.951721354621</v>
      </c>
    </row>
    <row r="11" spans="1:7" x14ac:dyDescent="0.25">
      <c r="A11" s="27" t="s">
        <v>33</v>
      </c>
      <c r="B11" s="27" t="s">
        <v>34</v>
      </c>
      <c r="C11" s="36">
        <f>'18A'!C12</f>
        <v>638065.9099999998</v>
      </c>
      <c r="D11" s="39">
        <v>315153370</v>
      </c>
      <c r="E11" s="65">
        <v>2.0428017024844477E-3</v>
      </c>
      <c r="F11" s="36">
        <f t="shared" si="0"/>
        <v>643795.84077971103</v>
      </c>
      <c r="G11" s="36">
        <f t="shared" si="1"/>
        <v>5729.9307797112269</v>
      </c>
    </row>
    <row r="12" spans="1:7" x14ac:dyDescent="0.25">
      <c r="A12" s="27" t="s">
        <v>42</v>
      </c>
      <c r="B12" s="27" t="s">
        <v>30</v>
      </c>
      <c r="C12" s="36">
        <f>'18A'!C13</f>
        <v>16800.21</v>
      </c>
      <c r="D12" s="39">
        <v>10314018.530000001</v>
      </c>
      <c r="E12" s="65">
        <v>2.0428017024844477E-3</v>
      </c>
      <c r="F12" s="36">
        <f t="shared" si="0"/>
        <v>21069.494612540144</v>
      </c>
      <c r="G12" s="36">
        <f t="shared" si="1"/>
        <v>4269.2846125401447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32004.84</v>
      </c>
      <c r="D14" s="39">
        <v>14496480.963912051</v>
      </c>
      <c r="E14" s="65">
        <v>2.0428017024844477E-3</v>
      </c>
      <c r="F14" s="36">
        <f t="shared" si="0"/>
        <v>29613.435993112926</v>
      </c>
      <c r="G14" s="36">
        <f t="shared" si="1"/>
        <v>-2391.4040068870745</v>
      </c>
    </row>
    <row r="15" spans="1:7" x14ac:dyDescent="0.25">
      <c r="A15" s="28" t="s">
        <v>38</v>
      </c>
      <c r="B15" s="27" t="s">
        <v>34</v>
      </c>
      <c r="C15" s="36">
        <f>'18A'!C16</f>
        <v>350544.8</v>
      </c>
      <c r="D15" s="39">
        <v>183695844.41769826</v>
      </c>
      <c r="E15" s="65">
        <v>2.0428017024844477E-3</v>
      </c>
      <c r="F15" s="36">
        <f t="shared" si="0"/>
        <v>375254.18371579226</v>
      </c>
      <c r="G15" s="36">
        <f t="shared" si="1"/>
        <v>24709.383715792268</v>
      </c>
    </row>
    <row r="16" spans="1:7" x14ac:dyDescent="0.25">
      <c r="A16" s="28" t="s">
        <v>39</v>
      </c>
      <c r="B16" s="27" t="s">
        <v>34</v>
      </c>
      <c r="C16" s="36">
        <f>'18A'!C17</f>
        <v>307548.25000000006</v>
      </c>
      <c r="D16" s="39">
        <v>152710944.61838967</v>
      </c>
      <c r="E16" s="65">
        <v>2.0428017024844477E-3</v>
      </c>
      <c r="F16" s="36">
        <f t="shared" si="0"/>
        <v>311958.1776544546</v>
      </c>
      <c r="G16" s="36">
        <f t="shared" si="1"/>
        <v>4409.9276544545428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5895474.4100000001</v>
      </c>
      <c r="D18" s="41">
        <f>SUM(D8:D17)</f>
        <v>2888705168.5300002</v>
      </c>
      <c r="E18" s="30"/>
      <c r="F18" s="34">
        <f>SUM(F8:F17)</f>
        <v>5901051.8362487061</v>
      </c>
      <c r="G18" s="34">
        <f>SUM(G8:G17)</f>
        <v>5577.426248706437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45535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1" sqref="B21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45535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2024-10-14T12:42:47Z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