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drawings/drawing3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N:\Rider EEIC (MEEIA)\MEEIA rate filings\Nov 2024 filing\workpapers\"/>
    </mc:Choice>
  </mc:AlternateContent>
  <xr:revisionPtr revIDLastSave="0" documentId="8_{F7C4ABA6-642D-4C51-9117-280819A94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S Interest Calc MEEIA 3 PC" sheetId="6" r:id="rId1"/>
    <sheet name="PAYS costs Pivot" sheetId="3" r:id="rId2"/>
    <sheet name="PAYS bal write off 3-22 " sheetId="11" r:id="rId3"/>
    <sheet name="PAYS unpaid bal write off 12-22" sheetId="14" r:id="rId4"/>
    <sheet name="PAYS Amort Crrtg Entries" sheetId="15" r:id="rId5"/>
    <sheet name="PAYS Amort Crrtg Entries (2)" sheetId="16" r:id="rId6"/>
    <sheet name="PAYS unpaid billing w-o 2-24" sheetId="18" r:id="rId7"/>
    <sheet name="PAYS Amort schedule" sheetId="8" r:id="rId8"/>
    <sheet name="OAC Cost Repository GL detail" sheetId="1" r:id="rId9"/>
  </sheets>
  <definedNames>
    <definedName name="\A" localSheetId="4">#REF!</definedName>
    <definedName name="\A" localSheetId="5">#REF!</definedName>
    <definedName name="\A" localSheetId="2">#REF!</definedName>
    <definedName name="\A" localSheetId="3">#REF!</definedName>
    <definedName name="\A" localSheetId="6">#REF!</definedName>
    <definedName name="\A">#REF!</definedName>
    <definedName name="\B" localSheetId="4">#REF!</definedName>
    <definedName name="\B" localSheetId="5">#REF!</definedName>
    <definedName name="\B" localSheetId="2">#REF!</definedName>
    <definedName name="\B" localSheetId="3">#REF!</definedName>
    <definedName name="\B" localSheetId="6">#REF!</definedName>
    <definedName name="\B">#REF!</definedName>
    <definedName name="\C" localSheetId="4">#REF!</definedName>
    <definedName name="\C" localSheetId="5">#REF!</definedName>
    <definedName name="\C" localSheetId="2">#REF!</definedName>
    <definedName name="\C" localSheetId="3">#REF!</definedName>
    <definedName name="\C" localSheetId="6">#REF!</definedName>
    <definedName name="\C">#REF!</definedName>
    <definedName name="\D" localSheetId="4">#REF!</definedName>
    <definedName name="\D" localSheetId="5">#REF!</definedName>
    <definedName name="\D" localSheetId="2">#REF!</definedName>
    <definedName name="\D" localSheetId="3">#REF!</definedName>
    <definedName name="\D" localSheetId="6">#REF!</definedName>
    <definedName name="\D">#REF!</definedName>
    <definedName name="\E" localSheetId="4">#REF!</definedName>
    <definedName name="\E" localSheetId="5">#REF!</definedName>
    <definedName name="\E" localSheetId="2">#REF!</definedName>
    <definedName name="\E" localSheetId="3">#REF!</definedName>
    <definedName name="\E" localSheetId="6">#REF!</definedName>
    <definedName name="\E">#REF!</definedName>
    <definedName name="\F" localSheetId="4">#REF!</definedName>
    <definedName name="\F" localSheetId="5">#REF!</definedName>
    <definedName name="\F" localSheetId="2">#REF!</definedName>
    <definedName name="\F" localSheetId="3">#REF!</definedName>
    <definedName name="\F" localSheetId="6">#REF!</definedName>
    <definedName name="\F">#REF!</definedName>
    <definedName name="\G" localSheetId="4">#REF!</definedName>
    <definedName name="\G" localSheetId="5">#REF!</definedName>
    <definedName name="\G" localSheetId="2">#REF!</definedName>
    <definedName name="\G" localSheetId="3">#REF!</definedName>
    <definedName name="\G" localSheetId="6">#REF!</definedName>
    <definedName name="\G">#REF!</definedName>
    <definedName name="\i">#N/A</definedName>
    <definedName name="\M" localSheetId="4">#REF!</definedName>
    <definedName name="\M" localSheetId="5">#REF!</definedName>
    <definedName name="\M" localSheetId="2">#REF!</definedName>
    <definedName name="\M" localSheetId="3">#REF!</definedName>
    <definedName name="\M" localSheetId="6">#REF!</definedName>
    <definedName name="\M">#REF!</definedName>
    <definedName name="\N" localSheetId="4">#REF!</definedName>
    <definedName name="\N" localSheetId="5">#REF!</definedName>
    <definedName name="\N" localSheetId="2">#REF!</definedName>
    <definedName name="\N" localSheetId="3">#REF!</definedName>
    <definedName name="\N" localSheetId="6">#REF!</definedName>
    <definedName name="\N">#REF!</definedName>
    <definedName name="\O" localSheetId="4">#REF!</definedName>
    <definedName name="\O" localSheetId="5">#REF!</definedName>
    <definedName name="\O" localSheetId="2">#REF!</definedName>
    <definedName name="\O" localSheetId="3">#REF!</definedName>
    <definedName name="\O" localSheetId="6">#REF!</definedName>
    <definedName name="\O">#REF!</definedName>
    <definedName name="\P" localSheetId="4">#REF!</definedName>
    <definedName name="\P" localSheetId="5">#REF!</definedName>
    <definedName name="\P" localSheetId="2">#REF!</definedName>
    <definedName name="\P" localSheetId="3">#REF!</definedName>
    <definedName name="\P" localSheetId="6">#REF!</definedName>
    <definedName name="\P">#REF!</definedName>
    <definedName name="\Q" localSheetId="4">#REF!</definedName>
    <definedName name="\Q" localSheetId="5">#REF!</definedName>
    <definedName name="\Q" localSheetId="2">#REF!</definedName>
    <definedName name="\Q" localSheetId="3">#REF!</definedName>
    <definedName name="\Q" localSheetId="6">#REF!</definedName>
    <definedName name="\Q">#REF!</definedName>
    <definedName name="\R" localSheetId="4">#REF!</definedName>
    <definedName name="\R" localSheetId="5">#REF!</definedName>
    <definedName name="\R" localSheetId="2">#REF!</definedName>
    <definedName name="\R" localSheetId="3">#REF!</definedName>
    <definedName name="\R" localSheetId="6">#REF!</definedName>
    <definedName name="\R">#REF!</definedName>
    <definedName name="\S" localSheetId="4">#REF!</definedName>
    <definedName name="\S" localSheetId="5">#REF!</definedName>
    <definedName name="\S" localSheetId="2">#REF!</definedName>
    <definedName name="\S" localSheetId="3">#REF!</definedName>
    <definedName name="\S" localSheetId="6">#REF!</definedName>
    <definedName name="\S">#REF!</definedName>
    <definedName name="\t">#N/A</definedName>
    <definedName name="\U" localSheetId="4">#REF!</definedName>
    <definedName name="\U" localSheetId="5">#REF!</definedName>
    <definedName name="\U" localSheetId="2">#REF!</definedName>
    <definedName name="\U" localSheetId="3">#REF!</definedName>
    <definedName name="\U" localSheetId="6">#REF!</definedName>
    <definedName name="\U">#REF!</definedName>
    <definedName name="\V" localSheetId="4">#REF!</definedName>
    <definedName name="\V" localSheetId="5">#REF!</definedName>
    <definedName name="\V" localSheetId="2">#REF!</definedName>
    <definedName name="\V" localSheetId="3">#REF!</definedName>
    <definedName name="\V" localSheetId="6">#REF!</definedName>
    <definedName name="\V">#REF!</definedName>
    <definedName name="\W" localSheetId="4">#REF!</definedName>
    <definedName name="\W" localSheetId="5">#REF!</definedName>
    <definedName name="\W" localSheetId="2">#REF!</definedName>
    <definedName name="\W" localSheetId="3">#REF!</definedName>
    <definedName name="\W" localSheetId="6">#REF!</definedName>
    <definedName name="\W">#REF!</definedName>
    <definedName name="\X" localSheetId="4">#REF!</definedName>
    <definedName name="\X" localSheetId="5">#REF!</definedName>
    <definedName name="\X" localSheetId="2">#REF!</definedName>
    <definedName name="\X" localSheetId="3">#REF!</definedName>
    <definedName name="\X" localSheetId="6">#REF!</definedName>
    <definedName name="\X">#REF!</definedName>
    <definedName name="\Y" localSheetId="4">#REF!</definedName>
    <definedName name="\Y" localSheetId="5">#REF!</definedName>
    <definedName name="\Y" localSheetId="2">#REF!</definedName>
    <definedName name="\Y" localSheetId="3">#REF!</definedName>
    <definedName name="\Y" localSheetId="6">#REF!</definedName>
    <definedName name="\Y">#REF!</definedName>
    <definedName name="\Z" localSheetId="4">#REF!</definedName>
    <definedName name="\Z" localSheetId="5">#REF!</definedName>
    <definedName name="\Z" localSheetId="2">#REF!</definedName>
    <definedName name="\Z" localSheetId="3">#REF!</definedName>
    <definedName name="\Z" localSheetId="6">#REF!</definedName>
    <definedName name="\Z">#REF!</definedName>
    <definedName name="_" localSheetId="4" hidden="1">#REF!</definedName>
    <definedName name="_" localSheetId="5" hidden="1">#REF!</definedName>
    <definedName name="_" localSheetId="2" hidden="1">#REF!</definedName>
    <definedName name="_" localSheetId="3" hidden="1">#REF!</definedName>
    <definedName name="_" localSheetId="6" hidden="1">#REF!</definedName>
    <definedName name="_" hidden="1">#REF!</definedName>
    <definedName name="____________________________________Key2" localSheetId="4" hidden="1">#REF!</definedName>
    <definedName name="____________________________________Key2" localSheetId="5" hidden="1">#REF!</definedName>
    <definedName name="____________________________________Key2" localSheetId="2" hidden="1">#REF!</definedName>
    <definedName name="____________________________________Key2" localSheetId="3" hidden="1">#REF!</definedName>
    <definedName name="____________________________________Key2" localSheetId="6" hidden="1">#REF!</definedName>
    <definedName name="____________________________________Key2" hidden="1">#REF!</definedName>
    <definedName name="___________________________________Key2" localSheetId="4" hidden="1">#REF!</definedName>
    <definedName name="___________________________________Key2" localSheetId="5" hidden="1">#REF!</definedName>
    <definedName name="___________________________________Key2" localSheetId="2" hidden="1">#REF!</definedName>
    <definedName name="___________________________________Key2" localSheetId="3" hidden="1">#REF!</definedName>
    <definedName name="___________________________________Key2" localSheetId="6" hidden="1">#REF!</definedName>
    <definedName name="___________________________________Key2" hidden="1">#REF!</definedName>
    <definedName name="__________________________________Key2" localSheetId="4" hidden="1">#REF!</definedName>
    <definedName name="__________________________________Key2" localSheetId="5" hidden="1">#REF!</definedName>
    <definedName name="__________________________________Key2" localSheetId="2" hidden="1">#REF!</definedName>
    <definedName name="__________________________________Key2" localSheetId="3" hidden="1">#REF!</definedName>
    <definedName name="__________________________________Key2" localSheetId="6" hidden="1">#REF!</definedName>
    <definedName name="__________________________________Key2" hidden="1">#REF!</definedName>
    <definedName name="_________________________________Key2" localSheetId="4" hidden="1">#REF!</definedName>
    <definedName name="_________________________________Key2" localSheetId="5" hidden="1">#REF!</definedName>
    <definedName name="_________________________________Key2" localSheetId="2" hidden="1">#REF!</definedName>
    <definedName name="_________________________________Key2" localSheetId="3" hidden="1">#REF!</definedName>
    <definedName name="_________________________________Key2" localSheetId="6" hidden="1">#REF!</definedName>
    <definedName name="_________________________________Key2" hidden="1">#REF!</definedName>
    <definedName name="________________________________Key2" localSheetId="4" hidden="1">#REF!</definedName>
    <definedName name="________________________________Key2" localSheetId="5" hidden="1">#REF!</definedName>
    <definedName name="________________________________Key2" localSheetId="2" hidden="1">#REF!</definedName>
    <definedName name="________________________________Key2" localSheetId="3" hidden="1">#REF!</definedName>
    <definedName name="________________________________Key2" localSheetId="6" hidden="1">#REF!</definedName>
    <definedName name="________________________________Key2" hidden="1">#REF!</definedName>
    <definedName name="_______________________________Key2" localSheetId="4" hidden="1">#REF!</definedName>
    <definedName name="_______________________________Key2" localSheetId="5" hidden="1">#REF!</definedName>
    <definedName name="_______________________________Key2" localSheetId="2" hidden="1">#REF!</definedName>
    <definedName name="_______________________________Key2" localSheetId="3" hidden="1">#REF!</definedName>
    <definedName name="_______________________________Key2" localSheetId="6" hidden="1">#REF!</definedName>
    <definedName name="_______________________________Key2" hidden="1">#REF!</definedName>
    <definedName name="______________________________Key2" localSheetId="4" hidden="1">#REF!</definedName>
    <definedName name="______________________________Key2" localSheetId="5" hidden="1">#REF!</definedName>
    <definedName name="______________________________Key2" localSheetId="2" hidden="1">#REF!</definedName>
    <definedName name="______________________________Key2" localSheetId="3" hidden="1">#REF!</definedName>
    <definedName name="______________________________Key2" localSheetId="6" hidden="1">#REF!</definedName>
    <definedName name="______________________________Key2" hidden="1">#REF!</definedName>
    <definedName name="_____________________________Key2" localSheetId="4" hidden="1">#REF!</definedName>
    <definedName name="_____________________________Key2" localSheetId="5" hidden="1">#REF!</definedName>
    <definedName name="_____________________________Key2" localSheetId="2" hidden="1">#REF!</definedName>
    <definedName name="_____________________________Key2" localSheetId="3" hidden="1">#REF!</definedName>
    <definedName name="_____________________________Key2" localSheetId="6" hidden="1">#REF!</definedName>
    <definedName name="_____________________________Key2" hidden="1">#REF!</definedName>
    <definedName name="____________________________Key2" localSheetId="4" hidden="1">#REF!</definedName>
    <definedName name="____________________________Key2" localSheetId="5" hidden="1">#REF!</definedName>
    <definedName name="____________________________Key2" localSheetId="2" hidden="1">#REF!</definedName>
    <definedName name="____________________________Key2" localSheetId="3" hidden="1">#REF!</definedName>
    <definedName name="____________________________Key2" localSheetId="6" hidden="1">#REF!</definedName>
    <definedName name="____________________________Key2" hidden="1">#REF!</definedName>
    <definedName name="___________________________Key2" localSheetId="4" hidden="1">#REF!</definedName>
    <definedName name="___________________________Key2" localSheetId="5" hidden="1">#REF!</definedName>
    <definedName name="___________________________Key2" localSheetId="2" hidden="1">#REF!</definedName>
    <definedName name="___________________________Key2" localSheetId="3" hidden="1">#REF!</definedName>
    <definedName name="___________________________Key2" localSheetId="6" hidden="1">#REF!</definedName>
    <definedName name="___________________________Key2" hidden="1">#REF!</definedName>
    <definedName name="__________________________Key2" localSheetId="4" hidden="1">#REF!</definedName>
    <definedName name="__________________________Key2" localSheetId="5" hidden="1">#REF!</definedName>
    <definedName name="__________________________Key2" localSheetId="2" hidden="1">#REF!</definedName>
    <definedName name="__________________________Key2" localSheetId="3" hidden="1">#REF!</definedName>
    <definedName name="__________________________Key2" localSheetId="6" hidden="1">#REF!</definedName>
    <definedName name="__________________________Key2" hidden="1">#REF!</definedName>
    <definedName name="_________________________Key2" localSheetId="4" hidden="1">#REF!</definedName>
    <definedName name="_________________________Key2" localSheetId="5" hidden="1">#REF!</definedName>
    <definedName name="_________________________Key2" localSheetId="2" hidden="1">#REF!</definedName>
    <definedName name="_________________________Key2" localSheetId="3" hidden="1">#REF!</definedName>
    <definedName name="_________________________Key2" localSheetId="6" hidden="1">#REF!</definedName>
    <definedName name="_________________________Key2" hidden="1">#REF!</definedName>
    <definedName name="________________________Key2" localSheetId="4" hidden="1">#REF!</definedName>
    <definedName name="________________________Key2" localSheetId="5" hidden="1">#REF!</definedName>
    <definedName name="________________________Key2" localSheetId="2" hidden="1">#REF!</definedName>
    <definedName name="________________________Key2" localSheetId="3" hidden="1">#REF!</definedName>
    <definedName name="________________________Key2" localSheetId="6" hidden="1">#REF!</definedName>
    <definedName name="________________________Key2" hidden="1">#REF!</definedName>
    <definedName name="_______________________Key2" localSheetId="4" hidden="1">#REF!</definedName>
    <definedName name="_______________________Key2" localSheetId="5" hidden="1">#REF!</definedName>
    <definedName name="_______________________Key2" localSheetId="2" hidden="1">#REF!</definedName>
    <definedName name="_______________________Key2" localSheetId="3" hidden="1">#REF!</definedName>
    <definedName name="_______________________Key2" localSheetId="6" hidden="1">#REF!</definedName>
    <definedName name="_______________________Key2" hidden="1">#REF!</definedName>
    <definedName name="______________________Key2" localSheetId="4" hidden="1">#REF!</definedName>
    <definedName name="______________________Key2" localSheetId="5" hidden="1">#REF!</definedName>
    <definedName name="______________________Key2" localSheetId="2" hidden="1">#REF!</definedName>
    <definedName name="______________________Key2" localSheetId="3" hidden="1">#REF!</definedName>
    <definedName name="______________________Key2" localSheetId="6" hidden="1">#REF!</definedName>
    <definedName name="______________________Key2" hidden="1">#REF!</definedName>
    <definedName name="_____________________Key2" localSheetId="4" hidden="1">#REF!</definedName>
    <definedName name="_____________________Key2" localSheetId="5" hidden="1">#REF!</definedName>
    <definedName name="_____________________Key2" localSheetId="2" hidden="1">#REF!</definedName>
    <definedName name="_____________________Key2" localSheetId="3" hidden="1">#REF!</definedName>
    <definedName name="_____________________Key2" localSheetId="6" hidden="1">#REF!</definedName>
    <definedName name="_____________________Key2" hidden="1">#REF!</definedName>
    <definedName name="_____________________p1">#REF!</definedName>
    <definedName name="____________________Com1">#REF!</definedName>
    <definedName name="____________________Com2">#REF!</definedName>
    <definedName name="____________________Com3">#REF!</definedName>
    <definedName name="____________________COM94" localSheetId="4">#REF!</definedName>
    <definedName name="____________________COM94" localSheetId="5">#REF!</definedName>
    <definedName name="____________________COM94" localSheetId="2">#REF!</definedName>
    <definedName name="____________________COM94" localSheetId="3">#REF!</definedName>
    <definedName name="____________________COM94" localSheetId="6">#REF!</definedName>
    <definedName name="____________________COM94">#REF!</definedName>
    <definedName name="____________________COM95" localSheetId="4">#REF!</definedName>
    <definedName name="____________________COM95" localSheetId="5">#REF!</definedName>
    <definedName name="____________________COM95" localSheetId="2">#REF!</definedName>
    <definedName name="____________________COM95" localSheetId="3">#REF!</definedName>
    <definedName name="____________________COM95" localSheetId="6">#REF!</definedName>
    <definedName name="____________________COM95">#REF!</definedName>
    <definedName name="____________________EXH1" localSheetId="4">#REF!</definedName>
    <definedName name="____________________EXH1" localSheetId="5">#REF!</definedName>
    <definedName name="____________________EXH1" localSheetId="2">#REF!</definedName>
    <definedName name="____________________EXH1" localSheetId="3">#REF!</definedName>
    <definedName name="____________________EXH1" localSheetId="6">#REF!</definedName>
    <definedName name="____________________EXH1">#REF!</definedName>
    <definedName name="____________________EXH5" localSheetId="4">#REF!</definedName>
    <definedName name="____________________EXH5" localSheetId="5">#REF!</definedName>
    <definedName name="____________________EXH5" localSheetId="2">#REF!</definedName>
    <definedName name="____________________EXH5" localSheetId="3">#REF!</definedName>
    <definedName name="____________________EXH5" localSheetId="6">#REF!</definedName>
    <definedName name="____________________EXH5">#REF!</definedName>
    <definedName name="____________________JV13" localSheetId="4">#REF!</definedName>
    <definedName name="____________________JV13" localSheetId="5">#REF!</definedName>
    <definedName name="____________________JV13" localSheetId="2">#REF!</definedName>
    <definedName name="____________________JV13" localSheetId="3">#REF!</definedName>
    <definedName name="____________________JV13" localSheetId="6">#REF!</definedName>
    <definedName name="____________________JV13">#REF!</definedName>
    <definedName name="____________________Key2" localSheetId="4" hidden="1">#REF!</definedName>
    <definedName name="____________________Key2" localSheetId="5" hidden="1">#REF!</definedName>
    <definedName name="____________________Key2" localSheetId="2" hidden="1">#REF!</definedName>
    <definedName name="____________________Key2" localSheetId="3" hidden="1">#REF!</definedName>
    <definedName name="____________________Key2" localSheetId="6" hidden="1">#REF!</definedName>
    <definedName name="____________________Key2" hidden="1">#REF!</definedName>
    <definedName name="____________________ms01" localSheetId="4">#REF!</definedName>
    <definedName name="____________________ms01" localSheetId="5">#REF!</definedName>
    <definedName name="____________________ms01" localSheetId="2">#REF!</definedName>
    <definedName name="____________________ms01" localSheetId="3">#REF!</definedName>
    <definedName name="____________________ms01" localSheetId="6">#REF!</definedName>
    <definedName name="____________________ms01">#REF!</definedName>
    <definedName name="____________________ms02" localSheetId="4">#REF!</definedName>
    <definedName name="____________________ms02" localSheetId="5">#REF!</definedName>
    <definedName name="____________________ms02" localSheetId="2">#REF!</definedName>
    <definedName name="____________________ms02" localSheetId="3">#REF!</definedName>
    <definedName name="____________________ms02" localSheetId="6">#REF!</definedName>
    <definedName name="____________________ms02">#REF!</definedName>
    <definedName name="____________________ms03" localSheetId="4">#REF!</definedName>
    <definedName name="____________________ms03" localSheetId="5">#REF!</definedName>
    <definedName name="____________________ms03" localSheetId="2">#REF!</definedName>
    <definedName name="____________________ms03" localSheetId="3">#REF!</definedName>
    <definedName name="____________________ms03" localSheetId="6">#REF!</definedName>
    <definedName name="____________________ms03">#REF!</definedName>
    <definedName name="____________________ms04" localSheetId="4">#REF!</definedName>
    <definedName name="____________________ms04" localSheetId="5">#REF!</definedName>
    <definedName name="____________________ms04" localSheetId="2">#REF!</definedName>
    <definedName name="____________________ms04" localSheetId="3">#REF!</definedName>
    <definedName name="____________________ms04" localSheetId="6">#REF!</definedName>
    <definedName name="____________________ms04">#REF!</definedName>
    <definedName name="____________________omd1">#REF!</definedName>
    <definedName name="____________________omd2">#REF!</definedName>
    <definedName name="____________________p1">#REF!</definedName>
    <definedName name="____________________rb1">#REF!</definedName>
    <definedName name="____________________rbd1">#REF!</definedName>
    <definedName name="____________________rbd2">#REF!</definedName>
    <definedName name="____________________RMC2" localSheetId="4">#REF!</definedName>
    <definedName name="____________________RMC2" localSheetId="5">#REF!</definedName>
    <definedName name="____________________RMC2" localSheetId="2">#REF!</definedName>
    <definedName name="____________________RMC2" localSheetId="3">#REF!</definedName>
    <definedName name="____________________RMC2" localSheetId="6">#REF!</definedName>
    <definedName name="____________________RMC2">#REF!</definedName>
    <definedName name="____________________SF3" localSheetId="4">#REF!</definedName>
    <definedName name="____________________SF3" localSheetId="5">#REF!</definedName>
    <definedName name="____________________SF3" localSheetId="2">#REF!</definedName>
    <definedName name="____________________SF3" localSheetId="3">#REF!</definedName>
    <definedName name="____________________SF3" localSheetId="6">#REF!</definedName>
    <definedName name="____________________SF3">#REF!</definedName>
    <definedName name="____________________td01">#REF!</definedName>
    <definedName name="____________________td02">#REF!</definedName>
    <definedName name="____________________td03">#REF!</definedName>
    <definedName name="____________________td04">#REF!</definedName>
    <definedName name="____________________TDG01">#REF!</definedName>
    <definedName name="____________________TDG02">#REF!</definedName>
    <definedName name="____________________TDG03">#REF!</definedName>
    <definedName name="____________________TDG04">#REF!</definedName>
    <definedName name="___________________Com1">#REF!</definedName>
    <definedName name="___________________Com2">#REF!</definedName>
    <definedName name="___________________Com3">#REF!</definedName>
    <definedName name="___________________COM94" localSheetId="4">#REF!</definedName>
    <definedName name="___________________COM94" localSheetId="5">#REF!</definedName>
    <definedName name="___________________COM94" localSheetId="2">#REF!</definedName>
    <definedName name="___________________COM94" localSheetId="3">#REF!</definedName>
    <definedName name="___________________COM94" localSheetId="6">#REF!</definedName>
    <definedName name="___________________COM94">#REF!</definedName>
    <definedName name="___________________COM95" localSheetId="4">#REF!</definedName>
    <definedName name="___________________COM95" localSheetId="5">#REF!</definedName>
    <definedName name="___________________COM95" localSheetId="2">#REF!</definedName>
    <definedName name="___________________COM95" localSheetId="3">#REF!</definedName>
    <definedName name="___________________COM95" localSheetId="6">#REF!</definedName>
    <definedName name="___________________COM95">#REF!</definedName>
    <definedName name="___________________EXH1" localSheetId="4">#REF!</definedName>
    <definedName name="___________________EXH1" localSheetId="5">#REF!</definedName>
    <definedName name="___________________EXH1" localSheetId="2">#REF!</definedName>
    <definedName name="___________________EXH1" localSheetId="3">#REF!</definedName>
    <definedName name="___________________EXH1" localSheetId="6">#REF!</definedName>
    <definedName name="___________________EXH1">#REF!</definedName>
    <definedName name="___________________EXH5" localSheetId="4">#REF!</definedName>
    <definedName name="___________________EXH5" localSheetId="5">#REF!</definedName>
    <definedName name="___________________EXH5" localSheetId="2">#REF!</definedName>
    <definedName name="___________________EXH5" localSheetId="3">#REF!</definedName>
    <definedName name="___________________EXH5" localSheetId="6">#REF!</definedName>
    <definedName name="___________________EXH5">#REF!</definedName>
    <definedName name="___________________JV13" localSheetId="4">#REF!</definedName>
    <definedName name="___________________JV13" localSheetId="5">#REF!</definedName>
    <definedName name="___________________JV13" localSheetId="2">#REF!</definedName>
    <definedName name="___________________JV13" localSheetId="3">#REF!</definedName>
    <definedName name="___________________JV13" localSheetId="6">#REF!</definedName>
    <definedName name="___________________JV13">#REF!</definedName>
    <definedName name="___________________Key2" localSheetId="4" hidden="1">#REF!</definedName>
    <definedName name="___________________Key2" localSheetId="5" hidden="1">#REF!</definedName>
    <definedName name="___________________Key2" localSheetId="2" hidden="1">#REF!</definedName>
    <definedName name="___________________Key2" localSheetId="3" hidden="1">#REF!</definedName>
    <definedName name="___________________Key2" localSheetId="6" hidden="1">#REF!</definedName>
    <definedName name="___________________Key2" hidden="1">#REF!</definedName>
    <definedName name="___________________ms01" localSheetId="4">#REF!</definedName>
    <definedName name="___________________ms01" localSheetId="5">#REF!</definedName>
    <definedName name="___________________ms01" localSheetId="2">#REF!</definedName>
    <definedName name="___________________ms01" localSheetId="3">#REF!</definedName>
    <definedName name="___________________ms01" localSheetId="6">#REF!</definedName>
    <definedName name="___________________ms01">#REF!</definedName>
    <definedName name="___________________ms02" localSheetId="4">#REF!</definedName>
    <definedName name="___________________ms02" localSheetId="5">#REF!</definedName>
    <definedName name="___________________ms02" localSheetId="2">#REF!</definedName>
    <definedName name="___________________ms02" localSheetId="3">#REF!</definedName>
    <definedName name="___________________ms02" localSheetId="6">#REF!</definedName>
    <definedName name="___________________ms02">#REF!</definedName>
    <definedName name="___________________ms03" localSheetId="4">#REF!</definedName>
    <definedName name="___________________ms03" localSheetId="5">#REF!</definedName>
    <definedName name="___________________ms03" localSheetId="2">#REF!</definedName>
    <definedName name="___________________ms03" localSheetId="3">#REF!</definedName>
    <definedName name="___________________ms03" localSheetId="6">#REF!</definedName>
    <definedName name="___________________ms03">#REF!</definedName>
    <definedName name="___________________ms04" localSheetId="4">#REF!</definedName>
    <definedName name="___________________ms04" localSheetId="5">#REF!</definedName>
    <definedName name="___________________ms04" localSheetId="2">#REF!</definedName>
    <definedName name="___________________ms04" localSheetId="3">#REF!</definedName>
    <definedName name="___________________ms04" localSheetId="6">#REF!</definedName>
    <definedName name="___________________ms04">#REF!</definedName>
    <definedName name="___________________omd1">#REF!</definedName>
    <definedName name="___________________omd2">#REF!</definedName>
    <definedName name="___________________p1">#REF!</definedName>
    <definedName name="___________________rb1">#REF!</definedName>
    <definedName name="___________________rbd1">#REF!</definedName>
    <definedName name="___________________rbd2">#REF!</definedName>
    <definedName name="___________________RMC2" localSheetId="4">#REF!</definedName>
    <definedName name="___________________RMC2" localSheetId="5">#REF!</definedName>
    <definedName name="___________________RMC2" localSheetId="2">#REF!</definedName>
    <definedName name="___________________RMC2" localSheetId="3">#REF!</definedName>
    <definedName name="___________________RMC2" localSheetId="6">#REF!</definedName>
    <definedName name="___________________RMC2">#REF!</definedName>
    <definedName name="___________________SF3" localSheetId="4">#REF!</definedName>
    <definedName name="___________________SF3" localSheetId="5">#REF!</definedName>
    <definedName name="___________________SF3" localSheetId="2">#REF!</definedName>
    <definedName name="___________________SF3" localSheetId="3">#REF!</definedName>
    <definedName name="___________________SF3" localSheetId="6">#REF!</definedName>
    <definedName name="___________________SF3">#REF!</definedName>
    <definedName name="___________________td01">#REF!</definedName>
    <definedName name="___________________td02">#REF!</definedName>
    <definedName name="___________________td03">#REF!</definedName>
    <definedName name="___________________td04">#REF!</definedName>
    <definedName name="___________________TDG01">#REF!</definedName>
    <definedName name="___________________TDG02">#REF!</definedName>
    <definedName name="___________________TDG03">#REF!</definedName>
    <definedName name="___________________TDG04">#REF!</definedName>
    <definedName name="__________________Com1">#REF!</definedName>
    <definedName name="__________________Com2">#REF!</definedName>
    <definedName name="__________________Com3">#REF!</definedName>
    <definedName name="__________________COM94" localSheetId="4">#REF!</definedName>
    <definedName name="__________________COM94" localSheetId="5">#REF!</definedName>
    <definedName name="__________________COM94" localSheetId="2">#REF!</definedName>
    <definedName name="__________________COM94" localSheetId="3">#REF!</definedName>
    <definedName name="__________________COM94" localSheetId="6">#REF!</definedName>
    <definedName name="__________________COM94">#REF!</definedName>
    <definedName name="__________________COM95" localSheetId="4">#REF!</definedName>
    <definedName name="__________________COM95" localSheetId="5">#REF!</definedName>
    <definedName name="__________________COM95" localSheetId="2">#REF!</definedName>
    <definedName name="__________________COM95" localSheetId="3">#REF!</definedName>
    <definedName name="__________________COM95" localSheetId="6">#REF!</definedName>
    <definedName name="__________________COM95">#REF!</definedName>
    <definedName name="__________________EXH1" localSheetId="4">#REF!</definedName>
    <definedName name="__________________EXH1" localSheetId="5">#REF!</definedName>
    <definedName name="__________________EXH1" localSheetId="2">#REF!</definedName>
    <definedName name="__________________EXH1" localSheetId="3">#REF!</definedName>
    <definedName name="__________________EXH1" localSheetId="6">#REF!</definedName>
    <definedName name="__________________EXH1">#REF!</definedName>
    <definedName name="__________________EXH5" localSheetId="4">#REF!</definedName>
    <definedName name="__________________EXH5" localSheetId="5">#REF!</definedName>
    <definedName name="__________________EXH5" localSheetId="2">#REF!</definedName>
    <definedName name="__________________EXH5" localSheetId="3">#REF!</definedName>
    <definedName name="__________________EXH5" localSheetId="6">#REF!</definedName>
    <definedName name="__________________EXH5">#REF!</definedName>
    <definedName name="__________________JV13" localSheetId="4">#REF!</definedName>
    <definedName name="__________________JV13" localSheetId="5">#REF!</definedName>
    <definedName name="__________________JV13" localSheetId="2">#REF!</definedName>
    <definedName name="__________________JV13" localSheetId="3">#REF!</definedName>
    <definedName name="__________________JV13" localSheetId="6">#REF!</definedName>
    <definedName name="__________________JV13">#REF!</definedName>
    <definedName name="__________________Key2" localSheetId="4" hidden="1">#REF!</definedName>
    <definedName name="__________________Key2" localSheetId="5" hidden="1">#REF!</definedName>
    <definedName name="__________________Key2" localSheetId="2" hidden="1">#REF!</definedName>
    <definedName name="__________________Key2" localSheetId="3" hidden="1">#REF!</definedName>
    <definedName name="__________________Key2" localSheetId="6" hidden="1">#REF!</definedName>
    <definedName name="__________________Key2" hidden="1">#REF!</definedName>
    <definedName name="__________________ms01" localSheetId="4">#REF!</definedName>
    <definedName name="__________________ms01" localSheetId="5">#REF!</definedName>
    <definedName name="__________________ms01" localSheetId="2">#REF!</definedName>
    <definedName name="__________________ms01" localSheetId="3">#REF!</definedName>
    <definedName name="__________________ms01" localSheetId="6">#REF!</definedName>
    <definedName name="__________________ms01">#REF!</definedName>
    <definedName name="__________________ms02" localSheetId="4">#REF!</definedName>
    <definedName name="__________________ms02" localSheetId="5">#REF!</definedName>
    <definedName name="__________________ms02" localSheetId="2">#REF!</definedName>
    <definedName name="__________________ms02" localSheetId="3">#REF!</definedName>
    <definedName name="__________________ms02" localSheetId="6">#REF!</definedName>
    <definedName name="__________________ms02">#REF!</definedName>
    <definedName name="__________________ms03" localSheetId="4">#REF!</definedName>
    <definedName name="__________________ms03" localSheetId="5">#REF!</definedName>
    <definedName name="__________________ms03" localSheetId="2">#REF!</definedName>
    <definedName name="__________________ms03" localSheetId="3">#REF!</definedName>
    <definedName name="__________________ms03" localSheetId="6">#REF!</definedName>
    <definedName name="__________________ms03">#REF!</definedName>
    <definedName name="__________________ms04" localSheetId="4">#REF!</definedName>
    <definedName name="__________________ms04" localSheetId="5">#REF!</definedName>
    <definedName name="__________________ms04" localSheetId="2">#REF!</definedName>
    <definedName name="__________________ms04" localSheetId="3">#REF!</definedName>
    <definedName name="__________________ms04" localSheetId="6">#REF!</definedName>
    <definedName name="__________________ms04">#REF!</definedName>
    <definedName name="__________________om1">#REF!</definedName>
    <definedName name="__________________om2">#REF!</definedName>
    <definedName name="__________________omd1">#REF!</definedName>
    <definedName name="__________________omd2">#REF!</definedName>
    <definedName name="__________________p1">#REF!</definedName>
    <definedName name="__________________rb1">#REF!</definedName>
    <definedName name="__________________rb2">#REF!</definedName>
    <definedName name="__________________rbd1">#REF!</definedName>
    <definedName name="__________________rbd2">#REF!</definedName>
    <definedName name="__________________RMC2" localSheetId="4">#REF!</definedName>
    <definedName name="__________________RMC2" localSheetId="5">#REF!</definedName>
    <definedName name="__________________RMC2" localSheetId="2">#REF!</definedName>
    <definedName name="__________________RMC2" localSheetId="3">#REF!</definedName>
    <definedName name="__________________RMC2" localSheetId="6">#REF!</definedName>
    <definedName name="__________________RMC2">#REF!</definedName>
    <definedName name="__________________SF3" localSheetId="4">#REF!</definedName>
    <definedName name="__________________SF3" localSheetId="5">#REF!</definedName>
    <definedName name="__________________SF3" localSheetId="2">#REF!</definedName>
    <definedName name="__________________SF3" localSheetId="3">#REF!</definedName>
    <definedName name="__________________SF3" localSheetId="6">#REF!</definedName>
    <definedName name="__________________SF3">#REF!</definedName>
    <definedName name="__________________td01">#REF!</definedName>
    <definedName name="__________________td02">#REF!</definedName>
    <definedName name="__________________td03">#REF!</definedName>
    <definedName name="__________________td04">#REF!</definedName>
    <definedName name="__________________TDG01">#REF!</definedName>
    <definedName name="__________________TDG02">#REF!</definedName>
    <definedName name="__________________TDG03">#REF!</definedName>
    <definedName name="__________________TDG04">#REF!</definedName>
    <definedName name="_________________Com1">#REF!</definedName>
    <definedName name="_________________Com2">#REF!</definedName>
    <definedName name="_________________Com3">#REF!</definedName>
    <definedName name="_________________COM94" localSheetId="4">#REF!</definedName>
    <definedName name="_________________COM94" localSheetId="5">#REF!</definedName>
    <definedName name="_________________COM94" localSheetId="2">#REF!</definedName>
    <definedName name="_________________COM94" localSheetId="3">#REF!</definedName>
    <definedName name="_________________COM94" localSheetId="6">#REF!</definedName>
    <definedName name="_________________COM94">#REF!</definedName>
    <definedName name="_________________COM95" localSheetId="4">#REF!</definedName>
    <definedName name="_________________COM95" localSheetId="5">#REF!</definedName>
    <definedName name="_________________COM95" localSheetId="2">#REF!</definedName>
    <definedName name="_________________COM95" localSheetId="3">#REF!</definedName>
    <definedName name="_________________COM95" localSheetId="6">#REF!</definedName>
    <definedName name="_________________COM95">#REF!</definedName>
    <definedName name="_________________EXH1" localSheetId="4">#REF!</definedName>
    <definedName name="_________________EXH1" localSheetId="5">#REF!</definedName>
    <definedName name="_________________EXH1" localSheetId="2">#REF!</definedName>
    <definedName name="_________________EXH1" localSheetId="3">#REF!</definedName>
    <definedName name="_________________EXH1" localSheetId="6">#REF!</definedName>
    <definedName name="_________________EXH1">#REF!</definedName>
    <definedName name="_________________EXH5" localSheetId="4">#REF!</definedName>
    <definedName name="_________________EXH5" localSheetId="5">#REF!</definedName>
    <definedName name="_________________EXH5" localSheetId="2">#REF!</definedName>
    <definedName name="_________________EXH5" localSheetId="3">#REF!</definedName>
    <definedName name="_________________EXH5" localSheetId="6">#REF!</definedName>
    <definedName name="_________________EXH5">#REF!</definedName>
    <definedName name="_________________JV13" localSheetId="4">#REF!</definedName>
    <definedName name="_________________JV13" localSheetId="5">#REF!</definedName>
    <definedName name="_________________JV13" localSheetId="2">#REF!</definedName>
    <definedName name="_________________JV13" localSheetId="3">#REF!</definedName>
    <definedName name="_________________JV13" localSheetId="6">#REF!</definedName>
    <definedName name="_________________JV13">#REF!</definedName>
    <definedName name="_________________Key2" localSheetId="4" hidden="1">#REF!</definedName>
    <definedName name="_________________Key2" localSheetId="5" hidden="1">#REF!</definedName>
    <definedName name="_________________Key2" localSheetId="2" hidden="1">#REF!</definedName>
    <definedName name="_________________Key2" localSheetId="3" hidden="1">#REF!</definedName>
    <definedName name="_________________Key2" localSheetId="6" hidden="1">#REF!</definedName>
    <definedName name="_________________Key2" hidden="1">#REF!</definedName>
    <definedName name="_________________ms01" localSheetId="4">#REF!</definedName>
    <definedName name="_________________ms01" localSheetId="5">#REF!</definedName>
    <definedName name="_________________ms01" localSheetId="2">#REF!</definedName>
    <definedName name="_________________ms01" localSheetId="3">#REF!</definedName>
    <definedName name="_________________ms01" localSheetId="6">#REF!</definedName>
    <definedName name="_________________ms01">#REF!</definedName>
    <definedName name="_________________ms02" localSheetId="4">#REF!</definedName>
    <definedName name="_________________ms02" localSheetId="5">#REF!</definedName>
    <definedName name="_________________ms02" localSheetId="2">#REF!</definedName>
    <definedName name="_________________ms02" localSheetId="3">#REF!</definedName>
    <definedName name="_________________ms02" localSheetId="6">#REF!</definedName>
    <definedName name="_________________ms02">#REF!</definedName>
    <definedName name="_________________ms03" localSheetId="4">#REF!</definedName>
    <definedName name="_________________ms03" localSheetId="5">#REF!</definedName>
    <definedName name="_________________ms03" localSheetId="2">#REF!</definedName>
    <definedName name="_________________ms03" localSheetId="3">#REF!</definedName>
    <definedName name="_________________ms03" localSheetId="6">#REF!</definedName>
    <definedName name="_________________ms03">#REF!</definedName>
    <definedName name="_________________ms04" localSheetId="4">#REF!</definedName>
    <definedName name="_________________ms04" localSheetId="5">#REF!</definedName>
    <definedName name="_________________ms04" localSheetId="2">#REF!</definedName>
    <definedName name="_________________ms04" localSheetId="3">#REF!</definedName>
    <definedName name="_________________ms04" localSheetId="6">#REF!</definedName>
    <definedName name="_________________ms04">#REF!</definedName>
    <definedName name="_________________om1">#REF!</definedName>
    <definedName name="_________________om2">#REF!</definedName>
    <definedName name="_________________omd1">#REF!</definedName>
    <definedName name="_________________omd2">#REF!</definedName>
    <definedName name="_________________p1">#REF!</definedName>
    <definedName name="_________________rb1">#REF!</definedName>
    <definedName name="_________________rb2">#REF!</definedName>
    <definedName name="_________________rbd1">#REF!</definedName>
    <definedName name="_________________rbd2">#REF!</definedName>
    <definedName name="_________________RMC2" localSheetId="4">#REF!</definedName>
    <definedName name="_________________RMC2" localSheetId="5">#REF!</definedName>
    <definedName name="_________________RMC2" localSheetId="2">#REF!</definedName>
    <definedName name="_________________RMC2" localSheetId="3">#REF!</definedName>
    <definedName name="_________________RMC2" localSheetId="6">#REF!</definedName>
    <definedName name="_________________RMC2">#REF!</definedName>
    <definedName name="_________________SF3" localSheetId="4">#REF!</definedName>
    <definedName name="_________________SF3" localSheetId="5">#REF!</definedName>
    <definedName name="_________________SF3" localSheetId="2">#REF!</definedName>
    <definedName name="_________________SF3" localSheetId="3">#REF!</definedName>
    <definedName name="_________________SF3" localSheetId="6">#REF!</definedName>
    <definedName name="_________________SF3">#REF!</definedName>
    <definedName name="_________________td01">#REF!</definedName>
    <definedName name="_________________td02">#REF!</definedName>
    <definedName name="_________________td03">#REF!</definedName>
    <definedName name="_________________td04">#REF!</definedName>
    <definedName name="_________________TDG01">#REF!</definedName>
    <definedName name="_________________TDG02">#REF!</definedName>
    <definedName name="_________________TDG03">#REF!</definedName>
    <definedName name="_________________TDG04">#REF!</definedName>
    <definedName name="________________Com1">#REF!</definedName>
    <definedName name="________________Com2">#REF!</definedName>
    <definedName name="________________Com3">#REF!</definedName>
    <definedName name="________________COM94" localSheetId="4">#REF!</definedName>
    <definedName name="________________COM94" localSheetId="5">#REF!</definedName>
    <definedName name="________________COM94" localSheetId="2">#REF!</definedName>
    <definedName name="________________COM94" localSheetId="3">#REF!</definedName>
    <definedName name="________________COM94" localSheetId="6">#REF!</definedName>
    <definedName name="________________COM94">#REF!</definedName>
    <definedName name="________________COM95" localSheetId="4">#REF!</definedName>
    <definedName name="________________COM95" localSheetId="5">#REF!</definedName>
    <definedName name="________________COM95" localSheetId="2">#REF!</definedName>
    <definedName name="________________COM95" localSheetId="3">#REF!</definedName>
    <definedName name="________________COM95" localSheetId="6">#REF!</definedName>
    <definedName name="________________COM95">#REF!</definedName>
    <definedName name="________________EXH1" localSheetId="4">#REF!</definedName>
    <definedName name="________________EXH1" localSheetId="5">#REF!</definedName>
    <definedName name="________________EXH1" localSheetId="2">#REF!</definedName>
    <definedName name="________________EXH1" localSheetId="3">#REF!</definedName>
    <definedName name="________________EXH1" localSheetId="6">#REF!</definedName>
    <definedName name="________________EXH1">#REF!</definedName>
    <definedName name="________________EXH5" localSheetId="4">#REF!</definedName>
    <definedName name="________________EXH5" localSheetId="5">#REF!</definedName>
    <definedName name="________________EXH5" localSheetId="2">#REF!</definedName>
    <definedName name="________________EXH5" localSheetId="3">#REF!</definedName>
    <definedName name="________________EXH5" localSheetId="6">#REF!</definedName>
    <definedName name="________________EXH5">#REF!</definedName>
    <definedName name="________________JV13" localSheetId="4">#REF!</definedName>
    <definedName name="________________JV13" localSheetId="5">#REF!</definedName>
    <definedName name="________________JV13" localSheetId="2">#REF!</definedName>
    <definedName name="________________JV13" localSheetId="3">#REF!</definedName>
    <definedName name="________________JV13" localSheetId="6">#REF!</definedName>
    <definedName name="________________JV13">#REF!</definedName>
    <definedName name="________________Key2" localSheetId="4" hidden="1">#REF!</definedName>
    <definedName name="________________Key2" localSheetId="5" hidden="1">#REF!</definedName>
    <definedName name="________________Key2" localSheetId="2" hidden="1">#REF!</definedName>
    <definedName name="________________Key2" localSheetId="3" hidden="1">#REF!</definedName>
    <definedName name="________________Key2" localSheetId="6" hidden="1">#REF!</definedName>
    <definedName name="________________Key2" hidden="1">#REF!</definedName>
    <definedName name="________________ms01" localSheetId="4">#REF!</definedName>
    <definedName name="________________ms01" localSheetId="5">#REF!</definedName>
    <definedName name="________________ms01" localSheetId="2">#REF!</definedName>
    <definedName name="________________ms01" localSheetId="3">#REF!</definedName>
    <definedName name="________________ms01" localSheetId="6">#REF!</definedName>
    <definedName name="________________ms01">#REF!</definedName>
    <definedName name="________________ms02" localSheetId="4">#REF!</definedName>
    <definedName name="________________ms02" localSheetId="5">#REF!</definedName>
    <definedName name="________________ms02" localSheetId="2">#REF!</definedName>
    <definedName name="________________ms02" localSheetId="3">#REF!</definedName>
    <definedName name="________________ms02" localSheetId="6">#REF!</definedName>
    <definedName name="________________ms02">#REF!</definedName>
    <definedName name="________________ms03" localSheetId="4">#REF!</definedName>
    <definedName name="________________ms03" localSheetId="5">#REF!</definedName>
    <definedName name="________________ms03" localSheetId="2">#REF!</definedName>
    <definedName name="________________ms03" localSheetId="3">#REF!</definedName>
    <definedName name="________________ms03" localSheetId="6">#REF!</definedName>
    <definedName name="________________ms03">#REF!</definedName>
    <definedName name="________________ms04" localSheetId="4">#REF!</definedName>
    <definedName name="________________ms04" localSheetId="5">#REF!</definedName>
    <definedName name="________________ms04" localSheetId="2">#REF!</definedName>
    <definedName name="________________ms04" localSheetId="3">#REF!</definedName>
    <definedName name="________________ms04" localSheetId="6">#REF!</definedName>
    <definedName name="________________ms04">#REF!</definedName>
    <definedName name="________________om1">#REF!</definedName>
    <definedName name="________________om2">#REF!</definedName>
    <definedName name="________________omd1">#REF!</definedName>
    <definedName name="________________omd2">#REF!</definedName>
    <definedName name="________________p1">#REF!</definedName>
    <definedName name="________________rb1">#REF!</definedName>
    <definedName name="________________rb2">#REF!</definedName>
    <definedName name="________________rbd1">#REF!</definedName>
    <definedName name="________________rbd2">#REF!</definedName>
    <definedName name="________________RMC2" localSheetId="4">#REF!</definedName>
    <definedName name="________________RMC2" localSheetId="5">#REF!</definedName>
    <definedName name="________________RMC2" localSheetId="2">#REF!</definedName>
    <definedName name="________________RMC2" localSheetId="3">#REF!</definedName>
    <definedName name="________________RMC2" localSheetId="6">#REF!</definedName>
    <definedName name="________________RMC2">#REF!</definedName>
    <definedName name="________________SF3" localSheetId="4">#REF!</definedName>
    <definedName name="________________SF3" localSheetId="5">#REF!</definedName>
    <definedName name="________________SF3" localSheetId="2">#REF!</definedName>
    <definedName name="________________SF3" localSheetId="3">#REF!</definedName>
    <definedName name="________________SF3" localSheetId="6">#REF!</definedName>
    <definedName name="________________SF3">#REF!</definedName>
    <definedName name="________________td01">#REF!</definedName>
    <definedName name="________________td02">#REF!</definedName>
    <definedName name="________________td03">#REF!</definedName>
    <definedName name="________________td04">#REF!</definedName>
    <definedName name="________________TDG01">#REF!</definedName>
    <definedName name="________________TDG02">#REF!</definedName>
    <definedName name="________________TDG03">#REF!</definedName>
    <definedName name="________________TDG04">#REF!</definedName>
    <definedName name="_______________Com1">#REF!</definedName>
    <definedName name="_______________Com2">#REF!</definedName>
    <definedName name="_______________Com3">#REF!</definedName>
    <definedName name="_______________COM94" localSheetId="4">#REF!</definedName>
    <definedName name="_______________COM94" localSheetId="5">#REF!</definedName>
    <definedName name="_______________COM94" localSheetId="2">#REF!</definedName>
    <definedName name="_______________COM94" localSheetId="3">#REF!</definedName>
    <definedName name="_______________COM94" localSheetId="6">#REF!</definedName>
    <definedName name="_______________COM94">#REF!</definedName>
    <definedName name="_______________COM95" localSheetId="4">#REF!</definedName>
    <definedName name="_______________COM95" localSheetId="5">#REF!</definedName>
    <definedName name="_______________COM95" localSheetId="2">#REF!</definedName>
    <definedName name="_______________COM95" localSheetId="3">#REF!</definedName>
    <definedName name="_______________COM95" localSheetId="6">#REF!</definedName>
    <definedName name="_______________COM95">#REF!</definedName>
    <definedName name="_______________EXH1" localSheetId="4">#REF!</definedName>
    <definedName name="_______________EXH1" localSheetId="5">#REF!</definedName>
    <definedName name="_______________EXH1" localSheetId="2">#REF!</definedName>
    <definedName name="_______________EXH1" localSheetId="3">#REF!</definedName>
    <definedName name="_______________EXH1" localSheetId="6">#REF!</definedName>
    <definedName name="_______________EXH1">#REF!</definedName>
    <definedName name="_______________EXH5" localSheetId="4">#REF!</definedName>
    <definedName name="_______________EXH5" localSheetId="5">#REF!</definedName>
    <definedName name="_______________EXH5" localSheetId="2">#REF!</definedName>
    <definedName name="_______________EXH5" localSheetId="3">#REF!</definedName>
    <definedName name="_______________EXH5" localSheetId="6">#REF!</definedName>
    <definedName name="_______________EXH5">#REF!</definedName>
    <definedName name="_______________JV13" localSheetId="4">#REF!</definedName>
    <definedName name="_______________JV13" localSheetId="5">#REF!</definedName>
    <definedName name="_______________JV13" localSheetId="2">#REF!</definedName>
    <definedName name="_______________JV13" localSheetId="3">#REF!</definedName>
    <definedName name="_______________JV13" localSheetId="6">#REF!</definedName>
    <definedName name="_______________JV13">#REF!</definedName>
    <definedName name="_______________Key2" localSheetId="4" hidden="1">#REF!</definedName>
    <definedName name="_______________Key2" localSheetId="5" hidden="1">#REF!</definedName>
    <definedName name="_______________Key2" localSheetId="2" hidden="1">#REF!</definedName>
    <definedName name="_______________Key2" localSheetId="3" hidden="1">#REF!</definedName>
    <definedName name="_______________Key2" localSheetId="6" hidden="1">#REF!</definedName>
    <definedName name="_______________Key2" hidden="1">#REF!</definedName>
    <definedName name="_______________ms01" localSheetId="4">#REF!</definedName>
    <definedName name="_______________ms01" localSheetId="5">#REF!</definedName>
    <definedName name="_______________ms01" localSheetId="2">#REF!</definedName>
    <definedName name="_______________ms01" localSheetId="3">#REF!</definedName>
    <definedName name="_______________ms01" localSheetId="6">#REF!</definedName>
    <definedName name="_______________ms01">#REF!</definedName>
    <definedName name="_______________ms02" localSheetId="4">#REF!</definedName>
    <definedName name="_______________ms02" localSheetId="5">#REF!</definedName>
    <definedName name="_______________ms02" localSheetId="2">#REF!</definedName>
    <definedName name="_______________ms02" localSheetId="3">#REF!</definedName>
    <definedName name="_______________ms02" localSheetId="6">#REF!</definedName>
    <definedName name="_______________ms02">#REF!</definedName>
    <definedName name="_______________ms03" localSheetId="4">#REF!</definedName>
    <definedName name="_______________ms03" localSheetId="5">#REF!</definedName>
    <definedName name="_______________ms03" localSheetId="2">#REF!</definedName>
    <definedName name="_______________ms03" localSheetId="3">#REF!</definedName>
    <definedName name="_______________ms03" localSheetId="6">#REF!</definedName>
    <definedName name="_______________ms03">#REF!</definedName>
    <definedName name="_______________ms04" localSheetId="4">#REF!</definedName>
    <definedName name="_______________ms04" localSheetId="5">#REF!</definedName>
    <definedName name="_______________ms04" localSheetId="2">#REF!</definedName>
    <definedName name="_______________ms04" localSheetId="3">#REF!</definedName>
    <definedName name="_______________ms04" localSheetId="6">#REF!</definedName>
    <definedName name="_______________ms04">#REF!</definedName>
    <definedName name="_______________om1">#REF!</definedName>
    <definedName name="_______________om2">#REF!</definedName>
    <definedName name="_______________omd1">#REF!</definedName>
    <definedName name="_______________omd2">#REF!</definedName>
    <definedName name="_______________p1">#REF!</definedName>
    <definedName name="_______________rb1">#REF!</definedName>
    <definedName name="_______________rb2">#REF!</definedName>
    <definedName name="_______________rbd1">#REF!</definedName>
    <definedName name="_______________rbd2">#REF!</definedName>
    <definedName name="_______________RMC2" localSheetId="4">#REF!</definedName>
    <definedName name="_______________RMC2" localSheetId="5">#REF!</definedName>
    <definedName name="_______________RMC2" localSheetId="2">#REF!</definedName>
    <definedName name="_______________RMC2" localSheetId="3">#REF!</definedName>
    <definedName name="_______________RMC2" localSheetId="6">#REF!</definedName>
    <definedName name="_______________RMC2">#REF!</definedName>
    <definedName name="_______________SF3" localSheetId="4">#REF!</definedName>
    <definedName name="_______________SF3" localSheetId="5">#REF!</definedName>
    <definedName name="_______________SF3" localSheetId="2">#REF!</definedName>
    <definedName name="_______________SF3" localSheetId="3">#REF!</definedName>
    <definedName name="_______________SF3" localSheetId="6">#REF!</definedName>
    <definedName name="_______________SF3">#REF!</definedName>
    <definedName name="_______________td01">#REF!</definedName>
    <definedName name="_______________td02">#REF!</definedName>
    <definedName name="_______________td03">#REF!</definedName>
    <definedName name="_______________td04">#REF!</definedName>
    <definedName name="_______________TDG01">#REF!</definedName>
    <definedName name="_______________TDG02">#REF!</definedName>
    <definedName name="_______________TDG03">#REF!</definedName>
    <definedName name="_______________TDG04">#REF!</definedName>
    <definedName name="______________Com1">#REF!</definedName>
    <definedName name="______________Com2">#REF!</definedName>
    <definedName name="______________Com3">#REF!</definedName>
    <definedName name="______________COM94" localSheetId="4">#REF!</definedName>
    <definedName name="______________COM94" localSheetId="5">#REF!</definedName>
    <definedName name="______________COM94" localSheetId="2">#REF!</definedName>
    <definedName name="______________COM94" localSheetId="3">#REF!</definedName>
    <definedName name="______________COM94" localSheetId="6">#REF!</definedName>
    <definedName name="______________COM94">#REF!</definedName>
    <definedName name="______________COM95" localSheetId="4">#REF!</definedName>
    <definedName name="______________COM95" localSheetId="5">#REF!</definedName>
    <definedName name="______________COM95" localSheetId="2">#REF!</definedName>
    <definedName name="______________COM95" localSheetId="3">#REF!</definedName>
    <definedName name="______________COM95" localSheetId="6">#REF!</definedName>
    <definedName name="______________COM95">#REF!</definedName>
    <definedName name="______________EXH1" localSheetId="4">#REF!</definedName>
    <definedName name="______________EXH1" localSheetId="5">#REF!</definedName>
    <definedName name="______________EXH1" localSheetId="2">#REF!</definedName>
    <definedName name="______________EXH1" localSheetId="3">#REF!</definedName>
    <definedName name="______________EXH1" localSheetId="6">#REF!</definedName>
    <definedName name="______________EXH1">#REF!</definedName>
    <definedName name="______________EXH5" localSheetId="4">#REF!</definedName>
    <definedName name="______________EXH5" localSheetId="5">#REF!</definedName>
    <definedName name="______________EXH5" localSheetId="2">#REF!</definedName>
    <definedName name="______________EXH5" localSheetId="3">#REF!</definedName>
    <definedName name="______________EXH5" localSheetId="6">#REF!</definedName>
    <definedName name="______________EXH5">#REF!</definedName>
    <definedName name="______________JV13" localSheetId="4">#REF!</definedName>
    <definedName name="______________JV13" localSheetId="5">#REF!</definedName>
    <definedName name="______________JV13" localSheetId="2">#REF!</definedName>
    <definedName name="______________JV13" localSheetId="3">#REF!</definedName>
    <definedName name="______________JV13" localSheetId="6">#REF!</definedName>
    <definedName name="______________JV13">#REF!</definedName>
    <definedName name="______________Key2" localSheetId="4" hidden="1">#REF!</definedName>
    <definedName name="______________Key2" localSheetId="5" hidden="1">#REF!</definedName>
    <definedName name="______________Key2" localSheetId="2" hidden="1">#REF!</definedName>
    <definedName name="______________Key2" localSheetId="3" hidden="1">#REF!</definedName>
    <definedName name="______________Key2" localSheetId="6" hidden="1">#REF!</definedName>
    <definedName name="______________Key2" hidden="1">#REF!</definedName>
    <definedName name="______________ms01" localSheetId="4">#REF!</definedName>
    <definedName name="______________ms01" localSheetId="5">#REF!</definedName>
    <definedName name="______________ms01" localSheetId="2">#REF!</definedName>
    <definedName name="______________ms01" localSheetId="3">#REF!</definedName>
    <definedName name="______________ms01" localSheetId="6">#REF!</definedName>
    <definedName name="______________ms01">#REF!</definedName>
    <definedName name="______________ms02" localSheetId="4">#REF!</definedName>
    <definedName name="______________ms02" localSheetId="5">#REF!</definedName>
    <definedName name="______________ms02" localSheetId="2">#REF!</definedName>
    <definedName name="______________ms02" localSheetId="3">#REF!</definedName>
    <definedName name="______________ms02" localSheetId="6">#REF!</definedName>
    <definedName name="______________ms02">#REF!</definedName>
    <definedName name="______________ms03" localSheetId="4">#REF!</definedName>
    <definedName name="______________ms03" localSheetId="5">#REF!</definedName>
    <definedName name="______________ms03" localSheetId="2">#REF!</definedName>
    <definedName name="______________ms03" localSheetId="3">#REF!</definedName>
    <definedName name="______________ms03" localSheetId="6">#REF!</definedName>
    <definedName name="______________ms03">#REF!</definedName>
    <definedName name="______________ms04" localSheetId="4">#REF!</definedName>
    <definedName name="______________ms04" localSheetId="5">#REF!</definedName>
    <definedName name="______________ms04" localSheetId="2">#REF!</definedName>
    <definedName name="______________ms04" localSheetId="3">#REF!</definedName>
    <definedName name="______________ms04" localSheetId="6">#REF!</definedName>
    <definedName name="______________ms04">#REF!</definedName>
    <definedName name="______________om1">#REF!</definedName>
    <definedName name="______________om2">#REF!</definedName>
    <definedName name="______________omd1">#REF!</definedName>
    <definedName name="______________omd2">#REF!</definedName>
    <definedName name="______________p1">#REF!</definedName>
    <definedName name="______________rb1">#REF!</definedName>
    <definedName name="______________rb2">#REF!</definedName>
    <definedName name="______________rbd1">#REF!</definedName>
    <definedName name="______________rbd2">#REF!</definedName>
    <definedName name="______________RMC2" localSheetId="4">#REF!</definedName>
    <definedName name="______________RMC2" localSheetId="5">#REF!</definedName>
    <definedName name="______________RMC2" localSheetId="2">#REF!</definedName>
    <definedName name="______________RMC2" localSheetId="3">#REF!</definedName>
    <definedName name="______________RMC2" localSheetId="6">#REF!</definedName>
    <definedName name="______________RMC2">#REF!</definedName>
    <definedName name="______________SF3" localSheetId="4">#REF!</definedName>
    <definedName name="______________SF3" localSheetId="5">#REF!</definedName>
    <definedName name="______________SF3" localSheetId="2">#REF!</definedName>
    <definedName name="______________SF3" localSheetId="3">#REF!</definedName>
    <definedName name="______________SF3" localSheetId="6">#REF!</definedName>
    <definedName name="______________SF3">#REF!</definedName>
    <definedName name="______________td01">#REF!</definedName>
    <definedName name="______________td02">#REF!</definedName>
    <definedName name="______________td03">#REF!</definedName>
    <definedName name="______________td04">#REF!</definedName>
    <definedName name="______________TDG01">#REF!</definedName>
    <definedName name="______________TDG02">#REF!</definedName>
    <definedName name="______________TDG03">#REF!</definedName>
    <definedName name="______________TDG04">#REF!</definedName>
    <definedName name="_____________Com1">#REF!</definedName>
    <definedName name="_____________Com2">#REF!</definedName>
    <definedName name="_____________Com3">#REF!</definedName>
    <definedName name="_____________COM94" localSheetId="4">#REF!</definedName>
    <definedName name="_____________COM94" localSheetId="5">#REF!</definedName>
    <definedName name="_____________COM94" localSheetId="2">#REF!</definedName>
    <definedName name="_____________COM94" localSheetId="3">#REF!</definedName>
    <definedName name="_____________COM94" localSheetId="6">#REF!</definedName>
    <definedName name="_____________COM94">#REF!</definedName>
    <definedName name="_____________COM95" localSheetId="4">#REF!</definedName>
    <definedName name="_____________COM95" localSheetId="5">#REF!</definedName>
    <definedName name="_____________COM95" localSheetId="2">#REF!</definedName>
    <definedName name="_____________COM95" localSheetId="3">#REF!</definedName>
    <definedName name="_____________COM95" localSheetId="6">#REF!</definedName>
    <definedName name="_____________COM95">#REF!</definedName>
    <definedName name="_____________EXH1" localSheetId="4">#REF!</definedName>
    <definedName name="_____________EXH1" localSheetId="5">#REF!</definedName>
    <definedName name="_____________EXH1" localSheetId="2">#REF!</definedName>
    <definedName name="_____________EXH1" localSheetId="3">#REF!</definedName>
    <definedName name="_____________EXH1" localSheetId="6">#REF!</definedName>
    <definedName name="_____________EXH1">#REF!</definedName>
    <definedName name="_____________EXH5" localSheetId="4">#REF!</definedName>
    <definedName name="_____________EXH5" localSheetId="5">#REF!</definedName>
    <definedName name="_____________EXH5" localSheetId="2">#REF!</definedName>
    <definedName name="_____________EXH5" localSheetId="3">#REF!</definedName>
    <definedName name="_____________EXH5" localSheetId="6">#REF!</definedName>
    <definedName name="_____________EXH5">#REF!</definedName>
    <definedName name="_____________JV13" localSheetId="4">#REF!</definedName>
    <definedName name="_____________JV13" localSheetId="5">#REF!</definedName>
    <definedName name="_____________JV13" localSheetId="2">#REF!</definedName>
    <definedName name="_____________JV13" localSheetId="3">#REF!</definedName>
    <definedName name="_____________JV13" localSheetId="6">#REF!</definedName>
    <definedName name="_____________JV13">#REF!</definedName>
    <definedName name="_____________Key2" localSheetId="4" hidden="1">#REF!</definedName>
    <definedName name="_____________Key2" localSheetId="5" hidden="1">#REF!</definedName>
    <definedName name="_____________Key2" localSheetId="2" hidden="1">#REF!</definedName>
    <definedName name="_____________Key2" localSheetId="3" hidden="1">#REF!</definedName>
    <definedName name="_____________Key2" localSheetId="6" hidden="1">#REF!</definedName>
    <definedName name="_____________Key2" hidden="1">#REF!</definedName>
    <definedName name="_____________ms01" localSheetId="4">#REF!</definedName>
    <definedName name="_____________ms01" localSheetId="5">#REF!</definedName>
    <definedName name="_____________ms01" localSheetId="2">#REF!</definedName>
    <definedName name="_____________ms01" localSheetId="3">#REF!</definedName>
    <definedName name="_____________ms01" localSheetId="6">#REF!</definedName>
    <definedName name="_____________ms01">#REF!</definedName>
    <definedName name="_____________ms02" localSheetId="4">#REF!</definedName>
    <definedName name="_____________ms02" localSheetId="5">#REF!</definedName>
    <definedName name="_____________ms02" localSheetId="2">#REF!</definedName>
    <definedName name="_____________ms02" localSheetId="3">#REF!</definedName>
    <definedName name="_____________ms02" localSheetId="6">#REF!</definedName>
    <definedName name="_____________ms02">#REF!</definedName>
    <definedName name="_____________ms03" localSheetId="4">#REF!</definedName>
    <definedName name="_____________ms03" localSheetId="5">#REF!</definedName>
    <definedName name="_____________ms03" localSheetId="2">#REF!</definedName>
    <definedName name="_____________ms03" localSheetId="3">#REF!</definedName>
    <definedName name="_____________ms03" localSheetId="6">#REF!</definedName>
    <definedName name="_____________ms03">#REF!</definedName>
    <definedName name="_____________ms04" localSheetId="4">#REF!</definedName>
    <definedName name="_____________ms04" localSheetId="5">#REF!</definedName>
    <definedName name="_____________ms04" localSheetId="2">#REF!</definedName>
    <definedName name="_____________ms04" localSheetId="3">#REF!</definedName>
    <definedName name="_____________ms04" localSheetId="6">#REF!</definedName>
    <definedName name="_____________ms04">#REF!</definedName>
    <definedName name="_____________om1">#REF!</definedName>
    <definedName name="_____________om2">#REF!</definedName>
    <definedName name="_____________omd1">#REF!</definedName>
    <definedName name="_____________omd2">#REF!</definedName>
    <definedName name="_____________p1">#REF!</definedName>
    <definedName name="_____________rb1">#REF!</definedName>
    <definedName name="_____________rb2">#REF!</definedName>
    <definedName name="_____________rbd1">#REF!</definedName>
    <definedName name="_____________rbd2">#REF!</definedName>
    <definedName name="_____________RMC2" localSheetId="4">#REF!</definedName>
    <definedName name="_____________RMC2" localSheetId="5">#REF!</definedName>
    <definedName name="_____________RMC2" localSheetId="2">#REF!</definedName>
    <definedName name="_____________RMC2" localSheetId="3">#REF!</definedName>
    <definedName name="_____________RMC2" localSheetId="6">#REF!</definedName>
    <definedName name="_____________RMC2">#REF!</definedName>
    <definedName name="_____________SF3" localSheetId="4">#REF!</definedName>
    <definedName name="_____________SF3" localSheetId="5">#REF!</definedName>
    <definedName name="_____________SF3" localSheetId="2">#REF!</definedName>
    <definedName name="_____________SF3" localSheetId="3">#REF!</definedName>
    <definedName name="_____________SF3" localSheetId="6">#REF!</definedName>
    <definedName name="_____________SF3">#REF!</definedName>
    <definedName name="_____________td01">#REF!</definedName>
    <definedName name="_____________td02">#REF!</definedName>
    <definedName name="_____________td03">#REF!</definedName>
    <definedName name="_____________td04">#REF!</definedName>
    <definedName name="_____________TDG01">#REF!</definedName>
    <definedName name="_____________TDG02">#REF!</definedName>
    <definedName name="_____________TDG03">#REF!</definedName>
    <definedName name="_____________TDG04">#REF!</definedName>
    <definedName name="____________Com1">#REF!</definedName>
    <definedName name="____________Com2">#REF!</definedName>
    <definedName name="____________Com3">#REF!</definedName>
    <definedName name="____________COM94" localSheetId="4">#REF!</definedName>
    <definedName name="____________COM94" localSheetId="5">#REF!</definedName>
    <definedName name="____________COM94" localSheetId="2">#REF!</definedName>
    <definedName name="____________COM94" localSheetId="3">#REF!</definedName>
    <definedName name="____________COM94" localSheetId="6">#REF!</definedName>
    <definedName name="____________COM94">#REF!</definedName>
    <definedName name="____________COM95" localSheetId="4">#REF!</definedName>
    <definedName name="____________COM95" localSheetId="5">#REF!</definedName>
    <definedName name="____________COM95" localSheetId="2">#REF!</definedName>
    <definedName name="____________COM95" localSheetId="3">#REF!</definedName>
    <definedName name="____________COM95" localSheetId="6">#REF!</definedName>
    <definedName name="____________COM95">#REF!</definedName>
    <definedName name="____________EXH1" localSheetId="4">#REF!</definedName>
    <definedName name="____________EXH1" localSheetId="5">#REF!</definedName>
    <definedName name="____________EXH1" localSheetId="2">#REF!</definedName>
    <definedName name="____________EXH1" localSheetId="3">#REF!</definedName>
    <definedName name="____________EXH1" localSheetId="6">#REF!</definedName>
    <definedName name="____________EXH1">#REF!</definedName>
    <definedName name="____________EXH5" localSheetId="4">#REF!</definedName>
    <definedName name="____________EXH5" localSheetId="5">#REF!</definedName>
    <definedName name="____________EXH5" localSheetId="2">#REF!</definedName>
    <definedName name="____________EXH5" localSheetId="3">#REF!</definedName>
    <definedName name="____________EXH5" localSheetId="6">#REF!</definedName>
    <definedName name="____________EXH5">#REF!</definedName>
    <definedName name="____________JV13" localSheetId="4">#REF!</definedName>
    <definedName name="____________JV13" localSheetId="5">#REF!</definedName>
    <definedName name="____________JV13" localSheetId="2">#REF!</definedName>
    <definedName name="____________JV13" localSheetId="3">#REF!</definedName>
    <definedName name="____________JV13" localSheetId="6">#REF!</definedName>
    <definedName name="____________JV13">#REF!</definedName>
    <definedName name="____________Key2" localSheetId="4" hidden="1">#REF!</definedName>
    <definedName name="____________Key2" localSheetId="5" hidden="1">#REF!</definedName>
    <definedName name="____________Key2" localSheetId="2" hidden="1">#REF!</definedName>
    <definedName name="____________Key2" localSheetId="3" hidden="1">#REF!</definedName>
    <definedName name="____________Key2" localSheetId="6" hidden="1">#REF!</definedName>
    <definedName name="____________Key2" hidden="1">#REF!</definedName>
    <definedName name="____________ms01" localSheetId="4">#REF!</definedName>
    <definedName name="____________ms01" localSheetId="5">#REF!</definedName>
    <definedName name="____________ms01" localSheetId="2">#REF!</definedName>
    <definedName name="____________ms01" localSheetId="3">#REF!</definedName>
    <definedName name="____________ms01" localSheetId="6">#REF!</definedName>
    <definedName name="____________ms01">#REF!</definedName>
    <definedName name="____________ms02" localSheetId="4">#REF!</definedName>
    <definedName name="____________ms02" localSheetId="5">#REF!</definedName>
    <definedName name="____________ms02" localSheetId="2">#REF!</definedName>
    <definedName name="____________ms02" localSheetId="3">#REF!</definedName>
    <definedName name="____________ms02" localSheetId="6">#REF!</definedName>
    <definedName name="____________ms02">#REF!</definedName>
    <definedName name="____________ms03" localSheetId="4">#REF!</definedName>
    <definedName name="____________ms03" localSheetId="5">#REF!</definedName>
    <definedName name="____________ms03" localSheetId="2">#REF!</definedName>
    <definedName name="____________ms03" localSheetId="3">#REF!</definedName>
    <definedName name="____________ms03" localSheetId="6">#REF!</definedName>
    <definedName name="____________ms03">#REF!</definedName>
    <definedName name="____________ms04" localSheetId="4">#REF!</definedName>
    <definedName name="____________ms04" localSheetId="5">#REF!</definedName>
    <definedName name="____________ms04" localSheetId="2">#REF!</definedName>
    <definedName name="____________ms04" localSheetId="3">#REF!</definedName>
    <definedName name="____________ms04" localSheetId="6">#REF!</definedName>
    <definedName name="____________ms04">#REF!</definedName>
    <definedName name="____________om1">#REF!</definedName>
    <definedName name="____________om2">#REF!</definedName>
    <definedName name="____________OMD1">#REF!</definedName>
    <definedName name="____________omd2">#REF!</definedName>
    <definedName name="____________p1">#REF!</definedName>
    <definedName name="____________rb1">#REF!</definedName>
    <definedName name="____________rb2">#REF!</definedName>
    <definedName name="____________rbd1">#REF!</definedName>
    <definedName name="____________rbd2">#REF!</definedName>
    <definedName name="____________RMC2" localSheetId="4">#REF!</definedName>
    <definedName name="____________RMC2" localSheetId="5">#REF!</definedName>
    <definedName name="____________RMC2" localSheetId="2">#REF!</definedName>
    <definedName name="____________RMC2" localSheetId="3">#REF!</definedName>
    <definedName name="____________RMC2" localSheetId="6">#REF!</definedName>
    <definedName name="____________RMC2">#REF!</definedName>
    <definedName name="____________SF3" localSheetId="4">#REF!</definedName>
    <definedName name="____________SF3" localSheetId="5">#REF!</definedName>
    <definedName name="____________SF3" localSheetId="2">#REF!</definedName>
    <definedName name="____________SF3" localSheetId="3">#REF!</definedName>
    <definedName name="____________SF3" localSheetId="6">#REF!</definedName>
    <definedName name="____________SF3">#REF!</definedName>
    <definedName name="____________td01">#REF!</definedName>
    <definedName name="____________td02">#REF!</definedName>
    <definedName name="____________td03">#REF!</definedName>
    <definedName name="____________td04">#REF!</definedName>
    <definedName name="____________TDG01">#REF!</definedName>
    <definedName name="____________TDG02">#REF!</definedName>
    <definedName name="____________TDG03">#REF!</definedName>
    <definedName name="____________TDG04">#REF!</definedName>
    <definedName name="___________Com1">#REF!</definedName>
    <definedName name="___________Com2">#REF!</definedName>
    <definedName name="___________Com3">#REF!</definedName>
    <definedName name="___________COM94" localSheetId="4">#REF!</definedName>
    <definedName name="___________COM94" localSheetId="5">#REF!</definedName>
    <definedName name="___________COM94" localSheetId="2">#REF!</definedName>
    <definedName name="___________COM94" localSheetId="3">#REF!</definedName>
    <definedName name="___________COM94" localSheetId="6">#REF!</definedName>
    <definedName name="___________COM94">#REF!</definedName>
    <definedName name="___________COM95" localSheetId="4">#REF!</definedName>
    <definedName name="___________COM95" localSheetId="5">#REF!</definedName>
    <definedName name="___________COM95" localSheetId="2">#REF!</definedName>
    <definedName name="___________COM95" localSheetId="3">#REF!</definedName>
    <definedName name="___________COM95" localSheetId="6">#REF!</definedName>
    <definedName name="___________COM95">#REF!</definedName>
    <definedName name="___________EXH1" localSheetId="4">#REF!</definedName>
    <definedName name="___________EXH1" localSheetId="5">#REF!</definedName>
    <definedName name="___________EXH1" localSheetId="2">#REF!</definedName>
    <definedName name="___________EXH1" localSheetId="3">#REF!</definedName>
    <definedName name="___________EXH1" localSheetId="6">#REF!</definedName>
    <definedName name="___________EXH1">#REF!</definedName>
    <definedName name="___________EXH5" localSheetId="4">#REF!</definedName>
    <definedName name="___________EXH5" localSheetId="5">#REF!</definedName>
    <definedName name="___________EXH5" localSheetId="2">#REF!</definedName>
    <definedName name="___________EXH5" localSheetId="3">#REF!</definedName>
    <definedName name="___________EXH5" localSheetId="6">#REF!</definedName>
    <definedName name="___________EXH5">#REF!</definedName>
    <definedName name="___________JV13" localSheetId="4">#REF!</definedName>
    <definedName name="___________JV13" localSheetId="5">#REF!</definedName>
    <definedName name="___________JV13" localSheetId="2">#REF!</definedName>
    <definedName name="___________JV13" localSheetId="3">#REF!</definedName>
    <definedName name="___________JV13" localSheetId="6">#REF!</definedName>
    <definedName name="___________JV13">#REF!</definedName>
    <definedName name="___________Key2" localSheetId="4" hidden="1">#REF!</definedName>
    <definedName name="___________Key2" localSheetId="5" hidden="1">#REF!</definedName>
    <definedName name="___________Key2" localSheetId="2" hidden="1">#REF!</definedName>
    <definedName name="___________Key2" localSheetId="3" hidden="1">#REF!</definedName>
    <definedName name="___________Key2" localSheetId="6" hidden="1">#REF!</definedName>
    <definedName name="___________Key2" hidden="1">#REF!</definedName>
    <definedName name="___________ms01" localSheetId="4">#REF!</definedName>
    <definedName name="___________ms01" localSheetId="5">#REF!</definedName>
    <definedName name="___________ms01" localSheetId="2">#REF!</definedName>
    <definedName name="___________ms01" localSheetId="3">#REF!</definedName>
    <definedName name="___________ms01" localSheetId="6">#REF!</definedName>
    <definedName name="___________ms01">#REF!</definedName>
    <definedName name="___________ms02" localSheetId="4">#REF!</definedName>
    <definedName name="___________ms02" localSheetId="5">#REF!</definedName>
    <definedName name="___________ms02" localSheetId="2">#REF!</definedName>
    <definedName name="___________ms02" localSheetId="3">#REF!</definedName>
    <definedName name="___________ms02" localSheetId="6">#REF!</definedName>
    <definedName name="___________ms02">#REF!</definedName>
    <definedName name="___________ms03" localSheetId="4">#REF!</definedName>
    <definedName name="___________ms03" localSheetId="5">#REF!</definedName>
    <definedName name="___________ms03" localSheetId="2">#REF!</definedName>
    <definedName name="___________ms03" localSheetId="3">#REF!</definedName>
    <definedName name="___________ms03" localSheetId="6">#REF!</definedName>
    <definedName name="___________ms03">#REF!</definedName>
    <definedName name="___________ms04" localSheetId="4">#REF!</definedName>
    <definedName name="___________ms04" localSheetId="5">#REF!</definedName>
    <definedName name="___________ms04" localSheetId="2">#REF!</definedName>
    <definedName name="___________ms04" localSheetId="3">#REF!</definedName>
    <definedName name="___________ms04" localSheetId="6">#REF!</definedName>
    <definedName name="___________ms04">#REF!</definedName>
    <definedName name="___________om1">#REF!</definedName>
    <definedName name="___________om2">#REF!</definedName>
    <definedName name="___________omd1">#REF!</definedName>
    <definedName name="___________omd2">#REF!</definedName>
    <definedName name="___________p1">#REF!</definedName>
    <definedName name="___________rb1">#REF!</definedName>
    <definedName name="___________rb2">#REF!</definedName>
    <definedName name="___________rbd1">#REF!</definedName>
    <definedName name="___________rbd2">#REF!</definedName>
    <definedName name="___________RMC2" localSheetId="4">#REF!</definedName>
    <definedName name="___________RMC2" localSheetId="5">#REF!</definedName>
    <definedName name="___________RMC2" localSheetId="2">#REF!</definedName>
    <definedName name="___________RMC2" localSheetId="3">#REF!</definedName>
    <definedName name="___________RMC2" localSheetId="6">#REF!</definedName>
    <definedName name="___________RMC2">#REF!</definedName>
    <definedName name="___________SF3" localSheetId="4">#REF!</definedName>
    <definedName name="___________SF3" localSheetId="5">#REF!</definedName>
    <definedName name="___________SF3" localSheetId="2">#REF!</definedName>
    <definedName name="___________SF3" localSheetId="3">#REF!</definedName>
    <definedName name="___________SF3" localSheetId="6">#REF!</definedName>
    <definedName name="___________SF3">#REF!</definedName>
    <definedName name="___________td01">#REF!</definedName>
    <definedName name="___________td02">#REF!</definedName>
    <definedName name="___________td03">#REF!</definedName>
    <definedName name="___________td04">#REF!</definedName>
    <definedName name="___________TDG01">#REF!</definedName>
    <definedName name="___________TDG02">#REF!</definedName>
    <definedName name="___________TDG03">#REF!</definedName>
    <definedName name="___________TDG04">#REF!</definedName>
    <definedName name="__________Com1">#REF!</definedName>
    <definedName name="__________Com2">#REF!</definedName>
    <definedName name="__________Com3">#REF!</definedName>
    <definedName name="__________COM94" localSheetId="4">#REF!</definedName>
    <definedName name="__________COM94" localSheetId="5">#REF!</definedName>
    <definedName name="__________COM94" localSheetId="2">#REF!</definedName>
    <definedName name="__________COM94" localSheetId="3">#REF!</definedName>
    <definedName name="__________COM94" localSheetId="6">#REF!</definedName>
    <definedName name="__________COM94">#REF!</definedName>
    <definedName name="__________COM95" localSheetId="4">#REF!</definedName>
    <definedName name="__________COM95" localSheetId="5">#REF!</definedName>
    <definedName name="__________COM95" localSheetId="2">#REF!</definedName>
    <definedName name="__________COM95" localSheetId="3">#REF!</definedName>
    <definedName name="__________COM95" localSheetId="6">#REF!</definedName>
    <definedName name="__________COM95">#REF!</definedName>
    <definedName name="__________EXH1" localSheetId="4">#REF!</definedName>
    <definedName name="__________EXH1" localSheetId="5">#REF!</definedName>
    <definedName name="__________EXH1" localSheetId="2">#REF!</definedName>
    <definedName name="__________EXH1" localSheetId="3">#REF!</definedName>
    <definedName name="__________EXH1" localSheetId="6">#REF!</definedName>
    <definedName name="__________EXH1">#REF!</definedName>
    <definedName name="__________EXH5" localSheetId="4">#REF!</definedName>
    <definedName name="__________EXH5" localSheetId="5">#REF!</definedName>
    <definedName name="__________EXH5" localSheetId="2">#REF!</definedName>
    <definedName name="__________EXH5" localSheetId="3">#REF!</definedName>
    <definedName name="__________EXH5" localSheetId="6">#REF!</definedName>
    <definedName name="__________EXH5">#REF!</definedName>
    <definedName name="__________JV13" localSheetId="4">#REF!</definedName>
    <definedName name="__________JV13" localSheetId="5">#REF!</definedName>
    <definedName name="__________JV13" localSheetId="2">#REF!</definedName>
    <definedName name="__________JV13" localSheetId="3">#REF!</definedName>
    <definedName name="__________JV13" localSheetId="6">#REF!</definedName>
    <definedName name="__________JV13">#REF!</definedName>
    <definedName name="__________Key2" localSheetId="4" hidden="1">#REF!</definedName>
    <definedName name="__________Key2" localSheetId="5" hidden="1">#REF!</definedName>
    <definedName name="__________Key2" localSheetId="2" hidden="1">#REF!</definedName>
    <definedName name="__________Key2" localSheetId="3" hidden="1">#REF!</definedName>
    <definedName name="__________Key2" localSheetId="6" hidden="1">#REF!</definedName>
    <definedName name="__________Key2" hidden="1">#REF!</definedName>
    <definedName name="__________ms01" localSheetId="4">#REF!</definedName>
    <definedName name="__________ms01" localSheetId="5">#REF!</definedName>
    <definedName name="__________ms01" localSheetId="2">#REF!</definedName>
    <definedName name="__________ms01" localSheetId="3">#REF!</definedName>
    <definedName name="__________ms01" localSheetId="6">#REF!</definedName>
    <definedName name="__________ms01">#REF!</definedName>
    <definedName name="__________ms02" localSheetId="4">#REF!</definedName>
    <definedName name="__________ms02" localSheetId="5">#REF!</definedName>
    <definedName name="__________ms02" localSheetId="2">#REF!</definedName>
    <definedName name="__________ms02" localSheetId="3">#REF!</definedName>
    <definedName name="__________ms02" localSheetId="6">#REF!</definedName>
    <definedName name="__________ms02">#REF!</definedName>
    <definedName name="__________ms03" localSheetId="4">#REF!</definedName>
    <definedName name="__________ms03" localSheetId="5">#REF!</definedName>
    <definedName name="__________ms03" localSheetId="2">#REF!</definedName>
    <definedName name="__________ms03" localSheetId="3">#REF!</definedName>
    <definedName name="__________ms03" localSheetId="6">#REF!</definedName>
    <definedName name="__________ms03">#REF!</definedName>
    <definedName name="__________ms04" localSheetId="4">#REF!</definedName>
    <definedName name="__________ms04" localSheetId="5">#REF!</definedName>
    <definedName name="__________ms04" localSheetId="2">#REF!</definedName>
    <definedName name="__________ms04" localSheetId="3">#REF!</definedName>
    <definedName name="__________ms04" localSheetId="6">#REF!</definedName>
    <definedName name="__________ms04">#REF!</definedName>
    <definedName name="__________om1">#REF!</definedName>
    <definedName name="__________om2">#REF!</definedName>
    <definedName name="__________omd1">#REF!</definedName>
    <definedName name="__________omd2">#REF!</definedName>
    <definedName name="__________p1">#REF!</definedName>
    <definedName name="__________rb1">#REF!</definedName>
    <definedName name="__________rb2">#REF!</definedName>
    <definedName name="__________rbd1">#REF!</definedName>
    <definedName name="__________rbd2">#REF!</definedName>
    <definedName name="__________RMC2" localSheetId="4">#REF!</definedName>
    <definedName name="__________RMC2" localSheetId="5">#REF!</definedName>
    <definedName name="__________RMC2" localSheetId="2">#REF!</definedName>
    <definedName name="__________RMC2" localSheetId="3">#REF!</definedName>
    <definedName name="__________RMC2" localSheetId="6">#REF!</definedName>
    <definedName name="__________RMC2">#REF!</definedName>
    <definedName name="__________SF3" localSheetId="4">#REF!</definedName>
    <definedName name="__________SF3" localSheetId="5">#REF!</definedName>
    <definedName name="__________SF3" localSheetId="2">#REF!</definedName>
    <definedName name="__________SF3" localSheetId="3">#REF!</definedName>
    <definedName name="__________SF3" localSheetId="6">#REF!</definedName>
    <definedName name="__________SF3">#REF!</definedName>
    <definedName name="__________td01">#REF!</definedName>
    <definedName name="__________td02">#REF!</definedName>
    <definedName name="__________td03">#REF!</definedName>
    <definedName name="__________td04">#REF!</definedName>
    <definedName name="__________TDG01">#REF!</definedName>
    <definedName name="__________TDG02">#REF!</definedName>
    <definedName name="__________TDG03">#REF!</definedName>
    <definedName name="__________TDG04">#REF!</definedName>
    <definedName name="_________Com1">#REF!</definedName>
    <definedName name="_________Com2">#REF!</definedName>
    <definedName name="_________Com3">#REF!</definedName>
    <definedName name="_________COM94" localSheetId="4">#REF!</definedName>
    <definedName name="_________COM94" localSheetId="5">#REF!</definedName>
    <definedName name="_________COM94" localSheetId="2">#REF!</definedName>
    <definedName name="_________COM94" localSheetId="3">#REF!</definedName>
    <definedName name="_________COM94" localSheetId="6">#REF!</definedName>
    <definedName name="_________COM94">#REF!</definedName>
    <definedName name="_________COM95" localSheetId="4">#REF!</definedName>
    <definedName name="_________COM95" localSheetId="5">#REF!</definedName>
    <definedName name="_________COM95" localSheetId="2">#REF!</definedName>
    <definedName name="_________COM95" localSheetId="3">#REF!</definedName>
    <definedName name="_________COM95" localSheetId="6">#REF!</definedName>
    <definedName name="_________COM95">#REF!</definedName>
    <definedName name="_________EXH1" localSheetId="4">#REF!</definedName>
    <definedName name="_________EXH1" localSheetId="5">#REF!</definedName>
    <definedName name="_________EXH1" localSheetId="2">#REF!</definedName>
    <definedName name="_________EXH1" localSheetId="3">#REF!</definedName>
    <definedName name="_________EXH1" localSheetId="6">#REF!</definedName>
    <definedName name="_________EXH1">#REF!</definedName>
    <definedName name="_________EXH5" localSheetId="4">#REF!</definedName>
    <definedName name="_________EXH5" localSheetId="5">#REF!</definedName>
    <definedName name="_________EXH5" localSheetId="2">#REF!</definedName>
    <definedName name="_________EXH5" localSheetId="3">#REF!</definedName>
    <definedName name="_________EXH5" localSheetId="6">#REF!</definedName>
    <definedName name="_________EXH5">#REF!</definedName>
    <definedName name="_________JV13" localSheetId="4">#REF!</definedName>
    <definedName name="_________JV13" localSheetId="5">#REF!</definedName>
    <definedName name="_________JV13" localSheetId="2">#REF!</definedName>
    <definedName name="_________JV13" localSheetId="3">#REF!</definedName>
    <definedName name="_________JV13" localSheetId="6">#REF!</definedName>
    <definedName name="_________JV13">#REF!</definedName>
    <definedName name="_________Key2" localSheetId="4" hidden="1">#REF!</definedName>
    <definedName name="_________Key2" localSheetId="5" hidden="1">#REF!</definedName>
    <definedName name="_________Key2" localSheetId="2" hidden="1">#REF!</definedName>
    <definedName name="_________Key2" localSheetId="3" hidden="1">#REF!</definedName>
    <definedName name="_________Key2" localSheetId="6" hidden="1">#REF!</definedName>
    <definedName name="_________Key2" hidden="1">#REF!</definedName>
    <definedName name="_________ms01" localSheetId="4">#REF!</definedName>
    <definedName name="_________ms01" localSheetId="5">#REF!</definedName>
    <definedName name="_________ms01" localSheetId="2">#REF!</definedName>
    <definedName name="_________ms01" localSheetId="3">#REF!</definedName>
    <definedName name="_________ms01" localSheetId="6">#REF!</definedName>
    <definedName name="_________ms01">#REF!</definedName>
    <definedName name="_________ms02" localSheetId="4">#REF!</definedName>
    <definedName name="_________ms02" localSheetId="5">#REF!</definedName>
    <definedName name="_________ms02" localSheetId="2">#REF!</definedName>
    <definedName name="_________ms02" localSheetId="3">#REF!</definedName>
    <definedName name="_________ms02" localSheetId="6">#REF!</definedName>
    <definedName name="_________ms02">#REF!</definedName>
    <definedName name="_________ms03" localSheetId="4">#REF!</definedName>
    <definedName name="_________ms03" localSheetId="5">#REF!</definedName>
    <definedName name="_________ms03" localSheetId="2">#REF!</definedName>
    <definedName name="_________ms03" localSheetId="3">#REF!</definedName>
    <definedName name="_________ms03" localSheetId="6">#REF!</definedName>
    <definedName name="_________ms03">#REF!</definedName>
    <definedName name="_________ms04" localSheetId="4">#REF!</definedName>
    <definedName name="_________ms04" localSheetId="5">#REF!</definedName>
    <definedName name="_________ms04" localSheetId="2">#REF!</definedName>
    <definedName name="_________ms04" localSheetId="3">#REF!</definedName>
    <definedName name="_________ms04" localSheetId="6">#REF!</definedName>
    <definedName name="_________ms04">#REF!</definedName>
    <definedName name="_________om1">#REF!</definedName>
    <definedName name="_________om2">#REF!</definedName>
    <definedName name="_________omd1">#REF!</definedName>
    <definedName name="_________omd2">#REF!</definedName>
    <definedName name="_________p1">#REF!</definedName>
    <definedName name="_________rb1">#REF!</definedName>
    <definedName name="_________rb2">#REF!</definedName>
    <definedName name="_________rbd1">#REF!</definedName>
    <definedName name="_________rbd2">#REF!</definedName>
    <definedName name="_________RMC2" localSheetId="4">#REF!</definedName>
    <definedName name="_________RMC2" localSheetId="5">#REF!</definedName>
    <definedName name="_________RMC2" localSheetId="2">#REF!</definedName>
    <definedName name="_________RMC2" localSheetId="3">#REF!</definedName>
    <definedName name="_________RMC2" localSheetId="6">#REF!</definedName>
    <definedName name="_________RMC2">#REF!</definedName>
    <definedName name="_________SF3" localSheetId="4">#REF!</definedName>
    <definedName name="_________SF3" localSheetId="5">#REF!</definedName>
    <definedName name="_________SF3" localSheetId="2">#REF!</definedName>
    <definedName name="_________SF3" localSheetId="3">#REF!</definedName>
    <definedName name="_________SF3" localSheetId="6">#REF!</definedName>
    <definedName name="_________SF3">#REF!</definedName>
    <definedName name="_________td01">#REF!</definedName>
    <definedName name="_________td02">#REF!</definedName>
    <definedName name="_________td03">#REF!</definedName>
    <definedName name="_________td04">#REF!</definedName>
    <definedName name="_________TDG01">#REF!</definedName>
    <definedName name="_________TDG02">#REF!</definedName>
    <definedName name="_________TDG03">#REF!</definedName>
    <definedName name="_________TDG04">#REF!</definedName>
    <definedName name="________Com1">#REF!</definedName>
    <definedName name="________Com2">#REF!</definedName>
    <definedName name="________Com3">#REF!</definedName>
    <definedName name="________COM94" localSheetId="4">#REF!</definedName>
    <definedName name="________COM94" localSheetId="5">#REF!</definedName>
    <definedName name="________COM94" localSheetId="2">#REF!</definedName>
    <definedName name="________COM94" localSheetId="3">#REF!</definedName>
    <definedName name="________COM94" localSheetId="6">#REF!</definedName>
    <definedName name="________COM94">#REF!</definedName>
    <definedName name="________COM95" localSheetId="4">#REF!</definedName>
    <definedName name="________COM95" localSheetId="5">#REF!</definedName>
    <definedName name="________COM95" localSheetId="2">#REF!</definedName>
    <definedName name="________COM95" localSheetId="3">#REF!</definedName>
    <definedName name="________COM95" localSheetId="6">#REF!</definedName>
    <definedName name="________COM95">#REF!</definedName>
    <definedName name="________EXH1" localSheetId="4">#REF!</definedName>
    <definedName name="________EXH1" localSheetId="5">#REF!</definedName>
    <definedName name="________EXH1" localSheetId="2">#REF!</definedName>
    <definedName name="________EXH1" localSheetId="3">#REF!</definedName>
    <definedName name="________EXH1" localSheetId="6">#REF!</definedName>
    <definedName name="________EXH1">#REF!</definedName>
    <definedName name="________EXH5" localSheetId="4">#REF!</definedName>
    <definedName name="________EXH5" localSheetId="5">#REF!</definedName>
    <definedName name="________EXH5" localSheetId="2">#REF!</definedName>
    <definedName name="________EXH5" localSheetId="3">#REF!</definedName>
    <definedName name="________EXH5" localSheetId="6">#REF!</definedName>
    <definedName name="________EXH5">#REF!</definedName>
    <definedName name="________JV13" localSheetId="4">#REF!</definedName>
    <definedName name="________JV13" localSheetId="5">#REF!</definedName>
    <definedName name="________JV13" localSheetId="2">#REF!</definedName>
    <definedName name="________JV13" localSheetId="3">#REF!</definedName>
    <definedName name="________JV13" localSheetId="6">#REF!</definedName>
    <definedName name="________JV13">#REF!</definedName>
    <definedName name="________Key2" localSheetId="4" hidden="1">#REF!</definedName>
    <definedName name="________Key2" localSheetId="5" hidden="1">#REF!</definedName>
    <definedName name="________Key2" localSheetId="2" hidden="1">#REF!</definedName>
    <definedName name="________Key2" localSheetId="3" hidden="1">#REF!</definedName>
    <definedName name="________Key2" localSheetId="6" hidden="1">#REF!</definedName>
    <definedName name="________Key2" hidden="1">#REF!</definedName>
    <definedName name="________ms01" localSheetId="4">#REF!</definedName>
    <definedName name="________ms01" localSheetId="5">#REF!</definedName>
    <definedName name="________ms01" localSheetId="2">#REF!</definedName>
    <definedName name="________ms01" localSheetId="3">#REF!</definedName>
    <definedName name="________ms01" localSheetId="6">#REF!</definedName>
    <definedName name="________ms01">#REF!</definedName>
    <definedName name="________ms02" localSheetId="4">#REF!</definedName>
    <definedName name="________ms02" localSheetId="5">#REF!</definedName>
    <definedName name="________ms02" localSheetId="2">#REF!</definedName>
    <definedName name="________ms02" localSheetId="3">#REF!</definedName>
    <definedName name="________ms02" localSheetId="6">#REF!</definedName>
    <definedName name="________ms02">#REF!</definedName>
    <definedName name="________ms03" localSheetId="4">#REF!</definedName>
    <definedName name="________ms03" localSheetId="5">#REF!</definedName>
    <definedName name="________ms03" localSheetId="2">#REF!</definedName>
    <definedName name="________ms03" localSheetId="3">#REF!</definedName>
    <definedName name="________ms03" localSheetId="6">#REF!</definedName>
    <definedName name="________ms03">#REF!</definedName>
    <definedName name="________ms04" localSheetId="4">#REF!</definedName>
    <definedName name="________ms04" localSheetId="5">#REF!</definedName>
    <definedName name="________ms04" localSheetId="2">#REF!</definedName>
    <definedName name="________ms04" localSheetId="3">#REF!</definedName>
    <definedName name="________ms04" localSheetId="6">#REF!</definedName>
    <definedName name="________ms04">#REF!</definedName>
    <definedName name="________om1">#REF!</definedName>
    <definedName name="________om2">#REF!</definedName>
    <definedName name="________omd1">#REF!</definedName>
    <definedName name="________omd2">#REF!</definedName>
    <definedName name="________p1">#REF!</definedName>
    <definedName name="________rb1">#REF!</definedName>
    <definedName name="________rb2">#REF!</definedName>
    <definedName name="________rbd1">#REF!</definedName>
    <definedName name="________rbd2">#REF!</definedName>
    <definedName name="________RMC2" localSheetId="4">#REF!</definedName>
    <definedName name="________RMC2" localSheetId="5">#REF!</definedName>
    <definedName name="________RMC2" localSheetId="2">#REF!</definedName>
    <definedName name="________RMC2" localSheetId="3">#REF!</definedName>
    <definedName name="________RMC2" localSheetId="6">#REF!</definedName>
    <definedName name="________RMC2">#REF!</definedName>
    <definedName name="________SF3" localSheetId="4">#REF!</definedName>
    <definedName name="________SF3" localSheetId="5">#REF!</definedName>
    <definedName name="________SF3" localSheetId="2">#REF!</definedName>
    <definedName name="________SF3" localSheetId="3">#REF!</definedName>
    <definedName name="________SF3" localSheetId="6">#REF!</definedName>
    <definedName name="________SF3">#REF!</definedName>
    <definedName name="________td01">#REF!</definedName>
    <definedName name="________td02">#REF!</definedName>
    <definedName name="________td03">#REF!</definedName>
    <definedName name="________td04">#REF!</definedName>
    <definedName name="________TDG01">#REF!</definedName>
    <definedName name="________TDG02">#REF!</definedName>
    <definedName name="________TDG03">#REF!</definedName>
    <definedName name="________TDG04">#REF!</definedName>
    <definedName name="_______Com1">#REF!</definedName>
    <definedName name="_______Com2">#REF!</definedName>
    <definedName name="_______Com3">#REF!</definedName>
    <definedName name="_______COM94" localSheetId="4">#REF!</definedName>
    <definedName name="_______COM94" localSheetId="5">#REF!</definedName>
    <definedName name="_______COM94" localSheetId="2">#REF!</definedName>
    <definedName name="_______COM94" localSheetId="3">#REF!</definedName>
    <definedName name="_______COM94" localSheetId="6">#REF!</definedName>
    <definedName name="_______COM94">#REF!</definedName>
    <definedName name="_______COM95" localSheetId="4">#REF!</definedName>
    <definedName name="_______COM95" localSheetId="5">#REF!</definedName>
    <definedName name="_______COM95" localSheetId="2">#REF!</definedName>
    <definedName name="_______COM95" localSheetId="3">#REF!</definedName>
    <definedName name="_______COM95" localSheetId="6">#REF!</definedName>
    <definedName name="_______COM95">#REF!</definedName>
    <definedName name="_______EXH1" localSheetId="4">#REF!</definedName>
    <definedName name="_______EXH1" localSheetId="5">#REF!</definedName>
    <definedName name="_______EXH1" localSheetId="2">#REF!</definedName>
    <definedName name="_______EXH1" localSheetId="3">#REF!</definedName>
    <definedName name="_______EXH1" localSheetId="6">#REF!</definedName>
    <definedName name="_______EXH1">#REF!</definedName>
    <definedName name="_______EXH5" localSheetId="4">#REF!</definedName>
    <definedName name="_______EXH5" localSheetId="5">#REF!</definedName>
    <definedName name="_______EXH5" localSheetId="2">#REF!</definedName>
    <definedName name="_______EXH5" localSheetId="3">#REF!</definedName>
    <definedName name="_______EXH5" localSheetId="6">#REF!</definedName>
    <definedName name="_______EXH5">#REF!</definedName>
    <definedName name="_______JV13" localSheetId="4">#REF!</definedName>
    <definedName name="_______JV13" localSheetId="5">#REF!</definedName>
    <definedName name="_______JV13" localSheetId="2">#REF!</definedName>
    <definedName name="_______JV13" localSheetId="3">#REF!</definedName>
    <definedName name="_______JV13" localSheetId="6">#REF!</definedName>
    <definedName name="_______JV13">#REF!</definedName>
    <definedName name="_______Key2" localSheetId="4" hidden="1">#REF!</definedName>
    <definedName name="_______Key2" localSheetId="5" hidden="1">#REF!</definedName>
    <definedName name="_______Key2" localSheetId="2" hidden="1">#REF!</definedName>
    <definedName name="_______Key2" localSheetId="3" hidden="1">#REF!</definedName>
    <definedName name="_______Key2" localSheetId="6" hidden="1">#REF!</definedName>
    <definedName name="_______Key2" hidden="1">#REF!</definedName>
    <definedName name="_______ms01" localSheetId="4">#REF!</definedName>
    <definedName name="_______ms01" localSheetId="5">#REF!</definedName>
    <definedName name="_______ms01" localSheetId="2">#REF!</definedName>
    <definedName name="_______ms01" localSheetId="3">#REF!</definedName>
    <definedName name="_______ms01" localSheetId="6">#REF!</definedName>
    <definedName name="_______ms01">#REF!</definedName>
    <definedName name="_______ms02" localSheetId="4">#REF!</definedName>
    <definedName name="_______ms02" localSheetId="5">#REF!</definedName>
    <definedName name="_______ms02" localSheetId="2">#REF!</definedName>
    <definedName name="_______ms02" localSheetId="3">#REF!</definedName>
    <definedName name="_______ms02" localSheetId="6">#REF!</definedName>
    <definedName name="_______ms02">#REF!</definedName>
    <definedName name="_______ms03" localSheetId="4">#REF!</definedName>
    <definedName name="_______ms03" localSheetId="5">#REF!</definedName>
    <definedName name="_______ms03" localSheetId="2">#REF!</definedName>
    <definedName name="_______ms03" localSheetId="3">#REF!</definedName>
    <definedName name="_______ms03" localSheetId="6">#REF!</definedName>
    <definedName name="_______ms03">#REF!</definedName>
    <definedName name="_______ms04" localSheetId="4">#REF!</definedName>
    <definedName name="_______ms04" localSheetId="5">#REF!</definedName>
    <definedName name="_______ms04" localSheetId="2">#REF!</definedName>
    <definedName name="_______ms04" localSheetId="3">#REF!</definedName>
    <definedName name="_______ms04" localSheetId="6">#REF!</definedName>
    <definedName name="_______ms04">#REF!</definedName>
    <definedName name="_______om1">#REF!</definedName>
    <definedName name="_______om2">#REF!</definedName>
    <definedName name="_______omd1">#REF!</definedName>
    <definedName name="_______omd2">#REF!</definedName>
    <definedName name="_______p1">#REF!</definedName>
    <definedName name="_______rb1">#REF!</definedName>
    <definedName name="_______rb2">#REF!</definedName>
    <definedName name="_______rbd1">#REF!</definedName>
    <definedName name="_______rbd2">#REF!</definedName>
    <definedName name="_______RMC2" localSheetId="4">#REF!</definedName>
    <definedName name="_______RMC2" localSheetId="5">#REF!</definedName>
    <definedName name="_______RMC2" localSheetId="2">#REF!</definedName>
    <definedName name="_______RMC2" localSheetId="3">#REF!</definedName>
    <definedName name="_______RMC2" localSheetId="6">#REF!</definedName>
    <definedName name="_______RMC2">#REF!</definedName>
    <definedName name="_______SF3" localSheetId="4">#REF!</definedName>
    <definedName name="_______SF3" localSheetId="5">#REF!</definedName>
    <definedName name="_______SF3" localSheetId="2">#REF!</definedName>
    <definedName name="_______SF3" localSheetId="3">#REF!</definedName>
    <definedName name="_______SF3" localSheetId="6">#REF!</definedName>
    <definedName name="_______SF3">#REF!</definedName>
    <definedName name="_______td01">#REF!</definedName>
    <definedName name="_______td02">#REF!</definedName>
    <definedName name="_______td03">#REF!</definedName>
    <definedName name="_______td04">#REF!</definedName>
    <definedName name="_______TDG01">#REF!</definedName>
    <definedName name="_______TDG02">#REF!</definedName>
    <definedName name="_______TDG03">#REF!</definedName>
    <definedName name="_______TDG04">#REF!</definedName>
    <definedName name="______Com1">#REF!</definedName>
    <definedName name="______Com2">#REF!</definedName>
    <definedName name="______Com3">#REF!</definedName>
    <definedName name="______COM94" localSheetId="4">#REF!</definedName>
    <definedName name="______COM94" localSheetId="5">#REF!</definedName>
    <definedName name="______COM94" localSheetId="2">#REF!</definedName>
    <definedName name="______COM94" localSheetId="3">#REF!</definedName>
    <definedName name="______COM94" localSheetId="6">#REF!</definedName>
    <definedName name="______COM94">#REF!</definedName>
    <definedName name="______COM95" localSheetId="4">#REF!</definedName>
    <definedName name="______COM95" localSheetId="5">#REF!</definedName>
    <definedName name="______COM95" localSheetId="2">#REF!</definedName>
    <definedName name="______COM95" localSheetId="3">#REF!</definedName>
    <definedName name="______COM95" localSheetId="6">#REF!</definedName>
    <definedName name="______COM95">#REF!</definedName>
    <definedName name="______EXH1" localSheetId="4">#REF!</definedName>
    <definedName name="______EXH1" localSheetId="5">#REF!</definedName>
    <definedName name="______EXH1" localSheetId="2">#REF!</definedName>
    <definedName name="______EXH1" localSheetId="3">#REF!</definedName>
    <definedName name="______EXH1" localSheetId="6">#REF!</definedName>
    <definedName name="______EXH1">#REF!</definedName>
    <definedName name="______EXH5" localSheetId="4">#REF!</definedName>
    <definedName name="______EXH5" localSheetId="5">#REF!</definedName>
    <definedName name="______EXH5" localSheetId="2">#REF!</definedName>
    <definedName name="______EXH5" localSheetId="3">#REF!</definedName>
    <definedName name="______EXH5" localSheetId="6">#REF!</definedName>
    <definedName name="______EXH5">#REF!</definedName>
    <definedName name="______JV13" localSheetId="4">#REF!</definedName>
    <definedName name="______JV13" localSheetId="5">#REF!</definedName>
    <definedName name="______JV13" localSheetId="2">#REF!</definedName>
    <definedName name="______JV13" localSheetId="3">#REF!</definedName>
    <definedName name="______JV13" localSheetId="6">#REF!</definedName>
    <definedName name="______JV13">#REF!</definedName>
    <definedName name="______Key2" localSheetId="4" hidden="1">#REF!</definedName>
    <definedName name="______Key2" localSheetId="5" hidden="1">#REF!</definedName>
    <definedName name="______Key2" localSheetId="2" hidden="1">#REF!</definedName>
    <definedName name="______Key2" localSheetId="3" hidden="1">#REF!</definedName>
    <definedName name="______Key2" localSheetId="6" hidden="1">#REF!</definedName>
    <definedName name="______Key2" hidden="1">#REF!</definedName>
    <definedName name="______ms01" localSheetId="4">#REF!</definedName>
    <definedName name="______ms01" localSheetId="5">#REF!</definedName>
    <definedName name="______ms01" localSheetId="2">#REF!</definedName>
    <definedName name="______ms01" localSheetId="3">#REF!</definedName>
    <definedName name="______ms01" localSheetId="6">#REF!</definedName>
    <definedName name="______ms01">#REF!</definedName>
    <definedName name="______ms02" localSheetId="4">#REF!</definedName>
    <definedName name="______ms02" localSheetId="5">#REF!</definedName>
    <definedName name="______ms02" localSheetId="2">#REF!</definedName>
    <definedName name="______ms02" localSheetId="3">#REF!</definedName>
    <definedName name="______ms02" localSheetId="6">#REF!</definedName>
    <definedName name="______ms02">#REF!</definedName>
    <definedName name="______ms03" localSheetId="4">#REF!</definedName>
    <definedName name="______ms03" localSheetId="5">#REF!</definedName>
    <definedName name="______ms03" localSheetId="2">#REF!</definedName>
    <definedName name="______ms03" localSheetId="3">#REF!</definedName>
    <definedName name="______ms03" localSheetId="6">#REF!</definedName>
    <definedName name="______ms03">#REF!</definedName>
    <definedName name="______ms04" localSheetId="4">#REF!</definedName>
    <definedName name="______ms04" localSheetId="5">#REF!</definedName>
    <definedName name="______ms04" localSheetId="2">#REF!</definedName>
    <definedName name="______ms04" localSheetId="3">#REF!</definedName>
    <definedName name="______ms04" localSheetId="6">#REF!</definedName>
    <definedName name="______ms04">#REF!</definedName>
    <definedName name="______om1">#REF!</definedName>
    <definedName name="______om2">#REF!</definedName>
    <definedName name="______OMD1">#REF!</definedName>
    <definedName name="______omd2">#REF!</definedName>
    <definedName name="______p1">#REF!</definedName>
    <definedName name="______rb1">#REF!</definedName>
    <definedName name="______rb2">#REF!</definedName>
    <definedName name="______rbd1">#REF!</definedName>
    <definedName name="______rbd2">#REF!</definedName>
    <definedName name="______RMC2" localSheetId="4">#REF!</definedName>
    <definedName name="______RMC2" localSheetId="5">#REF!</definedName>
    <definedName name="______RMC2" localSheetId="2">#REF!</definedName>
    <definedName name="______RMC2" localSheetId="3">#REF!</definedName>
    <definedName name="______RMC2" localSheetId="6">#REF!</definedName>
    <definedName name="______RMC2">#REF!</definedName>
    <definedName name="______SF3" localSheetId="4">#REF!</definedName>
    <definedName name="______SF3" localSheetId="5">#REF!</definedName>
    <definedName name="______SF3" localSheetId="2">#REF!</definedName>
    <definedName name="______SF3" localSheetId="3">#REF!</definedName>
    <definedName name="______SF3" localSheetId="6">#REF!</definedName>
    <definedName name="______SF3">#REF!</definedName>
    <definedName name="______td01">#REF!</definedName>
    <definedName name="______td02">#REF!</definedName>
    <definedName name="______td03">#REF!</definedName>
    <definedName name="______td04">#REF!</definedName>
    <definedName name="______TDG01">#REF!</definedName>
    <definedName name="______TDG02">#REF!</definedName>
    <definedName name="______TDG03">#REF!</definedName>
    <definedName name="______TDG04">#REF!</definedName>
    <definedName name="_____Com1">#REF!</definedName>
    <definedName name="_____Com2">#REF!</definedName>
    <definedName name="_____Com3">#REF!</definedName>
    <definedName name="_____COM94" localSheetId="4">#REF!</definedName>
    <definedName name="_____COM94" localSheetId="5">#REF!</definedName>
    <definedName name="_____COM94" localSheetId="2">#REF!</definedName>
    <definedName name="_____COM94" localSheetId="3">#REF!</definedName>
    <definedName name="_____COM94" localSheetId="6">#REF!</definedName>
    <definedName name="_____COM94">#REF!</definedName>
    <definedName name="_____COM95" localSheetId="4">#REF!</definedName>
    <definedName name="_____COM95" localSheetId="5">#REF!</definedName>
    <definedName name="_____COM95" localSheetId="2">#REF!</definedName>
    <definedName name="_____COM95" localSheetId="3">#REF!</definedName>
    <definedName name="_____COM95" localSheetId="6">#REF!</definedName>
    <definedName name="_____COM95">#REF!</definedName>
    <definedName name="_____EXH1" localSheetId="4">#REF!</definedName>
    <definedName name="_____EXH1" localSheetId="5">#REF!</definedName>
    <definedName name="_____EXH1" localSheetId="2">#REF!</definedName>
    <definedName name="_____EXH1" localSheetId="3">#REF!</definedName>
    <definedName name="_____EXH1" localSheetId="6">#REF!</definedName>
    <definedName name="_____EXH1">#REF!</definedName>
    <definedName name="_____EXH5" localSheetId="4">#REF!</definedName>
    <definedName name="_____EXH5" localSheetId="5">#REF!</definedName>
    <definedName name="_____EXH5" localSheetId="2">#REF!</definedName>
    <definedName name="_____EXH5" localSheetId="3">#REF!</definedName>
    <definedName name="_____EXH5" localSheetId="6">#REF!</definedName>
    <definedName name="_____EXH5">#REF!</definedName>
    <definedName name="_____JV13" localSheetId="4">#REF!</definedName>
    <definedName name="_____JV13" localSheetId="5">#REF!</definedName>
    <definedName name="_____JV13" localSheetId="2">#REF!</definedName>
    <definedName name="_____JV13" localSheetId="3">#REF!</definedName>
    <definedName name="_____JV13" localSheetId="6">#REF!</definedName>
    <definedName name="_____JV13">#REF!</definedName>
    <definedName name="_____Key2" localSheetId="4" hidden="1">#REF!</definedName>
    <definedName name="_____Key2" localSheetId="5" hidden="1">#REF!</definedName>
    <definedName name="_____Key2" localSheetId="2" hidden="1">#REF!</definedName>
    <definedName name="_____Key2" localSheetId="3" hidden="1">#REF!</definedName>
    <definedName name="_____Key2" localSheetId="6" hidden="1">#REF!</definedName>
    <definedName name="_____Key2" hidden="1">#REF!</definedName>
    <definedName name="_____ms01" localSheetId="4">#REF!</definedName>
    <definedName name="_____ms01" localSheetId="5">#REF!</definedName>
    <definedName name="_____ms01" localSheetId="2">#REF!</definedName>
    <definedName name="_____ms01" localSheetId="3">#REF!</definedName>
    <definedName name="_____ms01" localSheetId="6">#REF!</definedName>
    <definedName name="_____ms01">#REF!</definedName>
    <definedName name="_____ms02" localSheetId="4">#REF!</definedName>
    <definedName name="_____ms02" localSheetId="5">#REF!</definedName>
    <definedName name="_____ms02" localSheetId="2">#REF!</definedName>
    <definedName name="_____ms02" localSheetId="3">#REF!</definedName>
    <definedName name="_____ms02" localSheetId="6">#REF!</definedName>
    <definedName name="_____ms02">#REF!</definedName>
    <definedName name="_____ms03" localSheetId="4">#REF!</definedName>
    <definedName name="_____ms03" localSheetId="5">#REF!</definedName>
    <definedName name="_____ms03" localSheetId="2">#REF!</definedName>
    <definedName name="_____ms03" localSheetId="3">#REF!</definedName>
    <definedName name="_____ms03" localSheetId="6">#REF!</definedName>
    <definedName name="_____ms03">#REF!</definedName>
    <definedName name="_____ms04" localSheetId="4">#REF!</definedName>
    <definedName name="_____ms04" localSheetId="5">#REF!</definedName>
    <definedName name="_____ms04" localSheetId="2">#REF!</definedName>
    <definedName name="_____ms04" localSheetId="3">#REF!</definedName>
    <definedName name="_____ms04" localSheetId="6">#REF!</definedName>
    <definedName name="_____ms04">#REF!</definedName>
    <definedName name="_____om1">#REF!</definedName>
    <definedName name="_____om2">#REF!</definedName>
    <definedName name="_____omd1">#REF!</definedName>
    <definedName name="_____omd2">#REF!</definedName>
    <definedName name="_____p1">#REF!</definedName>
    <definedName name="_____rb1">#REF!</definedName>
    <definedName name="_____rb2">#REF!</definedName>
    <definedName name="_____rbd1">#REF!</definedName>
    <definedName name="_____rbd2">#REF!</definedName>
    <definedName name="_____RMC2" localSheetId="4">#REF!</definedName>
    <definedName name="_____RMC2" localSheetId="5">#REF!</definedName>
    <definedName name="_____RMC2" localSheetId="2">#REF!</definedName>
    <definedName name="_____RMC2" localSheetId="3">#REF!</definedName>
    <definedName name="_____RMC2" localSheetId="6">#REF!</definedName>
    <definedName name="_____RMC2">#REF!</definedName>
    <definedName name="_____SF3" localSheetId="4">#REF!</definedName>
    <definedName name="_____SF3" localSheetId="5">#REF!</definedName>
    <definedName name="_____SF3" localSheetId="2">#REF!</definedName>
    <definedName name="_____SF3" localSheetId="3">#REF!</definedName>
    <definedName name="_____SF3" localSheetId="6">#REF!</definedName>
    <definedName name="_____SF3">#REF!</definedName>
    <definedName name="_____td01" localSheetId="4">#REF!</definedName>
    <definedName name="_____td01" localSheetId="5">#REF!</definedName>
    <definedName name="_____td01" localSheetId="2">#REF!</definedName>
    <definedName name="_____td01" localSheetId="3">#REF!</definedName>
    <definedName name="_____td01" localSheetId="6">#REF!</definedName>
    <definedName name="_____td01">#REF!</definedName>
    <definedName name="_____td02" localSheetId="4">#REF!</definedName>
    <definedName name="_____td02" localSheetId="5">#REF!</definedName>
    <definedName name="_____td02" localSheetId="2">#REF!</definedName>
    <definedName name="_____td02" localSheetId="3">#REF!</definedName>
    <definedName name="_____td02" localSheetId="6">#REF!</definedName>
    <definedName name="_____td02">#REF!</definedName>
    <definedName name="_____td03" localSheetId="4">#REF!</definedName>
    <definedName name="_____td03" localSheetId="5">#REF!</definedName>
    <definedName name="_____td03" localSheetId="2">#REF!</definedName>
    <definedName name="_____td03" localSheetId="3">#REF!</definedName>
    <definedName name="_____td03" localSheetId="6">#REF!</definedName>
    <definedName name="_____td03">#REF!</definedName>
    <definedName name="_____td04" localSheetId="4">#REF!</definedName>
    <definedName name="_____td04" localSheetId="5">#REF!</definedName>
    <definedName name="_____td04" localSheetId="2">#REF!</definedName>
    <definedName name="_____td04" localSheetId="3">#REF!</definedName>
    <definedName name="_____td04" localSheetId="6">#REF!</definedName>
    <definedName name="_____td04">#REF!</definedName>
    <definedName name="_____TDG01" localSheetId="4">#REF!</definedName>
    <definedName name="_____TDG01" localSheetId="5">#REF!</definedName>
    <definedName name="_____TDG01" localSheetId="2">#REF!</definedName>
    <definedName name="_____TDG01" localSheetId="3">#REF!</definedName>
    <definedName name="_____TDG01" localSheetId="6">#REF!</definedName>
    <definedName name="_____TDG01">#REF!</definedName>
    <definedName name="_____TDG02" localSheetId="4">#REF!</definedName>
    <definedName name="_____TDG02" localSheetId="5">#REF!</definedName>
    <definedName name="_____TDG02" localSheetId="2">#REF!</definedName>
    <definedName name="_____TDG02" localSheetId="3">#REF!</definedName>
    <definedName name="_____TDG02" localSheetId="6">#REF!</definedName>
    <definedName name="_____TDG02">#REF!</definedName>
    <definedName name="_____TDG03" localSheetId="4">#REF!</definedName>
    <definedName name="_____TDG03" localSheetId="5">#REF!</definedName>
    <definedName name="_____TDG03" localSheetId="2">#REF!</definedName>
    <definedName name="_____TDG03" localSheetId="3">#REF!</definedName>
    <definedName name="_____TDG03" localSheetId="6">#REF!</definedName>
    <definedName name="_____TDG03">#REF!</definedName>
    <definedName name="_____TDG04" localSheetId="4">#REF!</definedName>
    <definedName name="_____TDG04" localSheetId="5">#REF!</definedName>
    <definedName name="_____TDG04" localSheetId="2">#REF!</definedName>
    <definedName name="_____TDG04" localSheetId="3">#REF!</definedName>
    <definedName name="_____TDG04" localSheetId="6">#REF!</definedName>
    <definedName name="_____TDG04">#REF!</definedName>
    <definedName name="____Com1">#REF!</definedName>
    <definedName name="____Com2">#REF!</definedName>
    <definedName name="____Com3">#REF!</definedName>
    <definedName name="____COM94" localSheetId="4">#REF!</definedName>
    <definedName name="____COM94" localSheetId="5">#REF!</definedName>
    <definedName name="____COM94" localSheetId="2">#REF!</definedName>
    <definedName name="____COM94" localSheetId="3">#REF!</definedName>
    <definedName name="____COM94" localSheetId="6">#REF!</definedName>
    <definedName name="____COM94">#REF!</definedName>
    <definedName name="____COM95" localSheetId="4">#REF!</definedName>
    <definedName name="____COM95" localSheetId="5">#REF!</definedName>
    <definedName name="____COM95" localSheetId="2">#REF!</definedName>
    <definedName name="____COM95" localSheetId="3">#REF!</definedName>
    <definedName name="____COM95" localSheetId="6">#REF!</definedName>
    <definedName name="____COM95">#REF!</definedName>
    <definedName name="____EXH1" localSheetId="4">#REF!</definedName>
    <definedName name="____EXH1" localSheetId="5">#REF!</definedName>
    <definedName name="____EXH1" localSheetId="2">#REF!</definedName>
    <definedName name="____EXH1" localSheetId="3">#REF!</definedName>
    <definedName name="____EXH1" localSheetId="6">#REF!</definedName>
    <definedName name="____EXH1">#REF!</definedName>
    <definedName name="____EXH5" localSheetId="4">#REF!</definedName>
    <definedName name="____EXH5" localSheetId="5">#REF!</definedName>
    <definedName name="____EXH5" localSheetId="2">#REF!</definedName>
    <definedName name="____EXH5" localSheetId="3">#REF!</definedName>
    <definedName name="____EXH5" localSheetId="6">#REF!</definedName>
    <definedName name="____EXH5">#REF!</definedName>
    <definedName name="____JV13" localSheetId="4">#REF!</definedName>
    <definedName name="____JV13" localSheetId="5">#REF!</definedName>
    <definedName name="____JV13" localSheetId="2">#REF!</definedName>
    <definedName name="____JV13" localSheetId="3">#REF!</definedName>
    <definedName name="____JV13" localSheetId="6">#REF!</definedName>
    <definedName name="____JV13">#REF!</definedName>
    <definedName name="____Key2" localSheetId="4" hidden="1">#REF!</definedName>
    <definedName name="____Key2" localSheetId="5" hidden="1">#REF!</definedName>
    <definedName name="____Key2" localSheetId="2" hidden="1">#REF!</definedName>
    <definedName name="____Key2" localSheetId="3" hidden="1">#REF!</definedName>
    <definedName name="____Key2" localSheetId="6" hidden="1">#REF!</definedName>
    <definedName name="____Key2" hidden="1">#REF!</definedName>
    <definedName name="____ms01" localSheetId="4">#REF!</definedName>
    <definedName name="____ms01" localSheetId="5">#REF!</definedName>
    <definedName name="____ms01" localSheetId="2">#REF!</definedName>
    <definedName name="____ms01" localSheetId="3">#REF!</definedName>
    <definedName name="____ms01" localSheetId="6">#REF!</definedName>
    <definedName name="____ms01">#REF!</definedName>
    <definedName name="____ms02" localSheetId="4">#REF!</definedName>
    <definedName name="____ms02" localSheetId="5">#REF!</definedName>
    <definedName name="____ms02" localSheetId="2">#REF!</definedName>
    <definedName name="____ms02" localSheetId="3">#REF!</definedName>
    <definedName name="____ms02" localSheetId="6">#REF!</definedName>
    <definedName name="____ms02">#REF!</definedName>
    <definedName name="____ms03" localSheetId="4">#REF!</definedName>
    <definedName name="____ms03" localSheetId="5">#REF!</definedName>
    <definedName name="____ms03" localSheetId="2">#REF!</definedName>
    <definedName name="____ms03" localSheetId="3">#REF!</definedName>
    <definedName name="____ms03" localSheetId="6">#REF!</definedName>
    <definedName name="____ms03">#REF!</definedName>
    <definedName name="____ms04" localSheetId="4">#REF!</definedName>
    <definedName name="____ms04" localSheetId="5">#REF!</definedName>
    <definedName name="____ms04" localSheetId="2">#REF!</definedName>
    <definedName name="____ms04" localSheetId="3">#REF!</definedName>
    <definedName name="____ms04" localSheetId="6">#REF!</definedName>
    <definedName name="____ms04">#REF!</definedName>
    <definedName name="____om1">#REF!</definedName>
    <definedName name="____om2">#REF!</definedName>
    <definedName name="____OMD1">#REF!</definedName>
    <definedName name="____omd2">#REF!</definedName>
    <definedName name="____p1">#REF!</definedName>
    <definedName name="____rb1">#REF!</definedName>
    <definedName name="____rb2">#REF!</definedName>
    <definedName name="____rbd1">#REF!</definedName>
    <definedName name="____rbd2">#REF!</definedName>
    <definedName name="____RMC2" localSheetId="4">#REF!</definedName>
    <definedName name="____RMC2" localSheetId="5">#REF!</definedName>
    <definedName name="____RMC2" localSheetId="2">#REF!</definedName>
    <definedName name="____RMC2" localSheetId="3">#REF!</definedName>
    <definedName name="____RMC2" localSheetId="6">#REF!</definedName>
    <definedName name="____RMC2">#REF!</definedName>
    <definedName name="____SF3" localSheetId="4">#REF!</definedName>
    <definedName name="____SF3" localSheetId="5">#REF!</definedName>
    <definedName name="____SF3" localSheetId="2">#REF!</definedName>
    <definedName name="____SF3" localSheetId="3">#REF!</definedName>
    <definedName name="____SF3" localSheetId="6">#REF!</definedName>
    <definedName name="____SF3">#REF!</definedName>
    <definedName name="____td01">#REF!</definedName>
    <definedName name="____td02">#REF!</definedName>
    <definedName name="____td03">#REF!</definedName>
    <definedName name="____td04">#REF!</definedName>
    <definedName name="____TDG01">#REF!</definedName>
    <definedName name="____TDG02">#REF!</definedName>
    <definedName name="____TDG03">#REF!</definedName>
    <definedName name="____TDG04">#REF!</definedName>
    <definedName name="___Com1">#REF!</definedName>
    <definedName name="___Com2">#REF!</definedName>
    <definedName name="___Com3">#REF!</definedName>
    <definedName name="___COM94" localSheetId="4">#REF!</definedName>
    <definedName name="___COM94" localSheetId="5">#REF!</definedName>
    <definedName name="___COM94" localSheetId="2">#REF!</definedName>
    <definedName name="___COM94" localSheetId="3">#REF!</definedName>
    <definedName name="___COM94" localSheetId="6">#REF!</definedName>
    <definedName name="___COM94">#REF!</definedName>
    <definedName name="___COM95" localSheetId="4">#REF!</definedName>
    <definedName name="___COM95" localSheetId="5">#REF!</definedName>
    <definedName name="___COM95" localSheetId="2">#REF!</definedName>
    <definedName name="___COM95" localSheetId="3">#REF!</definedName>
    <definedName name="___COM95" localSheetId="6">#REF!</definedName>
    <definedName name="___COM95">#REF!</definedName>
    <definedName name="___EXH1" localSheetId="4">#REF!</definedName>
    <definedName name="___EXH1" localSheetId="5">#REF!</definedName>
    <definedName name="___EXH1" localSheetId="2">#REF!</definedName>
    <definedName name="___EXH1" localSheetId="3">#REF!</definedName>
    <definedName name="___EXH1" localSheetId="6">#REF!</definedName>
    <definedName name="___EXH1">#REF!</definedName>
    <definedName name="___EXH5" localSheetId="4">#REF!</definedName>
    <definedName name="___EXH5" localSheetId="5">#REF!</definedName>
    <definedName name="___EXH5" localSheetId="2">#REF!</definedName>
    <definedName name="___EXH5" localSheetId="3">#REF!</definedName>
    <definedName name="___EXH5" localSheetId="6">#REF!</definedName>
    <definedName name="___EXH5">#REF!</definedName>
    <definedName name="___JV13" localSheetId="4">#REF!</definedName>
    <definedName name="___JV13" localSheetId="5">#REF!</definedName>
    <definedName name="___JV13" localSheetId="2">#REF!</definedName>
    <definedName name="___JV13" localSheetId="3">#REF!</definedName>
    <definedName name="___JV13" localSheetId="6">#REF!</definedName>
    <definedName name="___JV13">#REF!</definedName>
    <definedName name="___Key2" localSheetId="4" hidden="1">#REF!</definedName>
    <definedName name="___Key2" localSheetId="5" hidden="1">#REF!</definedName>
    <definedName name="___Key2" localSheetId="2" hidden="1">#REF!</definedName>
    <definedName name="___Key2" localSheetId="3" hidden="1">#REF!</definedName>
    <definedName name="___Key2" localSheetId="6" hidden="1">#REF!</definedName>
    <definedName name="___Key2" hidden="1">#REF!</definedName>
    <definedName name="___ms01" localSheetId="4">#REF!</definedName>
    <definedName name="___ms01" localSheetId="5">#REF!</definedName>
    <definedName name="___ms01" localSheetId="2">#REF!</definedName>
    <definedName name="___ms01" localSheetId="3">#REF!</definedName>
    <definedName name="___ms01" localSheetId="6">#REF!</definedName>
    <definedName name="___ms01">#REF!</definedName>
    <definedName name="___ms02" localSheetId="4">#REF!</definedName>
    <definedName name="___ms02" localSheetId="5">#REF!</definedName>
    <definedName name="___ms02" localSheetId="2">#REF!</definedName>
    <definedName name="___ms02" localSheetId="3">#REF!</definedName>
    <definedName name="___ms02" localSheetId="6">#REF!</definedName>
    <definedName name="___ms02">#REF!</definedName>
    <definedName name="___ms03" localSheetId="4">#REF!</definedName>
    <definedName name="___ms03" localSheetId="5">#REF!</definedName>
    <definedName name="___ms03" localSheetId="2">#REF!</definedName>
    <definedName name="___ms03" localSheetId="3">#REF!</definedName>
    <definedName name="___ms03" localSheetId="6">#REF!</definedName>
    <definedName name="___ms03">#REF!</definedName>
    <definedName name="___ms04" localSheetId="4">#REF!</definedName>
    <definedName name="___ms04" localSheetId="5">#REF!</definedName>
    <definedName name="___ms04" localSheetId="2">#REF!</definedName>
    <definedName name="___ms04" localSheetId="3">#REF!</definedName>
    <definedName name="___ms04" localSheetId="6">#REF!</definedName>
    <definedName name="___ms04">#REF!</definedName>
    <definedName name="___om1">#REF!</definedName>
    <definedName name="___om2">#REF!</definedName>
    <definedName name="___omd1">#REF!</definedName>
    <definedName name="___omd2">#REF!</definedName>
    <definedName name="___p1">#REF!</definedName>
    <definedName name="___rb1">#REF!</definedName>
    <definedName name="___rb2">#REF!</definedName>
    <definedName name="___rbd1">#REF!</definedName>
    <definedName name="___rbd2">#REF!</definedName>
    <definedName name="___RMC2" localSheetId="4">#REF!</definedName>
    <definedName name="___RMC2" localSheetId="5">#REF!</definedName>
    <definedName name="___RMC2" localSheetId="2">#REF!</definedName>
    <definedName name="___RMC2" localSheetId="3">#REF!</definedName>
    <definedName name="___RMC2" localSheetId="6">#REF!</definedName>
    <definedName name="___RMC2">#REF!</definedName>
    <definedName name="___SF3" localSheetId="4">#REF!</definedName>
    <definedName name="___SF3" localSheetId="5">#REF!</definedName>
    <definedName name="___SF3" localSheetId="2">#REF!</definedName>
    <definedName name="___SF3" localSheetId="3">#REF!</definedName>
    <definedName name="___SF3" localSheetId="6">#REF!</definedName>
    <definedName name="___SF3">#REF!</definedName>
    <definedName name="___td01">#REF!</definedName>
    <definedName name="___td02">#REF!</definedName>
    <definedName name="___td03">#REF!</definedName>
    <definedName name="___td04">#REF!</definedName>
    <definedName name="___TDG01">#REF!</definedName>
    <definedName name="___TDG02">#REF!</definedName>
    <definedName name="___TDG03">#REF!</definedName>
    <definedName name="___TDG04">#REF!</definedName>
    <definedName name="__Com1">#REF!</definedName>
    <definedName name="__Com2">#REF!</definedName>
    <definedName name="__Com3">#REF!</definedName>
    <definedName name="__COM94" localSheetId="4">#REF!</definedName>
    <definedName name="__COM94" localSheetId="5">#REF!</definedName>
    <definedName name="__COM94" localSheetId="2">#REF!</definedName>
    <definedName name="__COM94" localSheetId="3">#REF!</definedName>
    <definedName name="__COM94" localSheetId="6">#REF!</definedName>
    <definedName name="__COM94">#REF!</definedName>
    <definedName name="__COM95" localSheetId="4">#REF!</definedName>
    <definedName name="__COM95" localSheetId="5">#REF!</definedName>
    <definedName name="__COM95" localSheetId="2">#REF!</definedName>
    <definedName name="__COM95" localSheetId="3">#REF!</definedName>
    <definedName name="__COM95" localSheetId="6">#REF!</definedName>
    <definedName name="__COM95">#REF!</definedName>
    <definedName name="__EXH1" localSheetId="4">#REF!</definedName>
    <definedName name="__EXH1" localSheetId="5">#REF!</definedName>
    <definedName name="__EXH1" localSheetId="2">#REF!</definedName>
    <definedName name="__EXH1" localSheetId="3">#REF!</definedName>
    <definedName name="__EXH1" localSheetId="6">#REF!</definedName>
    <definedName name="__EXH1">#REF!</definedName>
    <definedName name="__EXH5" localSheetId="4">#REF!</definedName>
    <definedName name="__EXH5" localSheetId="5">#REF!</definedName>
    <definedName name="__EXH5" localSheetId="2">#REF!</definedName>
    <definedName name="__EXH5" localSheetId="3">#REF!</definedName>
    <definedName name="__EXH5" localSheetId="6">#REF!</definedName>
    <definedName name="__EXH5">#REF!</definedName>
    <definedName name="__JV13" localSheetId="4">#REF!</definedName>
    <definedName name="__JV13" localSheetId="5">#REF!</definedName>
    <definedName name="__JV13" localSheetId="2">#REF!</definedName>
    <definedName name="__JV13" localSheetId="3">#REF!</definedName>
    <definedName name="__JV13" localSheetId="6">#REF!</definedName>
    <definedName name="__JV13">#REF!</definedName>
    <definedName name="__key1" localSheetId="4" hidden="1">#REF!</definedName>
    <definedName name="__key1" localSheetId="5" hidden="1">#REF!</definedName>
    <definedName name="__key1" localSheetId="2" hidden="1">#REF!</definedName>
    <definedName name="__key1" localSheetId="3" hidden="1">#REF!</definedName>
    <definedName name="__key1" localSheetId="6" hidden="1">#REF!</definedName>
    <definedName name="__key1" hidden="1">#REF!</definedName>
    <definedName name="__Key2" localSheetId="4" hidden="1">#REF!</definedName>
    <definedName name="__Key2" localSheetId="5" hidden="1">#REF!</definedName>
    <definedName name="__Key2" localSheetId="2" hidden="1">#REF!</definedName>
    <definedName name="__Key2" localSheetId="3" hidden="1">#REF!</definedName>
    <definedName name="__Key2" localSheetId="6" hidden="1">#REF!</definedName>
    <definedName name="__Key2" hidden="1">#REF!</definedName>
    <definedName name="__ms01" localSheetId="4">#REF!</definedName>
    <definedName name="__ms01" localSheetId="5">#REF!</definedName>
    <definedName name="__ms01" localSheetId="2">#REF!</definedName>
    <definedName name="__ms01" localSheetId="3">#REF!</definedName>
    <definedName name="__ms01" localSheetId="6">#REF!</definedName>
    <definedName name="__ms01">#REF!</definedName>
    <definedName name="__ms02" localSheetId="4">#REF!</definedName>
    <definedName name="__ms02" localSheetId="5">#REF!</definedName>
    <definedName name="__ms02" localSheetId="2">#REF!</definedName>
    <definedName name="__ms02" localSheetId="3">#REF!</definedName>
    <definedName name="__ms02" localSheetId="6">#REF!</definedName>
    <definedName name="__ms02">#REF!</definedName>
    <definedName name="__ms03" localSheetId="4">#REF!</definedName>
    <definedName name="__ms03" localSheetId="5">#REF!</definedName>
    <definedName name="__ms03" localSheetId="2">#REF!</definedName>
    <definedName name="__ms03" localSheetId="3">#REF!</definedName>
    <definedName name="__ms03" localSheetId="6">#REF!</definedName>
    <definedName name="__ms03">#REF!</definedName>
    <definedName name="__ms04" localSheetId="4">#REF!</definedName>
    <definedName name="__ms04" localSheetId="5">#REF!</definedName>
    <definedName name="__ms04" localSheetId="2">#REF!</definedName>
    <definedName name="__ms04" localSheetId="3">#REF!</definedName>
    <definedName name="__ms04" localSheetId="6">#REF!</definedName>
    <definedName name="__ms04">#REF!</definedName>
    <definedName name="__om1">#REF!</definedName>
    <definedName name="__om2">#REF!</definedName>
    <definedName name="__omd1">#REF!</definedName>
    <definedName name="__omd2">#REF!</definedName>
    <definedName name="__p1">#REF!</definedName>
    <definedName name="__rb1">#REF!</definedName>
    <definedName name="__rb2">#REF!</definedName>
    <definedName name="__rbd1">#REF!</definedName>
    <definedName name="__rbd2">#REF!</definedName>
    <definedName name="__RMC2" localSheetId="4">#REF!</definedName>
    <definedName name="__RMC2" localSheetId="5">#REF!</definedName>
    <definedName name="__RMC2" localSheetId="2">#REF!</definedName>
    <definedName name="__RMC2" localSheetId="3">#REF!</definedName>
    <definedName name="__RMC2" localSheetId="6">#REF!</definedName>
    <definedName name="__RMC2">#REF!</definedName>
    <definedName name="__SF3" localSheetId="4">#REF!</definedName>
    <definedName name="__SF3" localSheetId="5">#REF!</definedName>
    <definedName name="__SF3" localSheetId="2">#REF!</definedName>
    <definedName name="__SF3" localSheetId="3">#REF!</definedName>
    <definedName name="__SF3" localSheetId="6">#REF!</definedName>
    <definedName name="__SF3">#REF!</definedName>
    <definedName name="__td01">#REF!</definedName>
    <definedName name="__td02">#REF!</definedName>
    <definedName name="__td03">#REF!</definedName>
    <definedName name="__td04">#REF!</definedName>
    <definedName name="__TDG01">#REF!</definedName>
    <definedName name="__TDG02">#REF!</definedName>
    <definedName name="__TDG03">#REF!</definedName>
    <definedName name="__TDG04">#REF!</definedName>
    <definedName name="_1__123Graph_ACONTRACT_BY_B_U" hidden="1">#REF!</definedName>
    <definedName name="_10__123Graph_BQRE_S_BY_TYPE" hidden="1">#REF!</definedName>
    <definedName name="_11__123Graph_BSENS_COMPARISON" hidden="1">#REF!</definedName>
    <definedName name="_12__123Graph_BSUPPLIES_BY_B_U" hidden="1">#REF!</definedName>
    <definedName name="_13__123Graph_BTAX_CREDIT" hidden="1">#REF!</definedName>
    <definedName name="_14__123Graph_BWAGES_BY_B_U" hidden="1">#REF!</definedName>
    <definedName name="_15__123Graph_CCONTRACT_BY_B_U" hidden="1">#REF!</definedName>
    <definedName name="_16__123Graph_CQRE_S_BY_CO." hidden="1">#REF!</definedName>
    <definedName name="_17__123Graph_CQRE_S_BY_TYPE" hidden="1">#REF!</definedName>
    <definedName name="_18__123Graph_CSENS_COMPARISON" hidden="1">#REF!</definedName>
    <definedName name="_19__123Graph_CSUPPLIES_BY_B_U" hidden="1">#REF!</definedName>
    <definedName name="_2__123Graph_AQRE_S_BY_CO." hidden="1">#REF!</definedName>
    <definedName name="_20__123Graph_CWAGES_BY_B_U" hidden="1">#REF!</definedName>
    <definedName name="_20_MWS" localSheetId="4">#REF!</definedName>
    <definedName name="_20_MWS" localSheetId="5">#REF!</definedName>
    <definedName name="_20_MWS" localSheetId="2">#REF!</definedName>
    <definedName name="_20_MWS" localSheetId="3">#REF!</definedName>
    <definedName name="_20_MWS" localSheetId="6">#REF!</definedName>
    <definedName name="_20_MWS">#REF!</definedName>
    <definedName name="_21__123Graph_DCONTRACT_BY_B_U" hidden="1">#REF!</definedName>
    <definedName name="_21_MWS" localSheetId="4">#REF!</definedName>
    <definedName name="_21_MWS" localSheetId="5">#REF!</definedName>
    <definedName name="_21_MWS" localSheetId="2">#REF!</definedName>
    <definedName name="_21_MWS" localSheetId="3">#REF!</definedName>
    <definedName name="_21_MWS" localSheetId="6">#REF!</definedName>
    <definedName name="_21_MWS">#REF!</definedName>
    <definedName name="_22__123Graph_DQRE_S_BY_CO." hidden="1">#REF!</definedName>
    <definedName name="_23__123Graph_DSUPPLIES_BY_B_U" hidden="1">#REF!</definedName>
    <definedName name="_23_MWS" localSheetId="4">#REF!</definedName>
    <definedName name="_23_MWS" localSheetId="5">#REF!</definedName>
    <definedName name="_23_MWS" localSheetId="2">#REF!</definedName>
    <definedName name="_23_MWS" localSheetId="3">#REF!</definedName>
    <definedName name="_23_MWS" localSheetId="6">#REF!</definedName>
    <definedName name="_23_MWS">#REF!</definedName>
    <definedName name="_24__123Graph_DWAGES_BY_B_U" hidden="1">#REF!</definedName>
    <definedName name="_24_MWS" localSheetId="4">#REF!</definedName>
    <definedName name="_24_MWS" localSheetId="5">#REF!</definedName>
    <definedName name="_24_MWS" localSheetId="2">#REF!</definedName>
    <definedName name="_24_MWS" localSheetId="3">#REF!</definedName>
    <definedName name="_24_MWS" localSheetId="6">#REF!</definedName>
    <definedName name="_24_MWS">#REF!</definedName>
    <definedName name="_25__123Graph_ECONTRACT_BY_B_U" hidden="1">#REF!</definedName>
    <definedName name="_26__123Graph_EQRE_S_BY_CO." hidden="1">#REF!</definedName>
    <definedName name="_27__123Graph_ESUPPLIES_BY_B_U" hidden="1">#REF!</definedName>
    <definedName name="_28__123Graph_EWAGES_BY_B_U" hidden="1">#REF!</definedName>
    <definedName name="_29__123Graph_FCONTRACT_BY_B_U" hidden="1">#REF!</definedName>
    <definedName name="_3__123Graph_AQRE_S_BY_TYPE" hidden="1">#REF!</definedName>
    <definedName name="_30__123Graph_FQRE_S_BY_CO." hidden="1">#REF!</definedName>
    <definedName name="_31__123Graph_FSUPPLIES_BY_B_U" hidden="1">#REF!</definedName>
    <definedName name="_32__123Graph_FWAGES_BY_B_U" hidden="1">#REF!</definedName>
    <definedName name="_33__123Graph_XCONTRACT_BY_B_U" hidden="1">#REF!</definedName>
    <definedName name="_34__123Graph_XQRE_S_BY_CO." hidden="1">#REF!</definedName>
    <definedName name="_35__123Graph_XQRE_S_BY_TYPE" hidden="1">#REF!</definedName>
    <definedName name="_35_MWS" localSheetId="4">#REF!</definedName>
    <definedName name="_35_MWS" localSheetId="5">#REF!</definedName>
    <definedName name="_35_MWS" localSheetId="2">#REF!</definedName>
    <definedName name="_35_MWS" localSheetId="3">#REF!</definedName>
    <definedName name="_35_MWS" localSheetId="6">#REF!</definedName>
    <definedName name="_35_MWS">#REF!</definedName>
    <definedName name="_36__123Graph_XSUPPLIES_BY_B_U" hidden="1">#REF!</definedName>
    <definedName name="_37__123Graph_XTAX_CREDIT" hidden="1">#REF!</definedName>
    <definedName name="_38_0_0_K" localSheetId="4" hidden="1">#REF!</definedName>
    <definedName name="_38_0_0_K" localSheetId="5" hidden="1">#REF!</definedName>
    <definedName name="_38_0_0_K" localSheetId="2" hidden="1">#REF!</definedName>
    <definedName name="_38_0_0_K" localSheetId="3" hidden="1">#REF!</definedName>
    <definedName name="_38_0_0_K" localSheetId="6" hidden="1">#REF!</definedName>
    <definedName name="_38_0_0_K" hidden="1">#REF!</definedName>
    <definedName name="_39_0_0_K" localSheetId="4" hidden="1">#REF!</definedName>
    <definedName name="_39_0_0_K" localSheetId="5" hidden="1">#REF!</definedName>
    <definedName name="_39_0_0_K" localSheetId="2" hidden="1">#REF!</definedName>
    <definedName name="_39_0_0_K" localSheetId="3" hidden="1">#REF!</definedName>
    <definedName name="_39_0_0_K" localSheetId="6" hidden="1">#REF!</definedName>
    <definedName name="_39_0_0_K" hidden="1">#REF!</definedName>
    <definedName name="_3YR_SUMMARY" localSheetId="4">#REF!</definedName>
    <definedName name="_3YR_SUMMARY" localSheetId="5">#REF!</definedName>
    <definedName name="_3YR_SUMMARY" localSheetId="2">#REF!</definedName>
    <definedName name="_3YR_SUMMARY" localSheetId="3">#REF!</definedName>
    <definedName name="_3YR_SUMMARY" localSheetId="6">#REF!</definedName>
    <definedName name="_3YR_SUMMARY">#REF!</definedName>
    <definedName name="_4__123Graph_ASENS_COMPARISON" hidden="1">#REF!</definedName>
    <definedName name="_40_0_0_S" localSheetId="4" hidden="1">#REF!</definedName>
    <definedName name="_40_0_0_S" localSheetId="5" hidden="1">#REF!</definedName>
    <definedName name="_40_0_0_S" localSheetId="2" hidden="1">#REF!</definedName>
    <definedName name="_40_0_0_S" localSheetId="3" hidden="1">#REF!</definedName>
    <definedName name="_40_0_0_S" localSheetId="6" hidden="1">#REF!</definedName>
    <definedName name="_40_0_0_S" hidden="1">#REF!</definedName>
    <definedName name="_40_MWS" localSheetId="4">#REF!</definedName>
    <definedName name="_40_MWS" localSheetId="5">#REF!</definedName>
    <definedName name="_40_MWS" localSheetId="2">#REF!</definedName>
    <definedName name="_40_MWS" localSheetId="3">#REF!</definedName>
    <definedName name="_40_MWS" localSheetId="6">#REF!</definedName>
    <definedName name="_40_MWS">#REF!</definedName>
    <definedName name="_41_0_0_S" localSheetId="4" hidden="1">#REF!</definedName>
    <definedName name="_41_0_0_S" localSheetId="5" hidden="1">#REF!</definedName>
    <definedName name="_41_0_0_S" localSheetId="2" hidden="1">#REF!</definedName>
    <definedName name="_41_0_0_S" localSheetId="3" hidden="1">#REF!</definedName>
    <definedName name="_41_0_0_S" localSheetId="6" hidden="1">#REF!</definedName>
    <definedName name="_41_0_0_S" hidden="1">#REF!</definedName>
    <definedName name="_45_MWS" localSheetId="4">#REF!</definedName>
    <definedName name="_45_MWS" localSheetId="5">#REF!</definedName>
    <definedName name="_45_MWS" localSheetId="2">#REF!</definedName>
    <definedName name="_45_MWS" localSheetId="3">#REF!</definedName>
    <definedName name="_45_MWS" localSheetId="6">#REF!</definedName>
    <definedName name="_45_MWS">#REF!</definedName>
    <definedName name="_5__123Graph_ASUPPLIES_BY_B_U" hidden="1">#REF!</definedName>
    <definedName name="_50_MWS" localSheetId="4">#REF!</definedName>
    <definedName name="_50_MWS" localSheetId="5">#REF!</definedName>
    <definedName name="_50_MWS" localSheetId="2">#REF!</definedName>
    <definedName name="_50_MWS" localSheetId="3">#REF!</definedName>
    <definedName name="_50_MWS" localSheetId="6">#REF!</definedName>
    <definedName name="_50_MWS">#REF!</definedName>
    <definedName name="_55_MWS" localSheetId="4">#REF!</definedName>
    <definedName name="_55_MWS" localSheetId="5">#REF!</definedName>
    <definedName name="_55_MWS" localSheetId="2">#REF!</definedName>
    <definedName name="_55_MWS" localSheetId="3">#REF!</definedName>
    <definedName name="_55_MWS" localSheetId="6">#REF!</definedName>
    <definedName name="_55_MWS">#REF!</definedName>
    <definedName name="_6__123Graph_ATAX_CREDIT" hidden="1">#REF!</definedName>
    <definedName name="_7__123Graph_AWAGES_BY_B_U" hidden="1">#REF!</definedName>
    <definedName name="_8__123Graph_BCONTRACT_BY_B_U" hidden="1">#REF!</definedName>
    <definedName name="_84_PHASE1">#REF!</definedName>
    <definedName name="_85_PHASE1">#REF!</definedName>
    <definedName name="_86_PHASE1">#REF!</definedName>
    <definedName name="_87_PHASE1">#REF!</definedName>
    <definedName name="_88_PHASE1">#REF!</definedName>
    <definedName name="_89_PHASE1">#REF!</definedName>
    <definedName name="_9__123Graph_BQRE_S_BY_CO." hidden="1">#REF!</definedName>
    <definedName name="_90_PHASE1">#REF!</definedName>
    <definedName name="_91_PHASE1">#REF!</definedName>
    <definedName name="_92_PHASE1">#REF!</definedName>
    <definedName name="_93_PHASE1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AL1" localSheetId="4">#REF!</definedName>
    <definedName name="_AAL1" localSheetId="5">#REF!</definedName>
    <definedName name="_AAL1" localSheetId="2">#REF!</definedName>
    <definedName name="_AAL1" localSheetId="3">#REF!</definedName>
    <definedName name="_AAL1" localSheetId="6">#REF!</definedName>
    <definedName name="_AAL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LT_PPONU_D__Q" localSheetId="4">#REF!</definedName>
    <definedName name="_ALT_PPONU_D__Q" localSheetId="5">#REF!</definedName>
    <definedName name="_ALT_PPONU_D__Q" localSheetId="2">#REF!</definedName>
    <definedName name="_ALT_PPONU_D__Q" localSheetId="3">#REF!</definedName>
    <definedName name="_ALT_PPONU_D__Q" localSheetId="6">#REF!</definedName>
    <definedName name="_ALT_PPONU_D__Q">#REF!</definedName>
    <definedName name="_AMO_UniqueIdentifier" hidden="1">"'bcb5811d-712a-4535-a3da-8914e2dcdab9'"</definedName>
    <definedName name="_Com1" localSheetId="4">#REF!</definedName>
    <definedName name="_Com1" localSheetId="5">#REF!</definedName>
    <definedName name="_Com1" localSheetId="2">#REF!</definedName>
    <definedName name="_Com1" localSheetId="3">#REF!</definedName>
    <definedName name="_Com1" localSheetId="6">#REF!</definedName>
    <definedName name="_Com1">#REF!</definedName>
    <definedName name="_Com2" localSheetId="4">#REF!</definedName>
    <definedName name="_Com2" localSheetId="5">#REF!</definedName>
    <definedName name="_Com2" localSheetId="2">#REF!</definedName>
    <definedName name="_Com2" localSheetId="3">#REF!</definedName>
    <definedName name="_Com2" localSheetId="6">#REF!</definedName>
    <definedName name="_Com2">#REF!</definedName>
    <definedName name="_Com3" localSheetId="4">#REF!</definedName>
    <definedName name="_Com3" localSheetId="5">#REF!</definedName>
    <definedName name="_Com3" localSheetId="2">#REF!</definedName>
    <definedName name="_Com3" localSheetId="3">#REF!</definedName>
    <definedName name="_Com3" localSheetId="6">#REF!</definedName>
    <definedName name="_Com3">#REF!</definedName>
    <definedName name="_COM94" localSheetId="4">#REF!</definedName>
    <definedName name="_COM94" localSheetId="5">#REF!</definedName>
    <definedName name="_COM94" localSheetId="2">#REF!</definedName>
    <definedName name="_COM94" localSheetId="3">#REF!</definedName>
    <definedName name="_COM94" localSheetId="6">#REF!</definedName>
    <definedName name="_COM94">#REF!</definedName>
    <definedName name="_COM95" localSheetId="4">#REF!</definedName>
    <definedName name="_COM95" localSheetId="5">#REF!</definedName>
    <definedName name="_COM95" localSheetId="2">#REF!</definedName>
    <definedName name="_COM95" localSheetId="3">#REF!</definedName>
    <definedName name="_COM95" localSheetId="6">#REF!</definedName>
    <definedName name="_COM95">#REF!</definedName>
    <definedName name="_EXH1" localSheetId="4">#REF!</definedName>
    <definedName name="_EXH1" localSheetId="5">#REF!</definedName>
    <definedName name="_EXH1" localSheetId="2">#REF!</definedName>
    <definedName name="_EXH1" localSheetId="3">#REF!</definedName>
    <definedName name="_EXH1" localSheetId="6">#REF!</definedName>
    <definedName name="_EXH1">#REF!</definedName>
    <definedName name="_EXH5" localSheetId="4">#REF!</definedName>
    <definedName name="_EXH5" localSheetId="5">#REF!</definedName>
    <definedName name="_EXH5" localSheetId="2">#REF!</definedName>
    <definedName name="_EXH5" localSheetId="3">#REF!</definedName>
    <definedName name="_EXH5" localSheetId="6">#REF!</definedName>
    <definedName name="_EXH5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3" hidden="1">#REF!</definedName>
    <definedName name="_Fill" localSheetId="6" hidden="1">#REF!</definedName>
    <definedName name="_Fill" hidden="1">#REF!</definedName>
    <definedName name="_xlnm._FilterDatabase" localSheetId="8" hidden="1">'OAC Cost Repository GL detail'!$A$1:$Z$84</definedName>
    <definedName name="_JV13" localSheetId="4">#REF!</definedName>
    <definedName name="_JV13" localSheetId="5">#REF!</definedName>
    <definedName name="_JV13" localSheetId="2">#REF!</definedName>
    <definedName name="_JV13" localSheetId="3">#REF!</definedName>
    <definedName name="_JV13" localSheetId="6">#REF!</definedName>
    <definedName name="_JV13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3" hidden="1">#REF!</definedName>
    <definedName name="_Key2" localSheetId="6" hidden="1">#REF!</definedName>
    <definedName name="_Key2" hidden="1">#REF!</definedName>
    <definedName name="_key7">#REF!</definedName>
    <definedName name="_mm1" localSheetId="4">#REF!</definedName>
    <definedName name="_mm1" localSheetId="5">#REF!</definedName>
    <definedName name="_mm1" localSheetId="2">#REF!</definedName>
    <definedName name="_mm1" localSheetId="3">#REF!</definedName>
    <definedName name="_mm1" localSheetId="6">#REF!</definedName>
    <definedName name="_mm1">#REF!</definedName>
    <definedName name="_mm10" localSheetId="4">#REF!</definedName>
    <definedName name="_mm10" localSheetId="5">#REF!</definedName>
    <definedName name="_mm10" localSheetId="2">#REF!</definedName>
    <definedName name="_mm10" localSheetId="3">#REF!</definedName>
    <definedName name="_mm10" localSheetId="6">#REF!</definedName>
    <definedName name="_mm10">#REF!</definedName>
    <definedName name="_mm11" localSheetId="4">#REF!</definedName>
    <definedName name="_mm11" localSheetId="5">#REF!</definedName>
    <definedName name="_mm11" localSheetId="2">#REF!</definedName>
    <definedName name="_mm11" localSheetId="3">#REF!</definedName>
    <definedName name="_mm11" localSheetId="6">#REF!</definedName>
    <definedName name="_mm11">#REF!</definedName>
    <definedName name="_mm12" localSheetId="4">#REF!</definedName>
    <definedName name="_mm12" localSheetId="5">#REF!</definedName>
    <definedName name="_mm12" localSheetId="2">#REF!</definedName>
    <definedName name="_mm12" localSheetId="3">#REF!</definedName>
    <definedName name="_mm12" localSheetId="6">#REF!</definedName>
    <definedName name="_mm12">#REF!</definedName>
    <definedName name="_mm13" localSheetId="4">#REF!</definedName>
    <definedName name="_mm13" localSheetId="5">#REF!</definedName>
    <definedName name="_mm13" localSheetId="2">#REF!</definedName>
    <definedName name="_mm13" localSheetId="3">#REF!</definedName>
    <definedName name="_mm13" localSheetId="6">#REF!</definedName>
    <definedName name="_mm13">#REF!</definedName>
    <definedName name="_mm14" localSheetId="4">#REF!</definedName>
    <definedName name="_mm14" localSheetId="5">#REF!</definedName>
    <definedName name="_mm14" localSheetId="2">#REF!</definedName>
    <definedName name="_mm14" localSheetId="3">#REF!</definedName>
    <definedName name="_mm14" localSheetId="6">#REF!</definedName>
    <definedName name="_mm14">#REF!</definedName>
    <definedName name="_mm15" localSheetId="4">#REF!</definedName>
    <definedName name="_mm15" localSheetId="5">#REF!</definedName>
    <definedName name="_mm15" localSheetId="2">#REF!</definedName>
    <definedName name="_mm15" localSheetId="3">#REF!</definedName>
    <definedName name="_mm15" localSheetId="6">#REF!</definedName>
    <definedName name="_mm15">#REF!</definedName>
    <definedName name="_mm16" localSheetId="4">#REF!</definedName>
    <definedName name="_mm16" localSheetId="5">#REF!</definedName>
    <definedName name="_mm16" localSheetId="2">#REF!</definedName>
    <definedName name="_mm16" localSheetId="3">#REF!</definedName>
    <definedName name="_mm16" localSheetId="6">#REF!</definedName>
    <definedName name="_mm16">#REF!</definedName>
    <definedName name="_mm17" localSheetId="4">#REF!</definedName>
    <definedName name="_mm17" localSheetId="5">#REF!</definedName>
    <definedName name="_mm17" localSheetId="2">#REF!</definedName>
    <definedName name="_mm17" localSheetId="3">#REF!</definedName>
    <definedName name="_mm17" localSheetId="6">#REF!</definedName>
    <definedName name="_mm17">#REF!</definedName>
    <definedName name="_mm18" localSheetId="4">#REF!</definedName>
    <definedName name="_mm18" localSheetId="5">#REF!</definedName>
    <definedName name="_mm18" localSheetId="2">#REF!</definedName>
    <definedName name="_mm18" localSheetId="3">#REF!</definedName>
    <definedName name="_mm18" localSheetId="6">#REF!</definedName>
    <definedName name="_mm18">#REF!</definedName>
    <definedName name="_mm19" localSheetId="4">#REF!</definedName>
    <definedName name="_mm19" localSheetId="5">#REF!</definedName>
    <definedName name="_mm19" localSheetId="2">#REF!</definedName>
    <definedName name="_mm19" localSheetId="3">#REF!</definedName>
    <definedName name="_mm19" localSheetId="6">#REF!</definedName>
    <definedName name="_mm19">#REF!</definedName>
    <definedName name="_mm2" localSheetId="4">#REF!</definedName>
    <definedName name="_mm2" localSheetId="5">#REF!</definedName>
    <definedName name="_mm2" localSheetId="2">#REF!</definedName>
    <definedName name="_mm2" localSheetId="3">#REF!</definedName>
    <definedName name="_mm2" localSheetId="6">#REF!</definedName>
    <definedName name="_mm2">#REF!</definedName>
    <definedName name="_mm3" localSheetId="4">#REF!</definedName>
    <definedName name="_mm3" localSheetId="5">#REF!</definedName>
    <definedName name="_mm3" localSheetId="2">#REF!</definedName>
    <definedName name="_mm3" localSheetId="3">#REF!</definedName>
    <definedName name="_mm3" localSheetId="6">#REF!</definedName>
    <definedName name="_mm3">#REF!</definedName>
    <definedName name="_mm4" localSheetId="4">#REF!</definedName>
    <definedName name="_mm4" localSheetId="5">#REF!</definedName>
    <definedName name="_mm4" localSheetId="2">#REF!</definedName>
    <definedName name="_mm4" localSheetId="3">#REF!</definedName>
    <definedName name="_mm4" localSheetId="6">#REF!</definedName>
    <definedName name="_mm4">#REF!</definedName>
    <definedName name="_mm5" localSheetId="4">#REF!</definedName>
    <definedName name="_mm5" localSheetId="5">#REF!</definedName>
    <definedName name="_mm5" localSheetId="2">#REF!</definedName>
    <definedName name="_mm5" localSheetId="3">#REF!</definedName>
    <definedName name="_mm5" localSheetId="6">#REF!</definedName>
    <definedName name="_mm5">#REF!</definedName>
    <definedName name="_mm7" localSheetId="4">#REF!</definedName>
    <definedName name="_mm7" localSheetId="5">#REF!</definedName>
    <definedName name="_mm7" localSheetId="2">#REF!</definedName>
    <definedName name="_mm7" localSheetId="3">#REF!</definedName>
    <definedName name="_mm7" localSheetId="6">#REF!</definedName>
    <definedName name="_mm7">#REF!</definedName>
    <definedName name="_mm8" localSheetId="4">#REF!</definedName>
    <definedName name="_mm8" localSheetId="5">#REF!</definedName>
    <definedName name="_mm8" localSheetId="2">#REF!</definedName>
    <definedName name="_mm8" localSheetId="3">#REF!</definedName>
    <definedName name="_mm8" localSheetId="6">#REF!</definedName>
    <definedName name="_mm8">#REF!</definedName>
    <definedName name="_mm9" localSheetId="4">#REF!</definedName>
    <definedName name="_mm9" localSheetId="5">#REF!</definedName>
    <definedName name="_mm9" localSheetId="2">#REF!</definedName>
    <definedName name="_mm9" localSheetId="3">#REF!</definedName>
    <definedName name="_mm9" localSheetId="6">#REF!</definedName>
    <definedName name="_mm9">#REF!</definedName>
    <definedName name="_ms01" localSheetId="4">#REF!</definedName>
    <definedName name="_ms01" localSheetId="5">#REF!</definedName>
    <definedName name="_ms01" localSheetId="2">#REF!</definedName>
    <definedName name="_ms01" localSheetId="3">#REF!</definedName>
    <definedName name="_ms01" localSheetId="6">#REF!</definedName>
    <definedName name="_ms01">#REF!</definedName>
    <definedName name="_ms02" localSheetId="4">#REF!</definedName>
    <definedName name="_ms02" localSheetId="5">#REF!</definedName>
    <definedName name="_ms02" localSheetId="2">#REF!</definedName>
    <definedName name="_ms02" localSheetId="3">#REF!</definedName>
    <definedName name="_ms02" localSheetId="6">#REF!</definedName>
    <definedName name="_ms02">#REF!</definedName>
    <definedName name="_ms03" localSheetId="4">#REF!</definedName>
    <definedName name="_ms03" localSheetId="5">#REF!</definedName>
    <definedName name="_ms03" localSheetId="2">#REF!</definedName>
    <definedName name="_ms03" localSheetId="3">#REF!</definedName>
    <definedName name="_ms03" localSheetId="6">#REF!</definedName>
    <definedName name="_ms03">#REF!</definedName>
    <definedName name="_ms04" localSheetId="4">#REF!</definedName>
    <definedName name="_ms04" localSheetId="5">#REF!</definedName>
    <definedName name="_ms04" localSheetId="2">#REF!</definedName>
    <definedName name="_ms04" localSheetId="3">#REF!</definedName>
    <definedName name="_ms04" localSheetId="6">#REF!</definedName>
    <definedName name="_ms04">#REF!</definedName>
    <definedName name="_om1">#REF!</definedName>
    <definedName name="_om2">#REF!</definedName>
    <definedName name="_OMD1" localSheetId="4">#REF!</definedName>
    <definedName name="_OMD1" localSheetId="5">#REF!</definedName>
    <definedName name="_OMD1" localSheetId="2">#REF!</definedName>
    <definedName name="_OMD1" localSheetId="3">#REF!</definedName>
    <definedName name="_OMD1" localSheetId="6">#REF!</definedName>
    <definedName name="_OMD1">#REF!</definedName>
    <definedName name="_OMD2" localSheetId="4">#REF!</definedName>
    <definedName name="_OMD2" localSheetId="5">#REF!</definedName>
    <definedName name="_OMD2" localSheetId="2">#REF!</definedName>
    <definedName name="_OMD2" localSheetId="3">#REF!</definedName>
    <definedName name="_OMD2" localSheetId="6">#REF!</definedName>
    <definedName name="_OMD2">#REF!</definedName>
    <definedName name="_Order1" hidden="1">255</definedName>
    <definedName name="_Order2" hidden="1">255</definedName>
    <definedName name="_p1">#REF!</definedName>
    <definedName name="_pgm5">#REF!</definedName>
    <definedName name="_qre2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b1">#REF!</definedName>
    <definedName name="_rb2">#REF!</definedName>
    <definedName name="_RBD1" localSheetId="4">#REF!</definedName>
    <definedName name="_RBD1" localSheetId="5">#REF!</definedName>
    <definedName name="_RBD1" localSheetId="2">#REF!</definedName>
    <definedName name="_RBD1" localSheetId="3">#REF!</definedName>
    <definedName name="_RBD1" localSheetId="6">#REF!</definedName>
    <definedName name="_RBD1">#REF!</definedName>
    <definedName name="_RBD2" localSheetId="4">#REF!</definedName>
    <definedName name="_RBD2" localSheetId="5">#REF!</definedName>
    <definedName name="_RBD2" localSheetId="2">#REF!</definedName>
    <definedName name="_RBD2" localSheetId="3">#REF!</definedName>
    <definedName name="_RBD2" localSheetId="6">#REF!</definedName>
    <definedName name="_RBD2">#REF!</definedName>
    <definedName name="_reg4">#REF!</definedName>
    <definedName name="_RMC2" localSheetId="4">#REF!</definedName>
    <definedName name="_RMC2" localSheetId="5">#REF!</definedName>
    <definedName name="_RMC2" localSheetId="2">#REF!</definedName>
    <definedName name="_RMC2" localSheetId="3">#REF!</definedName>
    <definedName name="_RMC2" localSheetId="6">#REF!</definedName>
    <definedName name="_RMC2">#REF!</definedName>
    <definedName name="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F3" localSheetId="4">#REF!</definedName>
    <definedName name="_SF3" localSheetId="5">#REF!</definedName>
    <definedName name="_SF3" localSheetId="2">#REF!</definedName>
    <definedName name="_SF3" localSheetId="3">#REF!</definedName>
    <definedName name="_SF3" localSheetId="6">#REF!</definedName>
    <definedName name="_SF3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3" hidden="1">#REF!</definedName>
    <definedName name="_Sort" localSheetId="6" hidden="1">#REF!</definedName>
    <definedName name="_Sort" hidden="1">#REF!</definedName>
    <definedName name="_td01">#REF!</definedName>
    <definedName name="_td02">#REF!</definedName>
    <definedName name="_td03">#REF!</definedName>
    <definedName name="_td04">#REF!</definedName>
    <definedName name="_TDG01">#REF!</definedName>
    <definedName name="_TDG02">#REF!</definedName>
    <definedName name="_TDG03">#REF!</definedName>
    <definedName name="_TDG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WORLDOX" localSheetId="4">#REF!</definedName>
    <definedName name="_WORLDOX" localSheetId="5">#REF!</definedName>
    <definedName name="_WORLDOX" localSheetId="2">#REF!</definedName>
    <definedName name="_WORLDOX" localSheetId="3">#REF!</definedName>
    <definedName name="_WORLDOX" localSheetId="6">#REF!</definedName>
    <definedName name="_WORLDOX">#REF!</definedName>
    <definedName name="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4">#REF!</definedName>
    <definedName name="aa" localSheetId="5">#REF!</definedName>
    <definedName name="aa" localSheetId="2">#REF!</definedName>
    <definedName name="aa" localSheetId="3">#REF!</definedName>
    <definedName name="aa" localSheetId="6">#REF!</definedName>
    <definedName name="aa">#REF!</definedName>
    <definedName name="AAL" localSheetId="4">#REF!</definedName>
    <definedName name="AAL" localSheetId="5">#REF!</definedName>
    <definedName name="AAL" localSheetId="2">#REF!</definedName>
    <definedName name="AAL" localSheetId="3">#REF!</definedName>
    <definedName name="AAL" localSheetId="6">#REF!</definedName>
    <definedName name="AAL">#REF!</definedName>
    <definedName name="AALDR" localSheetId="4">#REF!</definedName>
    <definedName name="AALDR" localSheetId="5">#REF!</definedName>
    <definedName name="AALDR" localSheetId="2">#REF!</definedName>
    <definedName name="AALDR" localSheetId="3">#REF!</definedName>
    <definedName name="AALDR" localSheetId="6">#REF!</definedName>
    <definedName name="AALDR">#REF!</definedName>
    <definedName name="AALSAP" localSheetId="4">#REF!</definedName>
    <definedName name="AALSAP" localSheetId="5">#REF!</definedName>
    <definedName name="AALSAP" localSheetId="2">#REF!</definedName>
    <definedName name="AALSAP" localSheetId="3">#REF!</definedName>
    <definedName name="AALSAP" localSheetId="6">#REF!</definedName>
    <definedName name="AALSAP">#REF!</definedName>
    <definedName name="aashitii">#REF!</definedName>
    <definedName name="a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count_name" localSheetId="4">#REF!</definedName>
    <definedName name="Account_name" localSheetId="5">#REF!</definedName>
    <definedName name="Account_name" localSheetId="2">#REF!</definedName>
    <definedName name="Account_name" localSheetId="3">#REF!</definedName>
    <definedName name="Account_name" localSheetId="6">#REF!</definedName>
    <definedName name="Account_name">#REF!</definedName>
    <definedName name="Account_Number" localSheetId="4">#REF!</definedName>
    <definedName name="Account_Number" localSheetId="5">#REF!</definedName>
    <definedName name="Account_Number" localSheetId="2">#REF!</definedName>
    <definedName name="Account_Number" localSheetId="3">#REF!</definedName>
    <definedName name="Account_Number" localSheetId="6">#REF!</definedName>
    <definedName name="Account_Number">#REF!</definedName>
    <definedName name="Accounts" localSheetId="4">#REF!</definedName>
    <definedName name="Accounts" localSheetId="5">#REF!</definedName>
    <definedName name="Accounts" localSheetId="2">#REF!</definedName>
    <definedName name="Accounts" localSheetId="3">#REF!</definedName>
    <definedName name="Accounts" localSheetId="6">#REF!</definedName>
    <definedName name="Accounts">#REF!</definedName>
    <definedName name="ACCTG_SERV" localSheetId="4">#REF!</definedName>
    <definedName name="ACCTG_SERV" localSheetId="5">#REF!</definedName>
    <definedName name="ACCTG_SERV" localSheetId="2">#REF!</definedName>
    <definedName name="ACCTG_SERV" localSheetId="3">#REF!</definedName>
    <definedName name="ACCTG_SERV" localSheetId="6">#REF!</definedName>
    <definedName name="ACCTG_SERV">#REF!</definedName>
    <definedName name="ACTUAL_YTD">#REF!</definedName>
    <definedName name="ac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ress" localSheetId="4">#REF!</definedName>
    <definedName name="Address" localSheetId="5">#REF!</definedName>
    <definedName name="Address" localSheetId="2">#REF!</definedName>
    <definedName name="Address" localSheetId="3">#REF!</definedName>
    <definedName name="Address" localSheetId="6">#REF!</definedName>
    <definedName name="Address">#REF!</definedName>
    <definedName name="adfsa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f" localSheetId="4">#REF!</definedName>
    <definedName name="af" localSheetId="5">#REF!</definedName>
    <definedName name="af" localSheetId="2">#REF!</definedName>
    <definedName name="af" localSheetId="3">#REF!</definedName>
    <definedName name="af" localSheetId="6">#REF!</definedName>
    <definedName name="af">#REF!</definedName>
    <definedName name="afds">#REF!</definedName>
    <definedName name="afdsE">#REF!</definedName>
    <definedName name="afE" localSheetId="4">#REF!</definedName>
    <definedName name="afE" localSheetId="5">#REF!</definedName>
    <definedName name="afE" localSheetId="2">#REF!</definedName>
    <definedName name="afE" localSheetId="3">#REF!</definedName>
    <definedName name="afE" localSheetId="6">#REF!</definedName>
    <definedName name="afE">#REF!</definedName>
    <definedName name="AIP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rcgrtm1" localSheetId="4">#REF!</definedName>
    <definedName name="aircgrtm1" localSheetId="5">#REF!</definedName>
    <definedName name="aircgrtm1" localSheetId="2">#REF!</definedName>
    <definedName name="aircgrtm1" localSheetId="3">#REF!</definedName>
    <definedName name="aircgrtm1" localSheetId="6">#REF!</definedName>
    <definedName name="aircgrtm1">#REF!</definedName>
    <definedName name="aircgrtm2" localSheetId="4">#REF!</definedName>
    <definedName name="aircgrtm2" localSheetId="5">#REF!</definedName>
    <definedName name="aircgrtm2" localSheetId="2">#REF!</definedName>
    <definedName name="aircgrtm2" localSheetId="3">#REF!</definedName>
    <definedName name="aircgrtm2" localSheetId="6">#REF!</definedName>
    <definedName name="aircgrtm2">#REF!</definedName>
    <definedName name="aircgrtm3" localSheetId="4">#REF!</definedName>
    <definedName name="aircgrtm3" localSheetId="5">#REF!</definedName>
    <definedName name="aircgrtm3" localSheetId="2">#REF!</definedName>
    <definedName name="aircgrtm3" localSheetId="3">#REF!</definedName>
    <definedName name="aircgrtm3" localSheetId="6">#REF!</definedName>
    <definedName name="aircgrtm3">#REF!</definedName>
    <definedName name="aircgrtm4" localSheetId="4">#REF!</definedName>
    <definedName name="aircgrtm4" localSheetId="5">#REF!</definedName>
    <definedName name="aircgrtm4" localSheetId="2">#REF!</definedName>
    <definedName name="aircgrtm4" localSheetId="3">#REF!</definedName>
    <definedName name="aircgrtm4" localSheetId="6">#REF!</definedName>
    <definedName name="aircgrtm4">#REF!</definedName>
    <definedName name="aircqre">#REF!</definedName>
    <definedName name="aircqrelabel">#REF!</definedName>
    <definedName name="airctitle">#REF!</definedName>
    <definedName name="airctm1" localSheetId="4">#REF!</definedName>
    <definedName name="airctm1" localSheetId="5">#REF!</definedName>
    <definedName name="airctm1" localSheetId="2">#REF!</definedName>
    <definedName name="airctm1" localSheetId="3">#REF!</definedName>
    <definedName name="airctm1" localSheetId="6">#REF!</definedName>
    <definedName name="airctm1">#REF!</definedName>
    <definedName name="airctm2" localSheetId="4">#REF!</definedName>
    <definedName name="airctm2" localSheetId="5">#REF!</definedName>
    <definedName name="airctm2" localSheetId="2">#REF!</definedName>
    <definedName name="airctm2" localSheetId="3">#REF!</definedName>
    <definedName name="airctm2" localSheetId="6">#REF!</definedName>
    <definedName name="airctm2">#REF!</definedName>
    <definedName name="airctm3" localSheetId="4">#REF!</definedName>
    <definedName name="airctm3" localSheetId="5">#REF!</definedName>
    <definedName name="airctm3" localSheetId="2">#REF!</definedName>
    <definedName name="airctm3" localSheetId="3">#REF!</definedName>
    <definedName name="airctm3" localSheetId="6">#REF!</definedName>
    <definedName name="airctm3">#REF!</definedName>
    <definedName name="airctm4" localSheetId="4">#REF!</definedName>
    <definedName name="airctm4" localSheetId="5">#REF!</definedName>
    <definedName name="airctm4" localSheetId="2">#REF!</definedName>
    <definedName name="airctm4" localSheetId="3">#REF!</definedName>
    <definedName name="airctm4" localSheetId="6">#REF!</definedName>
    <definedName name="airctm4">#REF!</definedName>
    <definedName name="ALERT1" localSheetId="4">#REF!</definedName>
    <definedName name="ALERT1" localSheetId="5">#REF!</definedName>
    <definedName name="ALERT1" localSheetId="2">#REF!</definedName>
    <definedName name="ALERT1" localSheetId="3">#REF!</definedName>
    <definedName name="ALERT1" localSheetId="6">#REF!</definedName>
    <definedName name="ALERT1">#REF!</definedName>
    <definedName name="ALERT2" localSheetId="4">#REF!</definedName>
    <definedName name="ALERT2" localSheetId="5">#REF!</definedName>
    <definedName name="ALERT2" localSheetId="2">#REF!</definedName>
    <definedName name="ALERT2" localSheetId="3">#REF!</definedName>
    <definedName name="ALERT2" localSheetId="6">#REF!</definedName>
    <definedName name="ALERT2">#REF!</definedName>
    <definedName name="ALERT3" localSheetId="4">#REF!</definedName>
    <definedName name="ALERT3" localSheetId="5">#REF!</definedName>
    <definedName name="ALERT3" localSheetId="2">#REF!</definedName>
    <definedName name="ALERT3" localSheetId="3">#REF!</definedName>
    <definedName name="ALERT3" localSheetId="6">#REF!</definedName>
    <definedName name="ALERT3">#REF!</definedName>
    <definedName name="all" localSheetId="4">#REF!</definedName>
    <definedName name="all" localSheetId="5">#REF!</definedName>
    <definedName name="all" localSheetId="2">#REF!</definedName>
    <definedName name="all" localSheetId="3">#REF!</definedName>
    <definedName name="all" localSheetId="6">#REF!</definedName>
    <definedName name="all">#REF!</definedName>
    <definedName name="ALL_ACCRUALS" localSheetId="4">#REF!</definedName>
    <definedName name="ALL_ACCRUALS" localSheetId="5">#REF!</definedName>
    <definedName name="ALL_ACCRUALS" localSheetId="2">#REF!</definedName>
    <definedName name="ALL_ACCRUALS" localSheetId="3">#REF!</definedName>
    <definedName name="ALL_ACCRUALS" localSheetId="6">#REF!</definedName>
    <definedName name="ALL_ACCRUALS">#REF!</definedName>
    <definedName name="ALL_PAYMENTS" localSheetId="4">#REF!</definedName>
    <definedName name="ALL_PAYMENTS" localSheetId="5">#REF!</definedName>
    <definedName name="ALL_PAYMENTS" localSheetId="2">#REF!</definedName>
    <definedName name="ALL_PAYMENTS" localSheetId="3">#REF!</definedName>
    <definedName name="ALL_PAYMENTS" localSheetId="6">#REF!</definedName>
    <definedName name="ALL_PAYMENTS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 localSheetId="4">#REF!</definedName>
    <definedName name="ALL_SENS_FACT" localSheetId="5">#REF!</definedName>
    <definedName name="ALL_SENS_FACT" localSheetId="2">#REF!</definedName>
    <definedName name="ALL_SENS_FACT" localSheetId="3">#REF!</definedName>
    <definedName name="ALL_SENS_FACT" localSheetId="6">#REF!</definedName>
    <definedName name="ALL_SENS_FACT">#REF!</definedName>
    <definedName name="Allocation">#REF!</definedName>
    <definedName name="AllocationE">#REF!</definedName>
    <definedName name="Allocators">#REF!</definedName>
    <definedName name="ALLYRS_MESSAGE" localSheetId="4">#REF!</definedName>
    <definedName name="ALLYRS_MESSAGE" localSheetId="5">#REF!</definedName>
    <definedName name="ALLYRS_MESSAGE" localSheetId="2">#REF!</definedName>
    <definedName name="ALLYRS_MESSAGE" localSheetId="3">#REF!</definedName>
    <definedName name="ALLYRS_MESSAGE" localSheetId="6">#REF!</definedName>
    <definedName name="ALLYRS_MESSAGE">#REF!</definedName>
    <definedName name="al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merenCIPS" localSheetId="4">#REF!</definedName>
    <definedName name="AmerenCIPS" localSheetId="5">#REF!</definedName>
    <definedName name="AmerenCIPS" localSheetId="2">#REF!</definedName>
    <definedName name="AmerenCIPS" localSheetId="3">#REF!</definedName>
    <definedName name="AmerenCIPS" localSheetId="6">#REF!</definedName>
    <definedName name="AmerenCIPS">#REF!</definedName>
    <definedName name="AmerenCIPSE" localSheetId="4">#REF!</definedName>
    <definedName name="AmerenCIPSE" localSheetId="5">#REF!</definedName>
    <definedName name="AmerenCIPSE" localSheetId="2">#REF!</definedName>
    <definedName name="AmerenCIPSE" localSheetId="3">#REF!</definedName>
    <definedName name="AmerenCIPSE" localSheetId="6">#REF!</definedName>
    <definedName name="AmerenCIPSE">#REF!</definedName>
    <definedName name="Amounts" localSheetId="4">#REF!</definedName>
    <definedName name="Amounts" localSheetId="5">#REF!</definedName>
    <definedName name="Amounts" localSheetId="2">#REF!</definedName>
    <definedName name="Amounts" localSheetId="3">#REF!</definedName>
    <definedName name="Amounts" localSheetId="6">#REF!</definedName>
    <definedName name="Amounts">#REF!</definedName>
    <definedName name="anish" localSheetId="4">#REF!</definedName>
    <definedName name="anish" localSheetId="5">#REF!</definedName>
    <definedName name="anish" localSheetId="2">#REF!</definedName>
    <definedName name="anish" localSheetId="3">#REF!</definedName>
    <definedName name="anish" localSheetId="6">#REF!</definedName>
    <definedName name="anish">#REF!</definedName>
    <definedName name="anish21212" localSheetId="4">#REF!</definedName>
    <definedName name="anish21212" localSheetId="5">#REF!</definedName>
    <definedName name="anish21212" localSheetId="2">#REF!</definedName>
    <definedName name="anish21212" localSheetId="3">#REF!</definedName>
    <definedName name="anish21212" localSheetId="6">#REF!</definedName>
    <definedName name="anish21212">#REF!</definedName>
    <definedName name="anisha2157">#REF!</definedName>
    <definedName name="anisha216">#REF!</definedName>
    <definedName name="anishhh">#REF!</definedName>
    <definedName name="anishilov">#REF!</definedName>
    <definedName name="ANT" localSheetId="4">#REF!</definedName>
    <definedName name="ANT" localSheetId="5">#REF!</definedName>
    <definedName name="ANT" localSheetId="2">#REF!</definedName>
    <definedName name="ANT" localSheetId="3">#REF!</definedName>
    <definedName name="ANT" localSheetId="6">#REF!</definedName>
    <definedName name="ANT">#REF!</definedName>
    <definedName name="APA" localSheetId="4">#REF!</definedName>
    <definedName name="APA" localSheetId="5">#REF!</definedName>
    <definedName name="APA" localSheetId="2">#REF!</definedName>
    <definedName name="APA" localSheetId="3">#REF!</definedName>
    <definedName name="APA" localSheetId="6">#REF!</definedName>
    <definedName name="APA">#REF!</definedName>
    <definedName name="ApprvDate" localSheetId="4">#REF!</definedName>
    <definedName name="ApprvDate" localSheetId="5">#REF!</definedName>
    <definedName name="ApprvDate" localSheetId="2">#REF!</definedName>
    <definedName name="ApprvDate" localSheetId="3">#REF!</definedName>
    <definedName name="ApprvDate" localSheetId="6">#REF!</definedName>
    <definedName name="ApprvDate">#REF!</definedName>
    <definedName name="ApprvEmplNbr" localSheetId="4">#REF!</definedName>
    <definedName name="ApprvEmplNbr" localSheetId="5">#REF!</definedName>
    <definedName name="ApprvEmplNbr" localSheetId="2">#REF!</definedName>
    <definedName name="ApprvEmplNbr" localSheetId="3">#REF!</definedName>
    <definedName name="ApprvEmplNbr" localSheetId="6">#REF!</definedName>
    <definedName name="ApprvEmplNbr">#REF!</definedName>
    <definedName name="Apr" localSheetId="4">#REF!</definedName>
    <definedName name="Apr" localSheetId="5">#REF!</definedName>
    <definedName name="Apr" localSheetId="2">#REF!</definedName>
    <definedName name="Apr" localSheetId="3">#REF!</definedName>
    <definedName name="Apr" localSheetId="6">#REF!</definedName>
    <definedName name="Apr">#REF!</definedName>
    <definedName name="APV" localSheetId="4">#REF!</definedName>
    <definedName name="APV" localSheetId="5">#REF!</definedName>
    <definedName name="APV" localSheetId="2">#REF!</definedName>
    <definedName name="APV" localSheetId="3">#REF!</definedName>
    <definedName name="APV" localSheetId="6">#REF!</definedName>
    <definedName name="APV">#REF!</definedName>
    <definedName name="Area">#REF!</definedName>
    <definedName name="as">#REF!</definedName>
    <definedName name="AS2DocOpenMode" hidden="1">"AS2DocumentEdit"</definedName>
    <definedName name="asasasas">#REF!</definedName>
    <definedName name="ASD" localSheetId="4">#REF!</definedName>
    <definedName name="ASD" localSheetId="5">#REF!</definedName>
    <definedName name="ASD" localSheetId="2">#REF!</definedName>
    <definedName name="ASD" localSheetId="3">#REF!</definedName>
    <definedName name="ASD" localSheetId="6">#REF!</definedName>
    <definedName name="ASD">#REF!</definedName>
    <definedName name="asdada" localSheetId="4">#REF!</definedName>
    <definedName name="asdada" localSheetId="5">#REF!</definedName>
    <definedName name="asdada" localSheetId="2">#REF!</definedName>
    <definedName name="asdada" localSheetId="3">#REF!</definedName>
    <definedName name="asdada" localSheetId="6">#REF!</definedName>
    <definedName name="asdada">#REF!</definedName>
    <definedName name="asdasd">#REF!</definedName>
    <definedName name="asdasda" localSheetId="4">#REF!</definedName>
    <definedName name="asdasda" localSheetId="5">#REF!</definedName>
    <definedName name="asdasda" localSheetId="2">#REF!</definedName>
    <definedName name="asdasda" localSheetId="3">#REF!</definedName>
    <definedName name="asdasda" localSheetId="6">#REF!</definedName>
    <definedName name="asdasda">#REF!</definedName>
    <definedName name="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fasf" localSheetId="4">#REF!</definedName>
    <definedName name="asdfasfasf" localSheetId="5">#REF!</definedName>
    <definedName name="asdfasfasf" localSheetId="2">#REF!</definedName>
    <definedName name="asdfasfasf" localSheetId="3">#REF!</definedName>
    <definedName name="asdfasfasf" localSheetId="6">#REF!</definedName>
    <definedName name="asdfasfasf">#REF!</definedName>
    <definedName name="asdfsd" localSheetId="4">#REF!</definedName>
    <definedName name="asdfsd" localSheetId="5">#REF!</definedName>
    <definedName name="asdfsd" localSheetId="2">#REF!</definedName>
    <definedName name="asdfsd" localSheetId="3">#REF!</definedName>
    <definedName name="asdfsd" localSheetId="6">#REF!</definedName>
    <definedName name="asdfsd">#REF!</definedName>
    <definedName name="asdfsdf">#REF!</definedName>
    <definedName name="asdfsdfsadfs">#REF!</definedName>
    <definedName name="asfas" localSheetId="4">#REF!</definedName>
    <definedName name="asfas" localSheetId="5">#REF!</definedName>
    <definedName name="asfas" localSheetId="2">#REF!</definedName>
    <definedName name="asfas" localSheetId="3">#REF!</definedName>
    <definedName name="asfas" localSheetId="6">#REF!</definedName>
    <definedName name="asfas">#REF!</definedName>
    <definedName name="asfasdfasfasfsadf" localSheetId="4">#REF!</definedName>
    <definedName name="asfasdfasfasfsadf" localSheetId="5">#REF!</definedName>
    <definedName name="asfasdfasfasfsadf" localSheetId="2">#REF!</definedName>
    <definedName name="asfasdfasfasfsadf" localSheetId="3">#REF!</definedName>
    <definedName name="asfasdfasfasfsadf" localSheetId="6">#REF!</definedName>
    <definedName name="asfasdfasfasfsadf">#REF!</definedName>
    <definedName name="asfsdfsdfsdfsfwer" localSheetId="4">#REF!</definedName>
    <definedName name="asfsdfsdfsdfsfwer" localSheetId="5">#REF!</definedName>
    <definedName name="asfsdfsdfsdfsfwer" localSheetId="2">#REF!</definedName>
    <definedName name="asfsdfsdfsdfsfwer" localSheetId="3">#REF!</definedName>
    <definedName name="asfsdfsdfsdfsfwer" localSheetId="6">#REF!</definedName>
    <definedName name="asfsdfsdfsdfsfwer">#REF!</definedName>
    <definedName name="asfsdfsfs" localSheetId="4">#REF!</definedName>
    <definedName name="asfsdfsfs" localSheetId="5">#REF!</definedName>
    <definedName name="asfsdfsfs" localSheetId="2">#REF!</definedName>
    <definedName name="asfsdfsfs" localSheetId="3">#REF!</definedName>
    <definedName name="asfsdfsfs" localSheetId="6">#REF!</definedName>
    <definedName name="asfsdfsfs">#REF!</definedName>
    <definedName name="asfsft" localSheetId="4">#REF!</definedName>
    <definedName name="asfsft" localSheetId="5">#REF!</definedName>
    <definedName name="asfsft" localSheetId="2">#REF!</definedName>
    <definedName name="asfsft" localSheetId="3">#REF!</definedName>
    <definedName name="asfsft" localSheetId="6">#REF!</definedName>
    <definedName name="asfsft">#REF!</definedName>
    <definedName name="asgdfsjgfdk1">#REF!</definedName>
    <definedName name="ashait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hhjjjjjj">#REF!</definedName>
    <definedName name="ashi21">#REF!</definedName>
    <definedName name="ashia" localSheetId="4">#REF!</definedName>
    <definedName name="ashia" localSheetId="5">#REF!</definedName>
    <definedName name="ashia" localSheetId="2">#REF!</definedName>
    <definedName name="ashia" localSheetId="3">#REF!</definedName>
    <definedName name="ashia" localSheetId="6">#REF!</definedName>
    <definedName name="ashia">#REF!</definedName>
    <definedName name="ashita" localSheetId="4">#REF!</definedName>
    <definedName name="ashita" localSheetId="5">#REF!</definedName>
    <definedName name="ashita" localSheetId="2">#REF!</definedName>
    <definedName name="ashita" localSheetId="3">#REF!</definedName>
    <definedName name="ashita" localSheetId="6">#REF!</definedName>
    <definedName name="ashita">#REF!</definedName>
    <definedName name="ashita216">#REF!</definedName>
    <definedName name="ASO_SUMMARY" localSheetId="4">#REF!</definedName>
    <definedName name="ASO_SUMMARY" localSheetId="5">#REF!</definedName>
    <definedName name="ASO_SUMMARY" localSheetId="2">#REF!</definedName>
    <definedName name="ASO_SUMMARY" localSheetId="3">#REF!</definedName>
    <definedName name="ASO_SUMMARY" localSheetId="6">#REF!</definedName>
    <definedName name="ASO_SUMMARY">#REF!</definedName>
    <definedName name="AsOfDt">#REF!</definedName>
    <definedName name="ASPGE" localSheetId="4">#REF!</definedName>
    <definedName name="ASPGE" localSheetId="5">#REF!</definedName>
    <definedName name="ASPGE" localSheetId="2">#REF!</definedName>
    <definedName name="ASPGE" localSheetId="3">#REF!</definedName>
    <definedName name="ASPGE" localSheetId="6">#REF!</definedName>
    <definedName name="ASPGE">#REF!</definedName>
    <definedName name="ASPINTAN" localSheetId="4">#REF!</definedName>
    <definedName name="ASPINTAN" localSheetId="5">#REF!</definedName>
    <definedName name="ASPINTAN" localSheetId="2">#REF!</definedName>
    <definedName name="ASPINTAN" localSheetId="3">#REF!</definedName>
    <definedName name="ASPINTAN" localSheetId="6">#REF!</definedName>
    <definedName name="ASPINTAN">#REF!</definedName>
    <definedName name="asrada" localSheetId="4">#REF!</definedName>
    <definedName name="asrada" localSheetId="5">#REF!</definedName>
    <definedName name="asrada" localSheetId="2">#REF!</definedName>
    <definedName name="asrada" localSheetId="3">#REF!</definedName>
    <definedName name="asrada" localSheetId="6">#REF!</definedName>
    <definedName name="asrada">#REF!</definedName>
    <definedName name="ass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et_Management" localSheetId="4">#REF!</definedName>
    <definedName name="Asset_Management" localSheetId="5">#REF!</definedName>
    <definedName name="Asset_Management" localSheetId="2">#REF!</definedName>
    <definedName name="Asset_Management" localSheetId="3">#REF!</definedName>
    <definedName name="Asset_Management" localSheetId="6">#REF!</definedName>
    <definedName name="Asset_Management">#REF!</definedName>
    <definedName name="Asset_Management_" localSheetId="4">#REF!</definedName>
    <definedName name="Asset_Management_" localSheetId="5">#REF!</definedName>
    <definedName name="Asset_Management_" localSheetId="2">#REF!</definedName>
    <definedName name="Asset_Management_" localSheetId="3">#REF!</definedName>
    <definedName name="Asset_Management_" localSheetId="6">#REF!</definedName>
    <definedName name="Asset_Management_">#REF!</definedName>
    <definedName name="AuditDescr" localSheetId="4">#REF!</definedName>
    <definedName name="AuditDescr" localSheetId="5">#REF!</definedName>
    <definedName name="AuditDescr" localSheetId="2">#REF!</definedName>
    <definedName name="AuditDescr" localSheetId="3">#REF!</definedName>
    <definedName name="AuditDescr" localSheetId="6">#REF!</definedName>
    <definedName name="AuditDescr">#REF!</definedName>
    <definedName name="Aug" localSheetId="4">#REF!</definedName>
    <definedName name="Aug" localSheetId="5">#REF!</definedName>
    <definedName name="Aug" localSheetId="2">#REF!</definedName>
    <definedName name="Aug" localSheetId="3">#REF!</definedName>
    <definedName name="Aug" localSheetId="6">#REF!</definedName>
    <definedName name="Aug">#REF!</definedName>
    <definedName name="b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alance_Sheet_Date">#REF!</definedName>
    <definedName name="Balance_Sheet_Heading">#REF!</definedName>
    <definedName name="BalSht" localSheetId="4">#REF!</definedName>
    <definedName name="BalSht" localSheetId="5">#REF!</definedName>
    <definedName name="BalSht" localSheetId="2">#REF!</definedName>
    <definedName name="BalSht" localSheetId="3">#REF!</definedName>
    <definedName name="BalSht" localSheetId="6">#REF!</definedName>
    <definedName name="BalSht">#REF!</definedName>
    <definedName name="BalShtE" localSheetId="4">#REF!</definedName>
    <definedName name="BalShtE" localSheetId="5">#REF!</definedName>
    <definedName name="BalShtE" localSheetId="2">#REF!</definedName>
    <definedName name="BalShtE" localSheetId="3">#REF!</definedName>
    <definedName name="BalShtE" localSheetId="6">#REF!</definedName>
    <definedName name="BalShtE">#REF!</definedName>
    <definedName name="bankidrange">#REF!</definedName>
    <definedName name="BASE_DETAIL_QRE">#REF!</definedName>
    <definedName name="BASE_MESSAGE" localSheetId="4">#REF!</definedName>
    <definedName name="BASE_MESSAGE" localSheetId="5">#REF!</definedName>
    <definedName name="BASE_MESSAGE" localSheetId="2">#REF!</definedName>
    <definedName name="BASE_MESSAGE" localSheetId="3">#REF!</definedName>
    <definedName name="BASE_MESSAGE" localSheetId="6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 localSheetId="4">#REF!</definedName>
    <definedName name="BASE_SENS_FACT" localSheetId="5">#REF!</definedName>
    <definedName name="BASE_SENS_FACT" localSheetId="2">#REF!</definedName>
    <definedName name="BASE_SENS_FACT" localSheetId="3">#REF!</definedName>
    <definedName name="BASE_SENS_FACT" localSheetId="6">#REF!</definedName>
    <definedName name="BASE_SENS_FACT">#REF!</definedName>
    <definedName name="Baseline" localSheetId="4">#REF!</definedName>
    <definedName name="Baseline" localSheetId="5">#REF!</definedName>
    <definedName name="Baseline" localSheetId="2">#REF!</definedName>
    <definedName name="Baseline" localSheetId="3">#REF!</definedName>
    <definedName name="Baseline" localSheetId="6">#REF!</definedName>
    <definedName name="Baseline">#REF!</definedName>
    <definedName name="bcbcvb">#REF!</definedName>
    <definedName name="ben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i10LTIP_Table">#REF!</definedName>
    <definedName name="booka_g" localSheetId="4">#REF!</definedName>
    <definedName name="booka_g" localSheetId="5">#REF!</definedName>
    <definedName name="booka_g" localSheetId="2">#REF!</definedName>
    <definedName name="booka_g" localSheetId="3">#REF!</definedName>
    <definedName name="booka_g" localSheetId="6">#REF!</definedName>
    <definedName name="booka_g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rett041">#REF!</definedName>
    <definedName name="Brett0415">#REF!</definedName>
    <definedName name="Brett0416" localSheetId="4">#REF!</definedName>
    <definedName name="Brett0416" localSheetId="5">#REF!</definedName>
    <definedName name="Brett0416" localSheetId="2">#REF!</definedName>
    <definedName name="Brett0416" localSheetId="3">#REF!</definedName>
    <definedName name="Brett0416" localSheetId="6">#REF!</definedName>
    <definedName name="Brett0416">#REF!</definedName>
    <definedName name="Brett042" localSheetId="4">#REF!</definedName>
    <definedName name="Brett042" localSheetId="5">#REF!</definedName>
    <definedName name="Brett042" localSheetId="2">#REF!</definedName>
    <definedName name="Brett042" localSheetId="3">#REF!</definedName>
    <definedName name="Brett042" localSheetId="6">#REF!</definedName>
    <definedName name="Brett042">#REF!</definedName>
    <definedName name="brett0420">#REF!</definedName>
    <definedName name="brett0421" localSheetId="4">#REF!</definedName>
    <definedName name="brett0421" localSheetId="5">#REF!</definedName>
    <definedName name="brett0421" localSheetId="2">#REF!</definedName>
    <definedName name="brett0421" localSheetId="3">#REF!</definedName>
    <definedName name="brett0421" localSheetId="6">#REF!</definedName>
    <definedName name="brett0421">#REF!</definedName>
    <definedName name="Brett0422">#REF!</definedName>
    <definedName name="Brett0423" localSheetId="4">#REF!</definedName>
    <definedName name="Brett0423" localSheetId="5">#REF!</definedName>
    <definedName name="Brett0423" localSheetId="2">#REF!</definedName>
    <definedName name="Brett0423" localSheetId="3">#REF!</definedName>
    <definedName name="Brett0423" localSheetId="6">#REF!</definedName>
    <definedName name="Brett0423">#REF!</definedName>
    <definedName name="Brett0601">#REF!</definedName>
    <definedName name="Brett0602" localSheetId="4">#REF!</definedName>
    <definedName name="Brett0602" localSheetId="5">#REF!</definedName>
    <definedName name="Brett0602" localSheetId="2">#REF!</definedName>
    <definedName name="Brett0602" localSheetId="3">#REF!</definedName>
    <definedName name="Brett0602" localSheetId="6">#REF!</definedName>
    <definedName name="Brett0602">#REF!</definedName>
    <definedName name="Brett403">#REF!</definedName>
    <definedName name="Brett404" localSheetId="4">#REF!</definedName>
    <definedName name="Brett404" localSheetId="5">#REF!</definedName>
    <definedName name="Brett404" localSheetId="2">#REF!</definedName>
    <definedName name="Brett404" localSheetId="3">#REF!</definedName>
    <definedName name="Brett404" localSheetId="6">#REF!</definedName>
    <definedName name="Brett404">#REF!</definedName>
    <definedName name="Brett406">#REF!</definedName>
    <definedName name="Brett407" localSheetId="4">#REF!</definedName>
    <definedName name="Brett407" localSheetId="5">#REF!</definedName>
    <definedName name="Brett407" localSheetId="2">#REF!</definedName>
    <definedName name="Brett407" localSheetId="3">#REF!</definedName>
    <definedName name="Brett407" localSheetId="6">#REF!</definedName>
    <definedName name="Brett407">#REF!</definedName>
    <definedName name="Brett408">#REF!</definedName>
    <definedName name="Brett409" localSheetId="4">#REF!</definedName>
    <definedName name="Brett409" localSheetId="5">#REF!</definedName>
    <definedName name="Brett409" localSheetId="2">#REF!</definedName>
    <definedName name="Brett409" localSheetId="3">#REF!</definedName>
    <definedName name="Brett409" localSheetId="6">#REF!</definedName>
    <definedName name="Brett409">#REF!</definedName>
    <definedName name="Brett410">#REF!</definedName>
    <definedName name="Brett411" localSheetId="4">#REF!</definedName>
    <definedName name="Brett411" localSheetId="5">#REF!</definedName>
    <definedName name="Brett411" localSheetId="2">#REF!</definedName>
    <definedName name="Brett411" localSheetId="3">#REF!</definedName>
    <definedName name="Brett411" localSheetId="6">#REF!</definedName>
    <definedName name="Brett411">#REF!</definedName>
    <definedName name="Brett418">#REF!</definedName>
    <definedName name="Brett419" localSheetId="4">#REF!</definedName>
    <definedName name="Brett419" localSheetId="5">#REF!</definedName>
    <definedName name="Brett419" localSheetId="2">#REF!</definedName>
    <definedName name="Brett419" localSheetId="3">#REF!</definedName>
    <definedName name="Brett419" localSheetId="6">#REF!</definedName>
    <definedName name="Brett419">#REF!</definedName>
    <definedName name="BSYEAREND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GET_YTD">#REF!</definedName>
    <definedName name="BudgetPJF">#REF!</definedName>
    <definedName name="BUName">#REF!</definedName>
    <definedName name="BUTypeAreaRes">#REF!</definedName>
    <definedName name="bvfzxcvxczxc">#REF!</definedName>
    <definedName name="bvvlhlkhjl" localSheetId="4">#REF!</definedName>
    <definedName name="bvvlhlkhjl" localSheetId="5">#REF!</definedName>
    <definedName name="bvvlhlkhjl" localSheetId="2">#REF!</definedName>
    <definedName name="bvvlhlkhjl" localSheetId="3">#REF!</definedName>
    <definedName name="bvvlhlkhjl" localSheetId="6">#REF!</definedName>
    <definedName name="bvvlhlkhjl">#REF!</definedName>
    <definedName name="C_" localSheetId="4">#REF!</definedName>
    <definedName name="C_" localSheetId="5">#REF!</definedName>
    <definedName name="C_" localSheetId="2">#REF!</definedName>
    <definedName name="C_" localSheetId="3">#REF!</definedName>
    <definedName name="C_" localSheetId="6">#REF!</definedName>
    <definedName name="C_">#REF!</definedName>
    <definedName name="C_3" localSheetId="4">#REF!</definedName>
    <definedName name="C_3" localSheetId="5">#REF!</definedName>
    <definedName name="C_3" localSheetId="2">#REF!</definedName>
    <definedName name="C_3" localSheetId="3">#REF!</definedName>
    <definedName name="C_3" localSheetId="6">#REF!</definedName>
    <definedName name="C_3">#REF!</definedName>
    <definedName name="C_3_10" localSheetId="4">#REF!</definedName>
    <definedName name="C_3_10" localSheetId="5">#REF!</definedName>
    <definedName name="C_3_10" localSheetId="2">#REF!</definedName>
    <definedName name="C_3_10" localSheetId="3">#REF!</definedName>
    <definedName name="C_3_10" localSheetId="6">#REF!</definedName>
    <definedName name="C_3_10">#REF!</definedName>
    <definedName name="Cal">#REF!</definedName>
    <definedName name="CalculationC">#REF!</definedName>
    <definedName name="CalculationCom">#REF!</definedName>
    <definedName name="CalculationComEd" localSheetId="4">#REF!</definedName>
    <definedName name="CalculationComEd" localSheetId="5">#REF!</definedName>
    <definedName name="CalculationComEd" localSheetId="2">#REF!</definedName>
    <definedName name="CalculationComEd" localSheetId="3">#REF!</definedName>
    <definedName name="CalculationComEd" localSheetId="6">#REF!</definedName>
    <definedName name="CalculationComEd">#REF!</definedName>
    <definedName name="calculationD">#REF!</definedName>
    <definedName name="CalculationP">#REF!</definedName>
    <definedName name="CalculationPeco">#REF!</definedName>
    <definedName name="Calculations">#REF!</definedName>
    <definedName name="CalculationsC">#REF!</definedName>
    <definedName name="CalculationsC1">#REF!</definedName>
    <definedName name="CalculationsC3" localSheetId="4">#REF!</definedName>
    <definedName name="CalculationsC3" localSheetId="5">#REF!</definedName>
    <definedName name="CalculationsC3" localSheetId="2">#REF!</definedName>
    <definedName name="CalculationsC3" localSheetId="3">#REF!</definedName>
    <definedName name="CalculationsC3" localSheetId="6">#REF!</definedName>
    <definedName name="CalculationsC3">#REF!</definedName>
    <definedName name="CalculationsC4" localSheetId="4">#REF!</definedName>
    <definedName name="CalculationsC4" localSheetId="5">#REF!</definedName>
    <definedName name="CalculationsC4" localSheetId="2">#REF!</definedName>
    <definedName name="CalculationsC4" localSheetId="3">#REF!</definedName>
    <definedName name="CalculationsC4" localSheetId="6">#REF!</definedName>
    <definedName name="CalculationsC4">#REF!</definedName>
    <definedName name="CalculationsC5" localSheetId="4">#REF!</definedName>
    <definedName name="CalculationsC5" localSheetId="5">#REF!</definedName>
    <definedName name="CalculationsC5" localSheetId="2">#REF!</definedName>
    <definedName name="CalculationsC5" localSheetId="3">#REF!</definedName>
    <definedName name="CalculationsC5" localSheetId="6">#REF!</definedName>
    <definedName name="CalculationsC5">#REF!</definedName>
    <definedName name="CalculationsP">#REF!</definedName>
    <definedName name="CalculationsP1">#REF!</definedName>
    <definedName name="CalculationsP2">#REF!</definedName>
    <definedName name="CalculationsP3" localSheetId="4">#REF!</definedName>
    <definedName name="CalculationsP3" localSheetId="5">#REF!</definedName>
    <definedName name="CalculationsP3" localSheetId="2">#REF!</definedName>
    <definedName name="CalculationsP3" localSheetId="3">#REF!</definedName>
    <definedName name="CalculationsP3" localSheetId="6">#REF!</definedName>
    <definedName name="CalculationsP3">#REF!</definedName>
    <definedName name="CalculationsP4" localSheetId="4">#REF!</definedName>
    <definedName name="CalculationsP4" localSheetId="5">#REF!</definedName>
    <definedName name="CalculationsP4" localSheetId="2">#REF!</definedName>
    <definedName name="CalculationsP4" localSheetId="3">#REF!</definedName>
    <definedName name="CalculationsP4" localSheetId="6">#REF!</definedName>
    <definedName name="CalculationsP4">#REF!</definedName>
    <definedName name="CalculationsP5" localSheetId="4">#REF!</definedName>
    <definedName name="CalculationsP5" localSheetId="5">#REF!</definedName>
    <definedName name="CalculationsP5" localSheetId="2">#REF!</definedName>
    <definedName name="CalculationsP5" localSheetId="3">#REF!</definedName>
    <definedName name="CalculationsP5" localSheetId="6">#REF!</definedName>
    <definedName name="CalculationsP5">#REF!</definedName>
    <definedName name="CalculationsP6" localSheetId="4">#REF!</definedName>
    <definedName name="CalculationsP6" localSheetId="5">#REF!</definedName>
    <definedName name="CalculationsP6" localSheetId="2">#REF!</definedName>
    <definedName name="CalculationsP6" localSheetId="3">#REF!</definedName>
    <definedName name="CalculationsP6" localSheetId="6">#REF!</definedName>
    <definedName name="CalculationsP6">#REF!</definedName>
    <definedName name="CalculationsPe">#REF!</definedName>
    <definedName name="CalculationsPeco">#REF!</definedName>
    <definedName name="CalculatP">#REF!</definedName>
    <definedName name="CAPA">#REF!</definedName>
    <definedName name="CAPB">#REF!</definedName>
    <definedName name="Capital" localSheetId="4">#REF!</definedName>
    <definedName name="Capital" localSheetId="5">#REF!</definedName>
    <definedName name="Capital" localSheetId="2">#REF!</definedName>
    <definedName name="Capital" localSheetId="3">#REF!</definedName>
    <definedName name="Capital" localSheetId="6">#REF!</definedName>
    <definedName name="Capital">#REF!</definedName>
    <definedName name="CapitalExpenditures" localSheetId="4">#REF!</definedName>
    <definedName name="CapitalExpenditures" localSheetId="5">#REF!</definedName>
    <definedName name="CapitalExpenditures" localSheetId="2">#REF!</definedName>
    <definedName name="CapitalExpenditures" localSheetId="3">#REF!</definedName>
    <definedName name="CapitalExpenditures" localSheetId="6">#REF!</definedName>
    <definedName name="CapitalExpenditures">#REF!</definedName>
    <definedName name="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East">#REF!</definedName>
    <definedName name="CBWest">#REF!</definedName>
    <definedName name="CBWorkbookPriority" hidden="1">-250256570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bbcvb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 localSheetId="4">#REF!</definedName>
    <definedName name="cccc" localSheetId="5">#REF!</definedName>
    <definedName name="cccc" localSheetId="2">#REF!</definedName>
    <definedName name="cccc" localSheetId="3">#REF!</definedName>
    <definedName name="cccc" localSheetId="6">#REF!</definedName>
    <definedName name="cccc">#REF!</definedName>
    <definedName name="Choose_Prefs" localSheetId="4">#REF!</definedName>
    <definedName name="Choose_Prefs" localSheetId="5">#REF!</definedName>
    <definedName name="Choose_Prefs" localSheetId="3">#REF!</definedName>
    <definedName name="Choose_Prefs" localSheetId="6">#REF!</definedName>
    <definedName name="Choose_Prefs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KDATES" localSheetId="4">#REF!</definedName>
    <definedName name="CKDATES" localSheetId="5">#REF!</definedName>
    <definedName name="CKDATES" localSheetId="2">#REF!</definedName>
    <definedName name="CKDATES" localSheetId="3">#REF!</definedName>
    <definedName name="CKDATES" localSheetId="6">#REF!</definedName>
    <definedName name="CKDATES">#REF!</definedName>
    <definedName name="CkDescr" localSheetId="4">#REF!</definedName>
    <definedName name="CkDescr" localSheetId="5">#REF!</definedName>
    <definedName name="CkDescr" localSheetId="2">#REF!</definedName>
    <definedName name="CkDescr" localSheetId="3">#REF!</definedName>
    <definedName name="CkDescr" localSheetId="6">#REF!</definedName>
    <definedName name="CkDescr">#REF!</definedName>
    <definedName name="ClaculationC" localSheetId="4">#REF!</definedName>
    <definedName name="ClaculationC" localSheetId="5">#REF!</definedName>
    <definedName name="ClaculationC" localSheetId="2">#REF!</definedName>
    <definedName name="ClaculationC" localSheetId="3">#REF!</definedName>
    <definedName name="ClaculationC" localSheetId="6">#REF!</definedName>
    <definedName name="ClaculationC">#REF!</definedName>
    <definedName name="ClaculationP" localSheetId="4">#REF!</definedName>
    <definedName name="ClaculationP" localSheetId="5">#REF!</definedName>
    <definedName name="ClaculationP" localSheetId="2">#REF!</definedName>
    <definedName name="ClaculationP" localSheetId="3">#REF!</definedName>
    <definedName name="ClaculationP" localSheetId="6">#REF!</definedName>
    <definedName name="ClaculationP">#REF!</definedName>
    <definedName name="ClaculationsC" localSheetId="4">#REF!</definedName>
    <definedName name="ClaculationsC" localSheetId="5">#REF!</definedName>
    <definedName name="ClaculationsC" localSheetId="2">#REF!</definedName>
    <definedName name="ClaculationsC" localSheetId="3">#REF!</definedName>
    <definedName name="ClaculationsC" localSheetId="6">#REF!</definedName>
    <definedName name="ClaculationsC">#REF!</definedName>
    <definedName name="Class" localSheetId="4">#REF!</definedName>
    <definedName name="Class" localSheetId="5">#REF!</definedName>
    <definedName name="Class" localSheetId="2">#REF!</definedName>
    <definedName name="Class" localSheetId="3">#REF!</definedName>
    <definedName name="Class" localSheetId="6">#REF!</definedName>
    <definedName name="Class">#REF!</definedName>
    <definedName name="CLDR" localSheetId="4">#REF!</definedName>
    <definedName name="CLDR" localSheetId="5">#REF!</definedName>
    <definedName name="CLDR" localSheetId="2">#REF!</definedName>
    <definedName name="CLDR" localSheetId="3">#REF!</definedName>
    <definedName name="CLDR" localSheetId="6">#REF!</definedName>
    <definedName name="CLDR">#REF!</definedName>
    <definedName name="CoAreaDept">#REF!</definedName>
    <definedName name="com">#REF!</definedName>
    <definedName name="Com1E">#REF!</definedName>
    <definedName name="Com2E">#REF!</definedName>
    <definedName name="comed1">#REF!</definedName>
    <definedName name="comed2">#REF!</definedName>
    <definedName name="comedmfr2">#REF!</definedName>
    <definedName name="Company">#REF!</definedName>
    <definedName name="Company_Name">#REF!</definedName>
    <definedName name="CompanyCount">#REF!</definedName>
    <definedName name="COMPAR_PRT_RNG">#REF!</definedName>
    <definedName name="complex" localSheetId="4">#REF!</definedName>
    <definedName name="complex" localSheetId="5">#REF!</definedName>
    <definedName name="complex" localSheetId="2">#REF!</definedName>
    <definedName name="complex" localSheetId="3">#REF!</definedName>
    <definedName name="complex" localSheetId="6">#REF!</definedName>
    <definedName name="complex">#REF!</definedName>
    <definedName name="ContactExt" localSheetId="4">#REF!</definedName>
    <definedName name="ContactExt" localSheetId="5">#REF!</definedName>
    <definedName name="ContactExt" localSheetId="2">#REF!</definedName>
    <definedName name="ContactExt" localSheetId="3">#REF!</definedName>
    <definedName name="ContactExt" localSheetId="6">#REF!</definedName>
    <definedName name="ContactExt">#REF!</definedName>
    <definedName name="ContactName" localSheetId="4">#REF!</definedName>
    <definedName name="ContactName" localSheetId="5">#REF!</definedName>
    <definedName name="ContactName" localSheetId="2">#REF!</definedName>
    <definedName name="ContactName" localSheetId="3">#REF!</definedName>
    <definedName name="ContactName" localSheetId="6">#REF!</definedName>
    <definedName name="ContactName">#REF!</definedName>
    <definedName name="CONVERT_IT" localSheetId="4">#REF!</definedName>
    <definedName name="CONVERT_IT" localSheetId="5">#REF!</definedName>
    <definedName name="CONVERT_IT" localSheetId="2">#REF!</definedName>
    <definedName name="CONVERT_IT" localSheetId="3">#REF!</definedName>
    <definedName name="CONVERT_IT" localSheetId="6">#REF!</definedName>
    <definedName name="CONVERT_IT">#REF!</definedName>
    <definedName name="CONVERT_RTN" localSheetId="4">#REF!</definedName>
    <definedName name="CONVERT_RTN" localSheetId="5">#REF!</definedName>
    <definedName name="CONVERT_RTN" localSheetId="2">#REF!</definedName>
    <definedName name="CONVERT_RTN" localSheetId="3">#REF!</definedName>
    <definedName name="CONVERT_RTN" localSheetId="6">#REF!</definedName>
    <definedName name="CONVERT_RTN">#REF!</definedName>
    <definedName name="Corp">#REF!</definedName>
    <definedName name="corp1">#REF!</definedName>
    <definedName name="corp1E">#REF!</definedName>
    <definedName name="corp2">#REF!</definedName>
    <definedName name="CorpE">#REF!</definedName>
    <definedName name="COSTCARECAPCHAR" localSheetId="4">#REF!</definedName>
    <definedName name="COSTCARECAPCHAR" localSheetId="5">#REF!</definedName>
    <definedName name="COSTCARECAPCHAR" localSheetId="2">#REF!</definedName>
    <definedName name="COSTCARECAPCHAR" localSheetId="3">#REF!</definedName>
    <definedName name="COSTCARECAPCHAR" localSheetId="6">#REF!</definedName>
    <definedName name="COSTCARECAPCHAR">#REF!</definedName>
    <definedName name="COSTCAREMEDCASE" localSheetId="4">#REF!</definedName>
    <definedName name="COSTCAREMEDCASE" localSheetId="5">#REF!</definedName>
    <definedName name="COSTCAREMEDCASE" localSheetId="2">#REF!</definedName>
    <definedName name="COSTCAREMEDCASE" localSheetId="3">#REF!</definedName>
    <definedName name="COSTCAREMEDCASE" localSheetId="6">#REF!</definedName>
    <definedName name="COSTCAREMEDCASE">#REF!</definedName>
    <definedName name="COSTCARESUM" localSheetId="4">#REF!</definedName>
    <definedName name="COSTCARESUM" localSheetId="5">#REF!</definedName>
    <definedName name="COSTCARESUM" localSheetId="2">#REF!</definedName>
    <definedName name="COSTCARESUM" localSheetId="3">#REF!</definedName>
    <definedName name="COSTCARESUM" localSheetId="6">#REF!</definedName>
    <definedName name="COSTCARESUM">#REF!</definedName>
    <definedName name="COUNTER">#REF!</definedName>
    <definedName name="CPTL94" localSheetId="4">#REF!</definedName>
    <definedName name="CPTL94" localSheetId="5">#REF!</definedName>
    <definedName name="CPTL94" localSheetId="2">#REF!</definedName>
    <definedName name="CPTL94" localSheetId="3">#REF!</definedName>
    <definedName name="CPTL94" localSheetId="6">#REF!</definedName>
    <definedName name="CPTL94">#REF!</definedName>
    <definedName name="CPTL95" localSheetId="4">#REF!</definedName>
    <definedName name="CPTL95" localSheetId="5">#REF!</definedName>
    <definedName name="CPTL95" localSheetId="2">#REF!</definedName>
    <definedName name="CPTL95" localSheetId="3">#REF!</definedName>
    <definedName name="CPTL95" localSheetId="6">#REF!</definedName>
    <definedName name="CPTL95">#REF!</definedName>
    <definedName name="CR_AMT" localSheetId="4">#REF!</definedName>
    <definedName name="CR_AMT" localSheetId="5">#REF!</definedName>
    <definedName name="CR_AMT" localSheetId="2">#REF!</definedName>
    <definedName name="CR_AMT" localSheetId="3">#REF!</definedName>
    <definedName name="CR_AMT" localSheetId="6">#REF!</definedName>
    <definedName name="CR_AMT">#REF!</definedName>
    <definedName name="credit_rate">#REF!</definedName>
    <definedName name="CREDIT1">#REF!</definedName>
    <definedName name="creditsummary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 localSheetId="4">#REF!</definedName>
    <definedName name="CUR_SENS_FACT" localSheetId="5">#REF!</definedName>
    <definedName name="CUR_SENS_FACT" localSheetId="2">#REF!</definedName>
    <definedName name="CUR_SENS_FACT" localSheetId="3">#REF!</definedName>
    <definedName name="CUR_SENS_FACT" localSheetId="6">#REF!</definedName>
    <definedName name="CUR_SENS_FACT">#REF!</definedName>
    <definedName name="CURRENT" localSheetId="4">#REF!</definedName>
    <definedName name="CURRENT" localSheetId="5">#REF!</definedName>
    <definedName name="CURRENT" localSheetId="2">#REF!</definedName>
    <definedName name="CURRENT" localSheetId="3">#REF!</definedName>
    <definedName name="CURRENT" localSheetId="6">#REF!</definedName>
    <definedName name="CURRENT">#REF!</definedName>
    <definedName name="CURRENT_MESSAGE" localSheetId="4">#REF!</definedName>
    <definedName name="CURRENT_MESSAGE" localSheetId="5">#REF!</definedName>
    <definedName name="CURRENT_MESSAGE" localSheetId="2">#REF!</definedName>
    <definedName name="CURRENT_MESSAGE" localSheetId="3">#REF!</definedName>
    <definedName name="CURRENT_MESSAGE" localSheetId="6">#REF!</definedName>
    <definedName name="CURRENT_MESSAGE">#REF!</definedName>
    <definedName name="CurrentEndDate" localSheetId="4">#REF!</definedName>
    <definedName name="CurrentEndDate" localSheetId="5">#REF!</definedName>
    <definedName name="CurrentEndDate" localSheetId="2">#REF!</definedName>
    <definedName name="CurrentEndDate" localSheetId="3">#REF!</definedName>
    <definedName name="CurrentEndDate" localSheetId="6">#REF!</definedName>
    <definedName name="CurrentEndDate">#REF!</definedName>
    <definedName name="CurrPeriod">#REF!</definedName>
    <definedName name="CustCred4thQtr" localSheetId="4">#REF!</definedName>
    <definedName name="CustCred4thQtr" localSheetId="5">#REF!</definedName>
    <definedName name="CustCred4thQtr" localSheetId="2">#REF!</definedName>
    <definedName name="CustCred4thQtr" localSheetId="3">#REF!</definedName>
    <definedName name="CustCred4thQtr" localSheetId="6">#REF!</definedName>
    <definedName name="CustCred4thQtr">#REF!</definedName>
    <definedName name="CustCred4thQtrE" localSheetId="4">#REF!</definedName>
    <definedName name="CustCred4thQtrE" localSheetId="5">#REF!</definedName>
    <definedName name="CustCred4thQtrE" localSheetId="2">#REF!</definedName>
    <definedName name="CustCred4thQtrE" localSheetId="3">#REF!</definedName>
    <definedName name="CustCred4thQtrE" localSheetId="6">#REF!</definedName>
    <definedName name="CustCred4thQtrE">#REF!</definedName>
    <definedName name="CustCredDec" localSheetId="4">#REF!</definedName>
    <definedName name="CustCredDec" localSheetId="5">#REF!</definedName>
    <definedName name="CustCredDec" localSheetId="2">#REF!</definedName>
    <definedName name="CustCredDec" localSheetId="3">#REF!</definedName>
    <definedName name="CustCredDec" localSheetId="6">#REF!</definedName>
    <definedName name="CustCredDec">#REF!</definedName>
    <definedName name="CustCredDecE" localSheetId="4">#REF!</definedName>
    <definedName name="CustCredDecE" localSheetId="5">#REF!</definedName>
    <definedName name="CustCredDecE" localSheetId="2">#REF!</definedName>
    <definedName name="CustCredDecE" localSheetId="3">#REF!</definedName>
    <definedName name="CustCredDecE" localSheetId="6">#REF!</definedName>
    <definedName name="CustCredDecE">#REF!</definedName>
    <definedName name="cvxvvdxzv">#REF!</definedName>
    <definedName name="CYDR">#REF!</definedName>
    <definedName name="d">#REF!</definedName>
    <definedName name="D_1" localSheetId="4">#REF!</definedName>
    <definedName name="D_1" localSheetId="5">#REF!</definedName>
    <definedName name="D_1" localSheetId="2">#REF!</definedName>
    <definedName name="D_1" localSheetId="3">#REF!</definedName>
    <definedName name="D_1" localSheetId="6">#REF!</definedName>
    <definedName name="D_1">#REF!</definedName>
    <definedName name="D3CY_AMOUNT" localSheetId="4">#REF!</definedName>
    <definedName name="D3CY_AMOUNT" localSheetId="5">#REF!</definedName>
    <definedName name="D3CY_AMOUNT" localSheetId="2">#REF!</definedName>
    <definedName name="D3CY_AMOUNT" localSheetId="3">#REF!</definedName>
    <definedName name="D3CY_AMOUNT" localSheetId="6">#REF!</definedName>
    <definedName name="D3CY_AMOUNT">#REF!</definedName>
    <definedName name="D3CY_COST" localSheetId="4">#REF!</definedName>
    <definedName name="D3CY_COST" localSheetId="5">#REF!</definedName>
    <definedName name="D3CY_COST" localSheetId="2">#REF!</definedName>
    <definedName name="D3CY_COST" localSheetId="3">#REF!</definedName>
    <definedName name="D3CY_COST" localSheetId="6">#REF!</definedName>
    <definedName name="D3CY_COST">#REF!</definedName>
    <definedName name="D3HY_COST" localSheetId="4">#REF!</definedName>
    <definedName name="D3HY_COST" localSheetId="5">#REF!</definedName>
    <definedName name="D3HY_COST" localSheetId="2">#REF!</definedName>
    <definedName name="D3HY_COST" localSheetId="3">#REF!</definedName>
    <definedName name="D3HY_COST" localSheetId="6">#REF!</definedName>
    <definedName name="D3HY_COST">#REF!</definedName>
    <definedName name="D3TY_AMOUNT" localSheetId="4">#REF!</definedName>
    <definedName name="D3TY_AMOUNT" localSheetId="5">#REF!</definedName>
    <definedName name="D3TY_AMOUNT" localSheetId="2">#REF!</definedName>
    <definedName name="D3TY_AMOUNT" localSheetId="3">#REF!</definedName>
    <definedName name="D3TY_AMOUNT" localSheetId="6">#REF!</definedName>
    <definedName name="D3TY_AMOUNT">#REF!</definedName>
    <definedName name="D3TY_COST" localSheetId="4">#REF!</definedName>
    <definedName name="D3TY_COST" localSheetId="5">#REF!</definedName>
    <definedName name="D3TY_COST" localSheetId="2">#REF!</definedName>
    <definedName name="D3TY_COST" localSheetId="3">#REF!</definedName>
    <definedName name="D3TY_COST" localSheetId="6">#REF!</definedName>
    <definedName name="D3TY_COST">#REF!</definedName>
    <definedName name="dadasdad">#REF!</definedName>
    <definedName name="dadasdas" localSheetId="4">#REF!</definedName>
    <definedName name="dadasdas" localSheetId="5">#REF!</definedName>
    <definedName name="dadasdas" localSheetId="2">#REF!</definedName>
    <definedName name="dadasdas" localSheetId="3">#REF!</definedName>
    <definedName name="dadasdas" localSheetId="6">#REF!</definedName>
    <definedName name="dadasdas">#REF!</definedName>
    <definedName name="dafklaf">#REF!</definedName>
    <definedName name="dasdadad">#REF!</definedName>
    <definedName name="DAS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fasfdsdaf">#REF!</definedName>
    <definedName name="Data" localSheetId="4">#REF!</definedName>
    <definedName name="Data" localSheetId="5">#REF!</definedName>
    <definedName name="Data" localSheetId="2">#REF!</definedName>
    <definedName name="Data" localSheetId="3">#REF!</definedName>
    <definedName name="Data" localSheetId="6">#REF!</definedName>
    <definedName name="Data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3">#REF!</definedName>
    <definedName name="_xlnm.Database" localSheetId="6">#REF!</definedName>
    <definedName name="_xlnm.Database">#REF!</definedName>
    <definedName name="Database2" localSheetId="4">#REF!</definedName>
    <definedName name="Database2" localSheetId="5">#REF!</definedName>
    <definedName name="Database2" localSheetId="2">#REF!</definedName>
    <definedName name="Database2" localSheetId="3">#REF!</definedName>
    <definedName name="Database2" localSheetId="6">#REF!</definedName>
    <definedName name="Database2">#REF!</definedName>
    <definedName name="DatabaseE" localSheetId="4">#REF!</definedName>
    <definedName name="DatabaseE" localSheetId="5">#REF!</definedName>
    <definedName name="DatabaseE" localSheetId="2">#REF!</definedName>
    <definedName name="DatabaseE" localSheetId="3">#REF!</definedName>
    <definedName name="DatabaseE" localSheetId="6">#REF!</definedName>
    <definedName name="DatabaseE">#REF!</definedName>
    <definedName name="DATAFEEDER">#REF!</definedName>
    <definedName name="DateNumber" localSheetId="4">#REF!</definedName>
    <definedName name="DateNumber" localSheetId="5">#REF!</definedName>
    <definedName name="DateNumber" localSheetId="2">#REF!</definedName>
    <definedName name="DateNumber" localSheetId="3">#REF!</definedName>
    <definedName name="DateNumber" localSheetId="6">#REF!</definedName>
    <definedName name="DateNumber">#REF!</definedName>
    <definedName name="DateNumberCurrentPrior" localSheetId="4">#REF!</definedName>
    <definedName name="DateNumberCurrentPrior" localSheetId="5">#REF!</definedName>
    <definedName name="DateNumberCurrentPrior" localSheetId="2">#REF!</definedName>
    <definedName name="DateNumberCurrentPrior" localSheetId="3">#REF!</definedName>
    <definedName name="DateNumberCurrentPrior" localSheetId="6">#REF!</definedName>
    <definedName name="DateNumberCurrentPrior">#REF!</definedName>
    <definedName name="DateNumberQtrPrior" localSheetId="4">#REF!</definedName>
    <definedName name="DateNumberQtrPrior" localSheetId="5">#REF!</definedName>
    <definedName name="DateNumberQtrPrior" localSheetId="2">#REF!</definedName>
    <definedName name="DateNumberQtrPrior" localSheetId="3">#REF!</definedName>
    <definedName name="DateNumberQtrPrior" localSheetId="6">#REF!</definedName>
    <definedName name="DateNumberQtrPrior">#REF!</definedName>
    <definedName name="DateNumberYearEndPrior" localSheetId="4">#REF!</definedName>
    <definedName name="DateNumberYearEndPrior" localSheetId="5">#REF!</definedName>
    <definedName name="DateNumberYearEndPrior" localSheetId="2">#REF!</definedName>
    <definedName name="DateNumberYearEndPrior" localSheetId="3">#REF!</definedName>
    <definedName name="DateNumberYearEndPrior" localSheetId="6">#REF!</definedName>
    <definedName name="DateNumberYearEndPrior">#REF!</definedName>
    <definedName name="DateText" localSheetId="4">#REF!</definedName>
    <definedName name="DateText" localSheetId="5">#REF!</definedName>
    <definedName name="DateText" localSheetId="2">#REF!</definedName>
    <definedName name="DateText" localSheetId="3">#REF!</definedName>
    <definedName name="DateText" localSheetId="6">#REF!</definedName>
    <definedName name="DateText">#REF!</definedName>
    <definedName name="DB_AMT" localSheetId="4">#REF!</definedName>
    <definedName name="DB_AMT" localSheetId="5">#REF!</definedName>
    <definedName name="DB_AMT" localSheetId="2">#REF!</definedName>
    <definedName name="DB_AMT" localSheetId="3">#REF!</definedName>
    <definedName name="DB_AMT" localSheetId="6">#REF!</definedName>
    <definedName name="DB_AMT">#REF!</definedName>
    <definedName name="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 localSheetId="4">#REF!</definedName>
    <definedName name="ddd" localSheetId="5">#REF!</definedName>
    <definedName name="ddd" localSheetId="2">#REF!</definedName>
    <definedName name="ddd" localSheetId="3">#REF!</definedName>
    <definedName name="ddd" localSheetId="6">#REF!</definedName>
    <definedName name="ddd">#REF!</definedName>
    <definedName name="dddd" localSheetId="4">#REF!</definedName>
    <definedName name="dddd" localSheetId="5">#REF!</definedName>
    <definedName name="dddd" localSheetId="2">#REF!</definedName>
    <definedName name="dddd" localSheetId="3">#REF!</definedName>
    <definedName name="dddd" localSheetId="6">#REF!</definedName>
    <definedName name="dddd">#REF!</definedName>
    <definedName name="ddfsa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vsdfsdfsdf">#REF!</definedName>
    <definedName name="DEANNA" localSheetId="4">#REF!</definedName>
    <definedName name="DEANNA" localSheetId="5">#REF!</definedName>
    <definedName name="DEANNA" localSheetId="2">#REF!</definedName>
    <definedName name="DEANNA" localSheetId="3">#REF!</definedName>
    <definedName name="DEANNA" localSheetId="6">#REF!</definedName>
    <definedName name="DEANNA">#REF!</definedName>
    <definedName name="Dec" localSheetId="4">#REF!</definedName>
    <definedName name="Dec" localSheetId="5">#REF!</definedName>
    <definedName name="Dec" localSheetId="2">#REF!</definedName>
    <definedName name="Dec" localSheetId="3">#REF!</definedName>
    <definedName name="Dec" localSheetId="6">#REF!</definedName>
    <definedName name="Dec">#REF!</definedName>
    <definedName name="DELAWARE" localSheetId="4">#REF!</definedName>
    <definedName name="DELAWARE" localSheetId="5">#REF!</definedName>
    <definedName name="DELAWARE" localSheetId="2">#REF!</definedName>
    <definedName name="DELAWARE" localSheetId="3">#REF!</definedName>
    <definedName name="DELAWARE" localSheetId="6">#REF!</definedName>
    <definedName name="DELAWARE">#REF!</definedName>
    <definedName name="DeliverCk" localSheetId="4">#REF!</definedName>
    <definedName name="DeliverCk" localSheetId="5">#REF!</definedName>
    <definedName name="DeliverCk" localSheetId="2">#REF!</definedName>
    <definedName name="DeliverCk" localSheetId="3">#REF!</definedName>
    <definedName name="DeliverCk" localSheetId="6">#REF!</definedName>
    <definedName name="DeliverCk">#REF!</definedName>
    <definedName name="DeliverExt" localSheetId="4">#REF!</definedName>
    <definedName name="DeliverExt" localSheetId="5">#REF!</definedName>
    <definedName name="DeliverExt" localSheetId="2">#REF!</definedName>
    <definedName name="DeliverExt" localSheetId="3">#REF!</definedName>
    <definedName name="DeliverExt" localSheetId="6">#REF!</definedName>
    <definedName name="DeliverExt">#REF!</definedName>
    <definedName name="DENT_NU" localSheetId="4">#REF!</definedName>
    <definedName name="DENT_NU" localSheetId="5">#REF!</definedName>
    <definedName name="DENT_NU" localSheetId="2">#REF!</definedName>
    <definedName name="DENT_NU" localSheetId="3">#REF!</definedName>
    <definedName name="DENT_NU" localSheetId="6">#REF!</definedName>
    <definedName name="DENT_NU">#REF!</definedName>
    <definedName name="DENT_U" localSheetId="4">#REF!</definedName>
    <definedName name="DENT_U" localSheetId="5">#REF!</definedName>
    <definedName name="DENT_U" localSheetId="2">#REF!</definedName>
    <definedName name="DENT_U" localSheetId="3">#REF!</definedName>
    <definedName name="DENT_U" localSheetId="6">#REF!</definedName>
    <definedName name="DENT_U">#REF!</definedName>
    <definedName name="DETAIL" localSheetId="4">#REF!</definedName>
    <definedName name="DETAIL" localSheetId="5">#REF!</definedName>
    <definedName name="DETAIL" localSheetId="2">#REF!</definedName>
    <definedName name="DETAIL" localSheetId="3">#REF!</definedName>
    <definedName name="DETAIL" localSheetId="6">#REF!</definedName>
    <definedName name="DETAIL">#REF!</definedName>
    <definedName name="dfasdfsdfZ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">36787.5547596065</definedName>
    <definedName name="dfdffgdfgd" localSheetId="4">#REF!</definedName>
    <definedName name="dfdffgdfgd" localSheetId="5">#REF!</definedName>
    <definedName name="dfdffgdfgd" localSheetId="2">#REF!</definedName>
    <definedName name="dfdffgdfgd" localSheetId="3">#REF!</definedName>
    <definedName name="dfdffgdfgd" localSheetId="6">#REF!</definedName>
    <definedName name="dfdffgdfgd">#REF!</definedName>
    <definedName name="dfd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gdfgh" localSheetId="4">#REF!</definedName>
    <definedName name="dfgdfgh" localSheetId="5">#REF!</definedName>
    <definedName name="dfgdfgh" localSheetId="2">#REF!</definedName>
    <definedName name="dfgdfgh" localSheetId="3">#REF!</definedName>
    <definedName name="dfgdfgh" localSheetId="6">#REF!</definedName>
    <definedName name="dfgdfgh">#REF!</definedName>
    <definedName name="dfgsdgdsfgd">#REF!</definedName>
    <definedName name="dfsasdfasdfsdfasdf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fs" localSheetId="4">#REF!</definedName>
    <definedName name="dfsasdfasfs" localSheetId="5">#REF!</definedName>
    <definedName name="dfsasdfasfs" localSheetId="2">#REF!</definedName>
    <definedName name="dfsasdfasfs" localSheetId="3">#REF!</definedName>
    <definedName name="dfsasdfasfs" localSheetId="6">#REF!</definedName>
    <definedName name="dfsasdfasfs">#REF!</definedName>
    <definedName name="dfsdfsf" localSheetId="4">#REF!</definedName>
    <definedName name="dfsdfsf" localSheetId="5">#REF!</definedName>
    <definedName name="dfsdfsf" localSheetId="2">#REF!</definedName>
    <definedName name="dfsdfsf" localSheetId="3">#REF!</definedName>
    <definedName name="dfsdfsf" localSheetId="6">#REF!</definedName>
    <definedName name="dfsdfsf">#REF!</definedName>
    <definedName name="dfsfasfasfs" localSheetId="4">#REF!</definedName>
    <definedName name="dfsfasfasfs" localSheetId="5">#REF!</definedName>
    <definedName name="dfsfasfasfs" localSheetId="2">#REF!</definedName>
    <definedName name="dfsfasfasfs" localSheetId="3">#REF!</definedName>
    <definedName name="dfsfasfasfs" localSheetId="6">#REF!</definedName>
    <definedName name="dfsfasfasfs">#REF!</definedName>
    <definedName name="dfssdfsdfsdfsdf">#REF!</definedName>
    <definedName name="Discount10" localSheetId="4">#REF!</definedName>
    <definedName name="Discount10" localSheetId="5">#REF!</definedName>
    <definedName name="Discount10" localSheetId="2">#REF!</definedName>
    <definedName name="Discount10" localSheetId="3">#REF!</definedName>
    <definedName name="Discount10" localSheetId="6">#REF!</definedName>
    <definedName name="Discount10">#REF!</definedName>
    <definedName name="Discount11" localSheetId="4">#REF!</definedName>
    <definedName name="Discount11" localSheetId="5">#REF!</definedName>
    <definedName name="Discount11" localSheetId="2">#REF!</definedName>
    <definedName name="Discount11" localSheetId="3">#REF!</definedName>
    <definedName name="Discount11" localSheetId="6">#REF!</definedName>
    <definedName name="Discount11">#REF!</definedName>
    <definedName name="Discount12" localSheetId="4">#REF!</definedName>
    <definedName name="Discount12" localSheetId="5">#REF!</definedName>
    <definedName name="Discount12" localSheetId="2">#REF!</definedName>
    <definedName name="Discount12" localSheetId="3">#REF!</definedName>
    <definedName name="Discount12" localSheetId="6">#REF!</definedName>
    <definedName name="Discount12">#REF!</definedName>
    <definedName name="Discount13" localSheetId="4">#REF!</definedName>
    <definedName name="Discount13" localSheetId="5">#REF!</definedName>
    <definedName name="Discount13" localSheetId="2">#REF!</definedName>
    <definedName name="Discount13" localSheetId="3">#REF!</definedName>
    <definedName name="Discount13" localSheetId="6">#REF!</definedName>
    <definedName name="Discount13">#REF!</definedName>
    <definedName name="Discount14" localSheetId="4">#REF!</definedName>
    <definedName name="Discount14" localSheetId="5">#REF!</definedName>
    <definedName name="Discount14" localSheetId="2">#REF!</definedName>
    <definedName name="Discount14" localSheetId="3">#REF!</definedName>
    <definedName name="Discount14" localSheetId="6">#REF!</definedName>
    <definedName name="Discount14">#REF!</definedName>
    <definedName name="Discount15" localSheetId="4">#REF!</definedName>
    <definedName name="Discount15" localSheetId="5">#REF!</definedName>
    <definedName name="Discount15" localSheetId="2">#REF!</definedName>
    <definedName name="Discount15" localSheetId="3">#REF!</definedName>
    <definedName name="Discount15" localSheetId="6">#REF!</definedName>
    <definedName name="Discount15">#REF!</definedName>
    <definedName name="Discount2" localSheetId="4">#REF!</definedName>
    <definedName name="Discount2" localSheetId="5">#REF!</definedName>
    <definedName name="Discount2" localSheetId="2">#REF!</definedName>
    <definedName name="Discount2" localSheetId="3">#REF!</definedName>
    <definedName name="Discount2" localSheetId="6">#REF!</definedName>
    <definedName name="Discount2">#REF!</definedName>
    <definedName name="Discount3" localSheetId="4">#REF!</definedName>
    <definedName name="Discount3" localSheetId="5">#REF!</definedName>
    <definedName name="Discount3" localSheetId="2">#REF!</definedName>
    <definedName name="Discount3" localSheetId="3">#REF!</definedName>
    <definedName name="Discount3" localSheetId="6">#REF!</definedName>
    <definedName name="Discount3">#REF!</definedName>
    <definedName name="Discount4" localSheetId="4">#REF!</definedName>
    <definedName name="Discount4" localSheetId="5">#REF!</definedName>
    <definedName name="Discount4" localSheetId="2">#REF!</definedName>
    <definedName name="Discount4" localSheetId="3">#REF!</definedName>
    <definedName name="Discount4" localSheetId="6">#REF!</definedName>
    <definedName name="Discount4">#REF!</definedName>
    <definedName name="Discount5" localSheetId="4">#REF!</definedName>
    <definedName name="Discount5" localSheetId="5">#REF!</definedName>
    <definedName name="Discount5" localSheetId="2">#REF!</definedName>
    <definedName name="Discount5" localSheetId="3">#REF!</definedName>
    <definedName name="Discount5" localSheetId="6">#REF!</definedName>
    <definedName name="Discount5">#REF!</definedName>
    <definedName name="Discount6" localSheetId="4">#REF!</definedName>
    <definedName name="Discount6" localSheetId="5">#REF!</definedName>
    <definedName name="Discount6" localSheetId="2">#REF!</definedName>
    <definedName name="Discount6" localSheetId="3">#REF!</definedName>
    <definedName name="Discount6" localSheetId="6">#REF!</definedName>
    <definedName name="Discount6">#REF!</definedName>
    <definedName name="Discount7" localSheetId="4">#REF!</definedName>
    <definedName name="Discount7" localSheetId="5">#REF!</definedName>
    <definedName name="Discount7" localSheetId="2">#REF!</definedName>
    <definedName name="Discount7" localSheetId="3">#REF!</definedName>
    <definedName name="Discount7" localSheetId="6">#REF!</definedName>
    <definedName name="Discount7">#REF!</definedName>
    <definedName name="Discount8" localSheetId="4">#REF!</definedName>
    <definedName name="Discount8" localSheetId="5">#REF!</definedName>
    <definedName name="Discount8" localSheetId="2">#REF!</definedName>
    <definedName name="Discount8" localSheetId="3">#REF!</definedName>
    <definedName name="Discount8" localSheetId="6">#REF!</definedName>
    <definedName name="Discount8">#REF!</definedName>
    <definedName name="Discount9" localSheetId="4">#REF!</definedName>
    <definedName name="Discount9" localSheetId="5">#REF!</definedName>
    <definedName name="Discount9" localSheetId="2">#REF!</definedName>
    <definedName name="Discount9" localSheetId="3">#REF!</definedName>
    <definedName name="Discount9" localSheetId="6">#REF!</definedName>
    <definedName name="Discount9">#REF!</definedName>
    <definedName name="discrate" localSheetId="4">#REF!</definedName>
    <definedName name="discrate" localSheetId="5">#REF!</definedName>
    <definedName name="discrate" localSheetId="2">#REF!</definedName>
    <definedName name="discrate" localSheetId="3">#REF!</definedName>
    <definedName name="discrate" localSheetId="6">#REF!</definedName>
    <definedName name="discrate">#REF!</definedName>
    <definedName name="Docket">#REF!</definedName>
    <definedName name="DOIT">#REF!</definedName>
    <definedName name="DP1875TB" localSheetId="4">#REF!</definedName>
    <definedName name="DP1875TB" localSheetId="5">#REF!</definedName>
    <definedName name="DP1875TB" localSheetId="2">#REF!</definedName>
    <definedName name="DP1875TB" localSheetId="3">#REF!</definedName>
    <definedName name="DP1875TB" localSheetId="6">#REF!</definedName>
    <definedName name="DP1875TB">#REF!</definedName>
    <definedName name="DR" localSheetId="4">#REF!</definedName>
    <definedName name="DR" localSheetId="5">#REF!</definedName>
    <definedName name="DR" localSheetId="2">#REF!</definedName>
    <definedName name="DR" localSheetId="3">#REF!</definedName>
    <definedName name="DR" localSheetId="6">#REF!</definedName>
    <definedName name="DR">#REF!</definedName>
    <definedName name="dsfasfsadfsdfsa">#REF!</definedName>
    <definedName name="dskdls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y">#REF!</definedName>
    <definedName name="dyCR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localSheetId="4">#REF!</definedName>
    <definedName name="E" localSheetId="5">#REF!</definedName>
    <definedName name="E" localSheetId="2">#REF!</definedName>
    <definedName name="E" localSheetId="3">#REF!</definedName>
    <definedName name="E" localSheetId="6">#REF!</definedName>
    <definedName name="E">#REF!</definedName>
    <definedName name="eaewq" localSheetId="4">#REF!</definedName>
    <definedName name="eaewq" localSheetId="5">#REF!</definedName>
    <definedName name="eaewq" localSheetId="2">#REF!</definedName>
    <definedName name="eaewq" localSheetId="3">#REF!</definedName>
    <definedName name="eaewq" localSheetId="6">#REF!</definedName>
    <definedName name="eaewq">#REF!</definedName>
    <definedName name="EASTERN" localSheetId="4">#REF!</definedName>
    <definedName name="EASTERN" localSheetId="5">#REF!</definedName>
    <definedName name="EASTERN" localSheetId="2">#REF!</definedName>
    <definedName name="EASTERN" localSheetId="3">#REF!</definedName>
    <definedName name="EASTERN" localSheetId="6">#REF!</definedName>
    <definedName name="EASTERN">#REF!</definedName>
    <definedName name="EDPlt01" localSheetId="4">#REF!</definedName>
    <definedName name="EDPlt01" localSheetId="5">#REF!</definedName>
    <definedName name="EDPlt01" localSheetId="2">#REF!</definedName>
    <definedName name="EDPlt01" localSheetId="3">#REF!</definedName>
    <definedName name="EDPlt01" localSheetId="6">#REF!</definedName>
    <definedName name="EDPlt01">#REF!</definedName>
    <definedName name="EDPlt02" localSheetId="4">#REF!</definedName>
    <definedName name="EDPlt02" localSheetId="5">#REF!</definedName>
    <definedName name="EDPlt02" localSheetId="2">#REF!</definedName>
    <definedName name="EDPlt02" localSheetId="3">#REF!</definedName>
    <definedName name="EDPlt02" localSheetId="6">#REF!</definedName>
    <definedName name="EDPlt02">#REF!</definedName>
    <definedName name="EDPlt03" localSheetId="4">#REF!</definedName>
    <definedName name="EDPlt03" localSheetId="5">#REF!</definedName>
    <definedName name="EDPlt03" localSheetId="2">#REF!</definedName>
    <definedName name="EDPlt03" localSheetId="3">#REF!</definedName>
    <definedName name="EDPlt03" localSheetId="6">#REF!</definedName>
    <definedName name="EDPlt03">#REF!</definedName>
    <definedName name="EDPlt04" localSheetId="4">#REF!</definedName>
    <definedName name="EDPlt04" localSheetId="5">#REF!</definedName>
    <definedName name="EDPlt04" localSheetId="2">#REF!</definedName>
    <definedName name="EDPlt04" localSheetId="3">#REF!</definedName>
    <definedName name="EDPlt04" localSheetId="6">#REF!</definedName>
    <definedName name="EDPlt04">#REF!</definedName>
    <definedName name="edre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D" localSheetId="4">#REF!</definedName>
    <definedName name="EED" localSheetId="5">#REF!</definedName>
    <definedName name="EED" localSheetId="2">#REF!</definedName>
    <definedName name="EED" localSheetId="3">#REF!</definedName>
    <definedName name="EED" localSheetId="6">#REF!</definedName>
    <definedName name="EED">#REF!</definedName>
    <definedName name="EL_PR_ACC" localSheetId="4">#REF!</definedName>
    <definedName name="EL_PR_ACC" localSheetId="5">#REF!</definedName>
    <definedName name="EL_PR_ACC" localSheetId="2">#REF!</definedName>
    <definedName name="EL_PR_ACC" localSheetId="3">#REF!</definedName>
    <definedName name="EL_PR_ACC" localSheetId="6">#REF!</definedName>
    <definedName name="EL_PR_ACC">#REF!</definedName>
    <definedName name="EL_PR_PMT" localSheetId="4">#REF!</definedName>
    <definedName name="EL_PR_PMT" localSheetId="5">#REF!</definedName>
    <definedName name="EL_PR_PMT" localSheetId="2">#REF!</definedName>
    <definedName name="EL_PR_PMT" localSheetId="3">#REF!</definedName>
    <definedName name="EL_PR_PMT" localSheetId="6">#REF!</definedName>
    <definedName name="EL_PR_PMT">#REF!</definedName>
    <definedName name="ELEC_ACC" localSheetId="4">#REF!</definedName>
    <definedName name="ELEC_ACC" localSheetId="5">#REF!</definedName>
    <definedName name="ELEC_ACC" localSheetId="2">#REF!</definedName>
    <definedName name="ELEC_ACC" localSheetId="3">#REF!</definedName>
    <definedName name="ELEC_ACC" localSheetId="6">#REF!</definedName>
    <definedName name="ELEC_ACC">#REF!</definedName>
    <definedName name="ELEC_CUST" localSheetId="4">#REF!</definedName>
    <definedName name="ELEC_CUST" localSheetId="5">#REF!</definedName>
    <definedName name="ELEC_CUST" localSheetId="2">#REF!</definedName>
    <definedName name="ELEC_CUST" localSheetId="3">#REF!</definedName>
    <definedName name="ELEC_CUST" localSheetId="6">#REF!</definedName>
    <definedName name="ELEC_CUST">#REF!</definedName>
    <definedName name="ELEC_PMT" localSheetId="4">#REF!</definedName>
    <definedName name="ELEC_PMT" localSheetId="5">#REF!</definedName>
    <definedName name="ELEC_PMT" localSheetId="2">#REF!</definedName>
    <definedName name="ELEC_PMT" localSheetId="3">#REF!</definedName>
    <definedName name="ELEC_PMT" localSheetId="6">#REF!</definedName>
    <definedName name="ELEC_PMT">#REF!</definedName>
    <definedName name="ELEC_REV" localSheetId="4">#REF!</definedName>
    <definedName name="ELEC_REV" localSheetId="5">#REF!</definedName>
    <definedName name="ELEC_REV" localSheetId="2">#REF!</definedName>
    <definedName name="ELEC_REV" localSheetId="3">#REF!</definedName>
    <definedName name="ELEC_REV" localSheetId="6">#REF!</definedName>
    <definedName name="ELEC_REV">#REF!</definedName>
    <definedName name="ELEC_SALES" localSheetId="4">#REF!</definedName>
    <definedName name="ELEC_SALES" localSheetId="5">#REF!</definedName>
    <definedName name="ELEC_SALES" localSheetId="2">#REF!</definedName>
    <definedName name="ELEC_SALES" localSheetId="3">#REF!</definedName>
    <definedName name="ELEC_SALES" localSheetId="6">#REF!</definedName>
    <definedName name="ELEC_SALES">#REF!</definedName>
    <definedName name="EMPALL" localSheetId="4">#REF!</definedName>
    <definedName name="EMPALL" localSheetId="5">#REF!</definedName>
    <definedName name="EMPALL" localSheetId="2">#REF!</definedName>
    <definedName name="EMPALL" localSheetId="3">#REF!</definedName>
    <definedName name="EMPALL" localSheetId="6">#REF!</definedName>
    <definedName name="EMPALL">#REF!</definedName>
    <definedName name="empid" localSheetId="4">#REF!</definedName>
    <definedName name="empid" localSheetId="5">#REF!</definedName>
    <definedName name="empid" localSheetId="2">#REF!</definedName>
    <definedName name="empid" localSheetId="3">#REF!</definedName>
    <definedName name="empid" localSheetId="6">#REF!</definedName>
    <definedName name="empid">#REF!</definedName>
    <definedName name="ENT" localSheetId="4">#REF!</definedName>
    <definedName name="ENT" localSheetId="5">#REF!</definedName>
    <definedName name="ENT" localSheetId="2">#REF!</definedName>
    <definedName name="ENT" localSheetId="3">#REF!</definedName>
    <definedName name="ENT" localSheetId="6">#REF!</definedName>
    <definedName name="ENT">#REF!</definedName>
    <definedName name="EPG" localSheetId="4">#REF!</definedName>
    <definedName name="EPG" localSheetId="5">#REF!</definedName>
    <definedName name="EPG" localSheetId="2">#REF!</definedName>
    <definedName name="EPG" localSheetId="3">#REF!</definedName>
    <definedName name="EPG" localSheetId="6">#REF!</definedName>
    <definedName name="EPG">#REF!</definedName>
    <definedName name="EPJFTable">#REF!</definedName>
    <definedName name="EPJFTableE">#REF!</definedName>
    <definedName name="err" localSheetId="4">#REF!</definedName>
    <definedName name="err" localSheetId="5">#REF!</definedName>
    <definedName name="err" localSheetId="2">#REF!</definedName>
    <definedName name="err" localSheetId="3">#REF!</definedName>
    <definedName name="err" localSheetId="6">#REF!</definedName>
    <definedName name="err">#REF!</definedName>
    <definedName name="erser" localSheetId="4">#REF!</definedName>
    <definedName name="erser" localSheetId="5">#REF!</definedName>
    <definedName name="erser" localSheetId="2">#REF!</definedName>
    <definedName name="erser" localSheetId="3">#REF!</definedName>
    <definedName name="erser" localSheetId="6">#REF!</definedName>
    <definedName name="erser">#REF!</definedName>
    <definedName name="EssOptions">"1100000000130100_11-          00"</definedName>
    <definedName name="Estimated_Fair_Value">"fair_value"</definedName>
    <definedName name="EstimateRetirement">#REF!</definedName>
    <definedName name="expnoyear">#REF!</definedName>
    <definedName name="expnoyearE">#REF!</definedName>
    <definedName name="exptitle">#REF!</definedName>
    <definedName name="exptitleE">#REF!</definedName>
    <definedName name="expwmoney">#REF!</definedName>
    <definedName name="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Category_Lookup">#REF!</definedName>
    <definedName name="Factor_Lookup">#REF!</definedName>
    <definedName name="FACTOR_NAME">#REF!</definedName>
    <definedName name="FACTOR_TABLE">#REF!</definedName>
    <definedName name="FACTOR_VALUE">#REF!</definedName>
    <definedName name="fafasfasf" localSheetId="4">#REF!</definedName>
    <definedName name="fafasfasf" localSheetId="5">#REF!</definedName>
    <definedName name="fafasfasf" localSheetId="2">#REF!</definedName>
    <definedName name="fafasfasf" localSheetId="3">#REF!</definedName>
    <definedName name="fafasfasf" localSheetId="6">#REF!</definedName>
    <definedName name="fafasfasf">#REF!</definedName>
    <definedName name="fair_value">#REF!</definedName>
    <definedName name="fasdfsadf">#REF!</definedName>
    <definedName name="fasfsafasf" localSheetId="4">#REF!</definedName>
    <definedName name="fasfsafasf" localSheetId="5">#REF!</definedName>
    <definedName name="fasfsafasf" localSheetId="2">#REF!</definedName>
    <definedName name="fasfsafasf" localSheetId="3">#REF!</definedName>
    <definedName name="fasfsafasf" localSheetId="6">#REF!</definedName>
    <definedName name="fasfsafasf">#REF!</definedName>
    <definedName name="fasfsdf" localSheetId="4">#REF!</definedName>
    <definedName name="fasfsdf" localSheetId="5">#REF!</definedName>
    <definedName name="fasfsdf" localSheetId="2">#REF!</definedName>
    <definedName name="fasfsdf" localSheetId="3">#REF!</definedName>
    <definedName name="fasfsdf" localSheetId="6">#REF!</definedName>
    <definedName name="fasfsdf">#REF!</definedName>
    <definedName name="fasfsfsdfsf">#REF!</definedName>
    <definedName name="fdfsdfsdfsdfsdfsd">#REF!</definedName>
    <definedName name="FDSDF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fafs" localSheetId="4">#REF!</definedName>
    <definedName name="fdsfafs" localSheetId="5">#REF!</definedName>
    <definedName name="fdsfafs" localSheetId="2">#REF!</definedName>
    <definedName name="fdsfafs" localSheetId="3">#REF!</definedName>
    <definedName name="fdsfafs" localSheetId="6">#REF!</definedName>
    <definedName name="fdsfafs">#REF!</definedName>
    <definedName name="FEBRUARY" localSheetId="4">#REF!</definedName>
    <definedName name="FEBRUARY" localSheetId="5">#REF!</definedName>
    <definedName name="FEBRUARY" localSheetId="2">#REF!</definedName>
    <definedName name="FEBRUARY" localSheetId="3">#REF!</definedName>
    <definedName name="FEBRUARY" localSheetId="6">#REF!</definedName>
    <definedName name="FEBRUARY">#REF!</definedName>
    <definedName name="FERC.ICC" localSheetId="4">#REF!</definedName>
    <definedName name="FERC.ICC" localSheetId="5">#REF!</definedName>
    <definedName name="FERC.ICC" localSheetId="2">#REF!</definedName>
    <definedName name="FERC.ICC" localSheetId="3">#REF!</definedName>
    <definedName name="FERC.ICC" localSheetId="6">#REF!</definedName>
    <definedName name="FERC.ICC">#REF!</definedName>
    <definedName name="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f">#REF!</definedName>
    <definedName name="ffmbs" localSheetId="4">#REF!</definedName>
    <definedName name="ffmbs" localSheetId="5">#REF!</definedName>
    <definedName name="ffmbs" localSheetId="2">#REF!</definedName>
    <definedName name="ffmbs" localSheetId="3">#REF!</definedName>
    <definedName name="ffmbs" localSheetId="6">#REF!</definedName>
    <definedName name="ffmbs">#REF!</definedName>
    <definedName name="fghjghjfg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sdfgdfgdfhdhdf">#REF!</definedName>
    <definedName name="Finance3">#REF!</definedName>
    <definedName name="FinanceOther">#REF!</definedName>
    <definedName name="FinDate" localSheetId="4">#REF!</definedName>
    <definedName name="FinDate" localSheetId="5">#REF!</definedName>
    <definedName name="FinDate" localSheetId="2">#REF!</definedName>
    <definedName name="FinDate" localSheetId="3">#REF!</definedName>
    <definedName name="FinDate" localSheetId="6">#REF!</definedName>
    <definedName name="FinDate">#REF!</definedName>
    <definedName name="findate2">#REF!</definedName>
    <definedName name="findate3">#REF!</definedName>
    <definedName name="FIT">#REF!</definedName>
    <definedName name="fjriesmd" localSheetId="4">#REF!</definedName>
    <definedName name="fjriesmd" localSheetId="5">#REF!</definedName>
    <definedName name="fjriesmd" localSheetId="2">#REF!</definedName>
    <definedName name="fjriesmd" localSheetId="3">#REF!</definedName>
    <definedName name="fjriesmd" localSheetId="6">#REF!</definedName>
    <definedName name="fjriesmd">#REF!</definedName>
    <definedName name="flap">#REF!</definedName>
    <definedName name="fmbs" localSheetId="4">#REF!</definedName>
    <definedName name="fmbs" localSheetId="5">#REF!</definedName>
    <definedName name="fmbs" localSheetId="2">#REF!</definedName>
    <definedName name="fmbs" localSheetId="3">#REF!</definedName>
    <definedName name="fmbs" localSheetId="6">#REF!</definedName>
    <definedName name="fmbs">#REF!</definedName>
    <definedName name="fnklsdfjklsgf">#REF!</definedName>
    <definedName name="Forecast">#REF!</definedName>
    <definedName name="fsafsfsaf" localSheetId="4">#REF!</definedName>
    <definedName name="fsafsfsaf" localSheetId="5">#REF!</definedName>
    <definedName name="fsafsfsaf" localSheetId="2">#REF!</definedName>
    <definedName name="fsafsfsaf" localSheetId="3">#REF!</definedName>
    <definedName name="fsafsfsaf" localSheetId="6">#REF!</definedName>
    <definedName name="fsafsfsaf">#REF!</definedName>
    <definedName name="fsd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" localSheetId="4">#REF!</definedName>
    <definedName name="fsdf" localSheetId="5">#REF!</definedName>
    <definedName name="fsdf" localSheetId="2">#REF!</definedName>
    <definedName name="fsdf" localSheetId="3">#REF!</definedName>
    <definedName name="fsdf" localSheetId="6">#REF!</definedName>
    <definedName name="fsdf">#REF!</definedName>
    <definedName name="fsdfaf" localSheetId="4">#REF!</definedName>
    <definedName name="fsdfaf" localSheetId="5">#REF!</definedName>
    <definedName name="fsdfaf" localSheetId="2">#REF!</definedName>
    <definedName name="fsdfaf" localSheetId="3">#REF!</definedName>
    <definedName name="fsdfaf" localSheetId="6">#REF!</definedName>
    <definedName name="fsdfaf">#REF!</definedName>
    <definedName name="fsdfas" localSheetId="4">#REF!</definedName>
    <definedName name="fsdfas" localSheetId="5">#REF!</definedName>
    <definedName name="fsdfas" localSheetId="2">#REF!</definedName>
    <definedName name="fsdfas" localSheetId="3">#REF!</definedName>
    <definedName name="fsdfas" localSheetId="6">#REF!</definedName>
    <definedName name="fsdfas">#REF!</definedName>
    <definedName name="fsdfsd" localSheetId="4">#REF!</definedName>
    <definedName name="fsdfsd" localSheetId="5">#REF!</definedName>
    <definedName name="fsdfsd" localSheetId="2">#REF!</definedName>
    <definedName name="fsdfsd" localSheetId="3">#REF!</definedName>
    <definedName name="fsdfsd" localSheetId="6">#REF!</definedName>
    <definedName name="fsdfsd">#REF!</definedName>
    <definedName name="fsdfsdfas" localSheetId="4">#REF!</definedName>
    <definedName name="fsdfsdfas" localSheetId="5">#REF!</definedName>
    <definedName name="fsdfsdfas" localSheetId="2">#REF!</definedName>
    <definedName name="fsdfsdfas" localSheetId="3">#REF!</definedName>
    <definedName name="fsdfsdfas" localSheetId="6">#REF!</definedName>
    <definedName name="fsdfsdfas">#REF!</definedName>
    <definedName name="fsdfsdfsfs" localSheetId="4">#REF!</definedName>
    <definedName name="fsdfsdfsfs" localSheetId="5">#REF!</definedName>
    <definedName name="fsdfsdfsfs" localSheetId="2">#REF!</definedName>
    <definedName name="fsdfsdfsfs" localSheetId="3">#REF!</definedName>
    <definedName name="fsdfsdfsfs" localSheetId="6">#REF!</definedName>
    <definedName name="fsdfsdfsfs">#REF!</definedName>
    <definedName name="fsdf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f" localSheetId="4">#REF!</definedName>
    <definedName name="fsdfsfsf" localSheetId="5">#REF!</definedName>
    <definedName name="fsdfsfsf" localSheetId="2">#REF!</definedName>
    <definedName name="fsdfsfsf" localSheetId="3">#REF!</definedName>
    <definedName name="fsdfsfsf" localSheetId="6">#REF!</definedName>
    <definedName name="fsdfsfsf">#REF!</definedName>
    <definedName name="fsdfwer" localSheetId="4">#REF!</definedName>
    <definedName name="fsdfwer" localSheetId="5">#REF!</definedName>
    <definedName name="fsdfwer" localSheetId="2">#REF!</definedName>
    <definedName name="fsdfwer" localSheetId="3">#REF!</definedName>
    <definedName name="fsdfwer" localSheetId="6">#REF!</definedName>
    <definedName name="fsdfwer">#REF!</definedName>
    <definedName name="fsfsafkskfsf" localSheetId="4">#REF!</definedName>
    <definedName name="fsfsafkskfsf" localSheetId="5">#REF!</definedName>
    <definedName name="fsfsafkskfsf" localSheetId="2">#REF!</definedName>
    <definedName name="fsfsafkskfsf" localSheetId="3">#REF!</definedName>
    <definedName name="fsfsafkskfsf" localSheetId="6">#REF!</definedName>
    <definedName name="fsfsafkskfsf">#REF!</definedName>
    <definedName name="fsfsafs" localSheetId="4">#REF!</definedName>
    <definedName name="fsfsafs" localSheetId="5">#REF!</definedName>
    <definedName name="fsfsafs" localSheetId="2">#REF!</definedName>
    <definedName name="fsfsafs" localSheetId="3">#REF!</definedName>
    <definedName name="fsfsafs" localSheetId="6">#REF!</definedName>
    <definedName name="fsfsafs">#REF!</definedName>
    <definedName name="fsfsdfsafs">#REF!</definedName>
    <definedName name="fsfsfs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ll_credit">#REF!</definedName>
    <definedName name="Function">#REF!</definedName>
    <definedName name="fwrwerwerwer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4D" localSheetId="4">#REF!</definedName>
    <definedName name="FY4D" localSheetId="5">#REF!</definedName>
    <definedName name="FY4D" localSheetId="2">#REF!</definedName>
    <definedName name="FY4D" localSheetId="3">#REF!</definedName>
    <definedName name="FY4D" localSheetId="6">#REF!</definedName>
    <definedName name="FY4D">#REF!</definedName>
    <definedName name="G">#REF!</definedName>
    <definedName name="GAM83M" localSheetId="4">#REF!</definedName>
    <definedName name="GAM83M" localSheetId="5">#REF!</definedName>
    <definedName name="GAM83M" localSheetId="2">#REF!</definedName>
    <definedName name="GAM83M" localSheetId="3">#REF!</definedName>
    <definedName name="GAM83M" localSheetId="6">#REF!</definedName>
    <definedName name="GAM83M">#REF!</definedName>
    <definedName name="gatt">#REF!</definedName>
    <definedName name="gattmale">#REF!</definedName>
    <definedName name="gdfgdgdg" localSheetId="4">#REF!</definedName>
    <definedName name="gdfgdgdg" localSheetId="5">#REF!</definedName>
    <definedName name="gdfgdgdg" localSheetId="2">#REF!</definedName>
    <definedName name="gdfgdgdg" localSheetId="3">#REF!</definedName>
    <definedName name="gdfgdgdg" localSheetId="6">#REF!</definedName>
    <definedName name="gdfgdgdg">#REF!</definedName>
    <definedName name="gdfgsdfgsdfgsadf">#REF!</definedName>
    <definedName name="gdistrres" localSheetId="4">#REF!</definedName>
    <definedName name="gdistrres" localSheetId="5">#REF!</definedName>
    <definedName name="gdistrres" localSheetId="2">#REF!</definedName>
    <definedName name="gdistrres" localSheetId="3">#REF!</definedName>
    <definedName name="gdistrres" localSheetId="6">#REF!</definedName>
    <definedName name="gdistrres">#REF!</definedName>
    <definedName name="gdistrupis" localSheetId="4">#REF!</definedName>
    <definedName name="gdistrupis" localSheetId="5">#REF!</definedName>
    <definedName name="gdistrupis" localSheetId="2">#REF!</definedName>
    <definedName name="gdistrupis" localSheetId="3">#REF!</definedName>
    <definedName name="gdistrupis" localSheetId="6">#REF!</definedName>
    <definedName name="gdistrupis">#REF!</definedName>
    <definedName name="GEN_INST" localSheetId="4">#REF!</definedName>
    <definedName name="GEN_INST" localSheetId="5">#REF!</definedName>
    <definedName name="GEN_INST" localSheetId="2">#REF!</definedName>
    <definedName name="GEN_INST" localSheetId="3">#REF!</definedName>
    <definedName name="GEN_INST" localSheetId="6">#REF!</definedName>
    <definedName name="GEN_INST">#REF!</definedName>
    <definedName name="GENERAL_HELP" localSheetId="4">#REF!</definedName>
    <definedName name="GENERAL_HELP" localSheetId="5">#REF!</definedName>
    <definedName name="GENERAL_HELP" localSheetId="2">#REF!</definedName>
    <definedName name="GENERAL_HELP" localSheetId="3">#REF!</definedName>
    <definedName name="GENERAL_HELP" localSheetId="6">#REF!</definedName>
    <definedName name="GENERAL_HELP">#REF!</definedName>
    <definedName name="GenInput" localSheetId="4">#REF!</definedName>
    <definedName name="GenInput" localSheetId="5">#REF!</definedName>
    <definedName name="GenInput" localSheetId="2">#REF!</definedName>
    <definedName name="GenInput" localSheetId="3">#REF!</definedName>
    <definedName name="GenInput" localSheetId="6">#REF!</definedName>
    <definedName name="GenInput">#REF!</definedName>
    <definedName name="GenPay" localSheetId="4">#REF!</definedName>
    <definedName name="GenPay" localSheetId="5">#REF!</definedName>
    <definedName name="GenPay" localSheetId="2">#REF!</definedName>
    <definedName name="GenPay" localSheetId="3">#REF!</definedName>
    <definedName name="GenPay" localSheetId="6">#REF!</definedName>
    <definedName name="GenPay">#REF!</definedName>
    <definedName name="gfdfxdf">#REF!</definedName>
    <definedName name="gfdsgsdgfsd">#REF!</definedName>
    <definedName name="gfhfhfdhg" localSheetId="4">#REF!</definedName>
    <definedName name="gfhfhfdhg" localSheetId="5">#REF!</definedName>
    <definedName name="gfhfhfdhg" localSheetId="2">#REF!</definedName>
    <definedName name="gfhfhfdhg" localSheetId="3">#REF!</definedName>
    <definedName name="gfhfhfdhg" localSheetId="6">#REF!</definedName>
    <definedName name="gfhfhfdhg">#REF!</definedName>
    <definedName name="gg" localSheetId="4">#REF!</definedName>
    <definedName name="gg" localSheetId="5">#REF!</definedName>
    <definedName name="gg" localSheetId="2">#REF!</definedName>
    <definedName name="gg" localSheetId="3">#REF!</definedName>
    <definedName name="gg" localSheetId="6">#REF!</definedName>
    <definedName name="gg">#REF!</definedName>
    <definedName name="ggg" localSheetId="4">#REF!</definedName>
    <definedName name="ggg" localSheetId="5">#REF!</definedName>
    <definedName name="ggg" localSheetId="2">#REF!</definedName>
    <definedName name="ggg" localSheetId="3">#REF!</definedName>
    <definedName name="ggg" localSheetId="6">#REF!</definedName>
    <definedName name="ggg">#REF!</definedName>
    <definedName name="ghjg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prodres" localSheetId="4">#REF!</definedName>
    <definedName name="gprodres" localSheetId="5">#REF!</definedName>
    <definedName name="gprodres" localSheetId="2">#REF!</definedName>
    <definedName name="gprodres" localSheetId="3">#REF!</definedName>
    <definedName name="gprodres" localSheetId="6">#REF!</definedName>
    <definedName name="gprodres">#REF!</definedName>
    <definedName name="gprodupis" localSheetId="4">#REF!</definedName>
    <definedName name="gprodupis" localSheetId="5">#REF!</definedName>
    <definedName name="gprodupis" localSheetId="2">#REF!</definedName>
    <definedName name="gprodupis" localSheetId="3">#REF!</definedName>
    <definedName name="gprodupis" localSheetId="6">#REF!</definedName>
    <definedName name="gprodupis">#REF!</definedName>
    <definedName name="GR_PRT_RANGE">#REF!</definedName>
    <definedName name="GRAPH_SELECT" localSheetId="4">#REF!</definedName>
    <definedName name="GRAPH_SELECT" localSheetId="5">#REF!</definedName>
    <definedName name="GRAPH_SELECT" localSheetId="2">#REF!</definedName>
    <definedName name="GRAPH_SELECT" localSheetId="3">#REF!</definedName>
    <definedName name="GRAPH_SELECT" localSheetId="6">#REF!</definedName>
    <definedName name="GRAPH_SELECT">#REF!</definedName>
    <definedName name="GRAPH_TABLE" localSheetId="4">#REF!</definedName>
    <definedName name="GRAPH_TABLE" localSheetId="5">#REF!</definedName>
    <definedName name="GRAPH_TABLE" localSheetId="2">#REF!</definedName>
    <definedName name="GRAPH_TABLE" localSheetId="3">#REF!</definedName>
    <definedName name="GRAPH_TABLE" localSheetId="6">#REF!</definedName>
    <definedName name="GRAPH_TABLE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oss_rec_caution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transres" localSheetId="4">#REF!</definedName>
    <definedName name="gtransres" localSheetId="5">#REF!</definedName>
    <definedName name="gtransres" localSheetId="2">#REF!</definedName>
    <definedName name="gtransres" localSheetId="3">#REF!</definedName>
    <definedName name="gtransres" localSheetId="6">#REF!</definedName>
    <definedName name="gtransres">#REF!</definedName>
    <definedName name="gtransupis" localSheetId="4">#REF!</definedName>
    <definedName name="gtransupis" localSheetId="5">#REF!</definedName>
    <definedName name="gtransupis" localSheetId="2">#REF!</definedName>
    <definedName name="gtransupis" localSheetId="3">#REF!</definedName>
    <definedName name="gtransupis" localSheetId="6">#REF!</definedName>
    <definedName name="gtransupis">#REF!</definedName>
    <definedName name="GVKey">""</definedName>
    <definedName name="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_LOCATOR" localSheetId="4">#REF!</definedName>
    <definedName name="HELP_LOCATOR" localSheetId="5">#REF!</definedName>
    <definedName name="HELP_LOCATOR" localSheetId="2">#REF!</definedName>
    <definedName name="HELP_LOCATOR" localSheetId="3">#REF!</definedName>
    <definedName name="HELP_LOCATOR" localSheetId="6">#REF!</definedName>
    <definedName name="HELP_LOCATOR">#REF!</definedName>
    <definedName name="h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ifgfcgfcg" localSheetId="4">#REF!</definedName>
    <definedName name="hhifgfcgfcg" localSheetId="5">#REF!</definedName>
    <definedName name="hhifgfcgfcg" localSheetId="2">#REF!</definedName>
    <definedName name="hhifgfcgfcg" localSheetId="3">#REF!</definedName>
    <definedName name="hhifgfcgfcg" localSheetId="6">#REF!</definedName>
    <definedName name="hhifgfcgfcg">#REF!</definedName>
    <definedName name="hjfjgh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i">#REF!</definedName>
    <definedName name="IDN" localSheetId="4">#REF!</definedName>
    <definedName name="IDN" localSheetId="5">#REF!</definedName>
    <definedName name="IDN" localSheetId="2">#REF!</definedName>
    <definedName name="IDN" localSheetId="3">#REF!</definedName>
    <definedName name="IDN" localSheetId="6">#REF!</definedName>
    <definedName name="IDN">#REF!</definedName>
    <definedName name="IL_AG_SRs">#REF!</definedName>
    <definedName name="ImplementDate" localSheetId="4">#REF!</definedName>
    <definedName name="ImplementDate" localSheetId="5">#REF!</definedName>
    <definedName name="ImplementDate" localSheetId="2">#REF!</definedName>
    <definedName name="ImplementDate" localSheetId="3">#REF!</definedName>
    <definedName name="ImplementDate" localSheetId="6">#REF!</definedName>
    <definedName name="ImplementDate">#REF!</definedName>
    <definedName name="Indirect">#REF!</definedName>
    <definedName name="INPUT">#N/A</definedName>
    <definedName name="INPUT1" localSheetId="4">#REF!</definedName>
    <definedName name="INPUT1" localSheetId="5">#REF!</definedName>
    <definedName name="INPUT1" localSheetId="2">#REF!</definedName>
    <definedName name="INPUT1" localSheetId="3">#REF!</definedName>
    <definedName name="INPUT1" localSheetId="6">#REF!</definedName>
    <definedName name="INPUT1">#REF!</definedName>
    <definedName name="INPUT2" localSheetId="4">#REF!</definedName>
    <definedName name="INPUT2" localSheetId="5">#REF!</definedName>
    <definedName name="INPUT2" localSheetId="2">#REF!</definedName>
    <definedName name="INPUT2" localSheetId="3">#REF!</definedName>
    <definedName name="INPUT2" localSheetId="6">#REF!</definedName>
    <definedName name="INPUT2">#REF!</definedName>
    <definedName name="INPUT3" localSheetId="4">#REF!</definedName>
    <definedName name="INPUT3" localSheetId="5">#REF!</definedName>
    <definedName name="INPUT3" localSheetId="2">#REF!</definedName>
    <definedName name="INPUT3" localSheetId="3">#REF!</definedName>
    <definedName name="INPUT3" localSheetId="6">#REF!</definedName>
    <definedName name="INPUT3">#REF!</definedName>
    <definedName name="INSERTRANGE" localSheetId="4">#REF!</definedName>
    <definedName name="INSERTRANGE" localSheetId="5">#REF!</definedName>
    <definedName name="INSERTRANGE" localSheetId="2">#REF!</definedName>
    <definedName name="INSERTRANGE" localSheetId="3">#REF!</definedName>
    <definedName name="INSERTRANGE" localSheetId="6">#REF!</definedName>
    <definedName name="INSERTRANGE">#REF!</definedName>
    <definedName name="INST_MULT_CV" localSheetId="4">#REF!</definedName>
    <definedName name="INST_MULT_CV" localSheetId="5">#REF!</definedName>
    <definedName name="INST_MULT_CV" localSheetId="2">#REF!</definedName>
    <definedName name="INST_MULT_CV" localSheetId="3">#REF!</definedName>
    <definedName name="INST_MULT_CV" localSheetId="6">#REF!</definedName>
    <definedName name="INST_MULT_CV">#REF!</definedName>
    <definedName name="INST_PMT_SCHED" localSheetId="4">#REF!</definedName>
    <definedName name="INST_PMT_SCHED" localSheetId="5">#REF!</definedName>
    <definedName name="INST_PMT_SCHED" localSheetId="2">#REF!</definedName>
    <definedName name="INST_PMT_SCHED" localSheetId="3">#REF!</definedName>
    <definedName name="INST_PMT_SCHED" localSheetId="6">#REF!</definedName>
    <definedName name="INST_PMT_SCHED">#REF!</definedName>
    <definedName name="Instrat3">#REF!</definedName>
    <definedName name="INSTRUCT" localSheetId="4">#REF!</definedName>
    <definedName name="INSTRUCT" localSheetId="5">#REF!</definedName>
    <definedName name="INSTRUCT" localSheetId="2">#REF!</definedName>
    <definedName name="INSTRUCT" localSheetId="3">#REF!</definedName>
    <definedName name="INSTRUCT" localSheetId="6">#REF!</definedName>
    <definedName name="INSTRUCT">#REF!</definedName>
    <definedName name="int.rate" localSheetId="4">#REF!</definedName>
    <definedName name="int.rate" localSheetId="5">#REF!</definedName>
    <definedName name="int.rate" localSheetId="2">#REF!</definedName>
    <definedName name="int.rate" localSheetId="3">#REF!</definedName>
    <definedName name="int.rate" localSheetId="6">#REF!</definedName>
    <definedName name="int.rate">#REF!</definedName>
    <definedName name="interest" localSheetId="4">#REF!</definedName>
    <definedName name="interest" localSheetId="5">#REF!</definedName>
    <definedName name="interest" localSheetId="2">#REF!</definedName>
    <definedName name="interest" localSheetId="3">#REF!</definedName>
    <definedName name="interest" localSheetId="6">#REF!</definedName>
    <definedName name="interest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3">#REF!</definedName>
    <definedName name="interestrate" localSheetId="6">#REF!</definedName>
    <definedName name="interestrate">#REF!</definedName>
    <definedName name="invdtrat">#REF!</definedName>
    <definedName name="InvNbr" localSheetId="4">#REF!</definedName>
    <definedName name="InvNbr" localSheetId="5">#REF!</definedName>
    <definedName name="InvNbr" localSheetId="2">#REF!</definedName>
    <definedName name="InvNbr" localSheetId="3">#REF!</definedName>
    <definedName name="InvNbr" localSheetId="6">#REF!</definedName>
    <definedName name="InvNbr">#REF!</definedName>
    <definedName name="InvStrat">#REF!</definedName>
    <definedName name="InvStratif" localSheetId="4">#REF!</definedName>
    <definedName name="InvStratif" localSheetId="5">#REF!</definedName>
    <definedName name="InvStratif" localSheetId="2">#REF!</definedName>
    <definedName name="InvStratif" localSheetId="3">#REF!</definedName>
    <definedName name="InvStratif" localSheetId="6">#REF!</definedName>
    <definedName name="InvStratif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" localSheetId="4">#REF!</definedName>
    <definedName name="IT" localSheetId="5">#REF!</definedName>
    <definedName name="IT" localSheetId="2">#REF!</definedName>
    <definedName name="IT" localSheetId="3">#REF!</definedName>
    <definedName name="IT" localSheetId="6">#REF!</definedName>
    <definedName name="IT">#REF!</definedName>
    <definedName name="IT_VP_name" localSheetId="4">#REF!</definedName>
    <definedName name="IT_VP_name" localSheetId="5">#REF!</definedName>
    <definedName name="IT_VP_name" localSheetId="2">#REF!</definedName>
    <definedName name="IT_VP_name" localSheetId="3">#REF!</definedName>
    <definedName name="IT_VP_name" localSheetId="6">#REF!</definedName>
    <definedName name="IT_VP_name">#REF!</definedName>
    <definedName name="ITBU" localSheetId="4">#REF!</definedName>
    <definedName name="ITBU" localSheetId="5">#REF!</definedName>
    <definedName name="ITBU" localSheetId="2">#REF!</definedName>
    <definedName name="ITBU" localSheetId="3">#REF!</definedName>
    <definedName name="ITBU" localSheetId="6">#REF!</definedName>
    <definedName name="ITBU">#REF!</definedName>
    <definedName name="item_data" localSheetId="4">#REF!</definedName>
    <definedName name="item_data" localSheetId="5">#REF!</definedName>
    <definedName name="item_data" localSheetId="2">#REF!</definedName>
    <definedName name="item_data" localSheetId="3">#REF!</definedName>
    <definedName name="item_data" localSheetId="6">#REF!</definedName>
    <definedName name="item_data">#REF!</definedName>
    <definedName name="ITVP1">#REF!</definedName>
    <definedName name="ITVP2">#REF!</definedName>
    <definedName name="itvp5">#REF!</definedName>
    <definedName name="JANUARY" localSheetId="4">#REF!</definedName>
    <definedName name="JANUARY" localSheetId="5">#REF!</definedName>
    <definedName name="JANUARY" localSheetId="2">#REF!</definedName>
    <definedName name="JANUARY" localSheetId="3">#REF!</definedName>
    <definedName name="JANUARY" localSheetId="6">#REF!</definedName>
    <definedName name="JANUARY">#REF!</definedName>
    <definedName name="je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hyfesg">#REF!</definedName>
    <definedName name="John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ul" localSheetId="4">#REF!</definedName>
    <definedName name="Jul" localSheetId="5">#REF!</definedName>
    <definedName name="Jul" localSheetId="2">#REF!</definedName>
    <definedName name="Jul" localSheetId="3">#REF!</definedName>
    <definedName name="Jul" localSheetId="6">#REF!</definedName>
    <definedName name="Jul">#REF!</definedName>
    <definedName name="Jun" localSheetId="4">#REF!</definedName>
    <definedName name="Jun" localSheetId="5">#REF!</definedName>
    <definedName name="Jun" localSheetId="2">#REF!</definedName>
    <definedName name="Jun" localSheetId="3">#REF!</definedName>
    <definedName name="Jun" localSheetId="6">#REF!</definedName>
    <definedName name="Jun">#REF!</definedName>
    <definedName name="JV_DETAIL" localSheetId="4">#REF!</definedName>
    <definedName name="JV_DETAIL" localSheetId="5">#REF!</definedName>
    <definedName name="JV_DETAIL" localSheetId="2">#REF!</definedName>
    <definedName name="JV_DETAIL" localSheetId="3">#REF!</definedName>
    <definedName name="JV_DETAIL" localSheetId="6">#REF!</definedName>
    <definedName name="JV_DETAIL">#REF!</definedName>
    <definedName name="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et_it">#REF!</definedName>
    <definedName name="Key_Stakeholder_Interface" localSheetId="4">#REF!</definedName>
    <definedName name="Key_Stakeholder_Interface" localSheetId="5">#REF!</definedName>
    <definedName name="Key_Stakeholder_Interface" localSheetId="2">#REF!</definedName>
    <definedName name="Key_Stakeholder_Interface" localSheetId="3">#REF!</definedName>
    <definedName name="Key_Stakeholder_Interface" localSheetId="6">#REF!</definedName>
    <definedName name="Key_Stakeholder_Interface">#REF!</definedName>
    <definedName name="KeyE1" localSheetId="4" hidden="1">#REF!</definedName>
    <definedName name="KeyE1" localSheetId="5" hidden="1">#REF!</definedName>
    <definedName name="KeyE1" localSheetId="2" hidden="1">#REF!</definedName>
    <definedName name="KeyE1" localSheetId="3" hidden="1">#REF!</definedName>
    <definedName name="KeyE1" localSheetId="6" hidden="1">#REF!</definedName>
    <definedName name="KeyE1" hidden="1">#REF!</definedName>
    <definedName name="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abor01">#REF!</definedName>
    <definedName name="Labor02">#REF!</definedName>
    <definedName name="Labor03">#REF!</definedName>
    <definedName name="Labor04">#REF!</definedName>
    <definedName name="lastrow">#REF!</definedName>
    <definedName name="Line_No." localSheetId="4">#REF!</definedName>
    <definedName name="Line_No." localSheetId="5">#REF!</definedName>
    <definedName name="Line_No." localSheetId="2">#REF!</definedName>
    <definedName name="Line_No." localSheetId="3">#REF!</definedName>
    <definedName name="Line_No." localSheetId="6">#REF!</definedName>
    <definedName name="Line_No.">#REF!</definedName>
    <definedName name="loilpuioop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NGBUDESCR" localSheetId="4">#REF!</definedName>
    <definedName name="LONGBUDESCR" localSheetId="5">#REF!</definedName>
    <definedName name="LONGBUDESCR" localSheetId="2">#REF!</definedName>
    <definedName name="LONGBUDESCR" localSheetId="3">#REF!</definedName>
    <definedName name="LONGBUDESCR" localSheetId="6">#REF!</definedName>
    <definedName name="LONGBUDESCR">#REF!</definedName>
    <definedName name="LOOP_1" localSheetId="4">#REF!</definedName>
    <definedName name="LOOP_1" localSheetId="5">#REF!</definedName>
    <definedName name="LOOP_1" localSheetId="2">#REF!</definedName>
    <definedName name="LOOP_1" localSheetId="3">#REF!</definedName>
    <definedName name="LOOP_1" localSheetId="6">#REF!</definedName>
    <definedName name="LOOP_1">#REF!</definedName>
    <definedName name="LOOP_2" localSheetId="4">#REF!</definedName>
    <definedName name="LOOP_2" localSheetId="5">#REF!</definedName>
    <definedName name="LOOP_2" localSheetId="2">#REF!</definedName>
    <definedName name="LOOP_2" localSheetId="3">#REF!</definedName>
    <definedName name="LOOP_2" localSheetId="6">#REF!</definedName>
    <definedName name="LOOP_2">#REF!</definedName>
    <definedName name="LOOP_3" localSheetId="4">#REF!</definedName>
    <definedName name="LOOP_3" localSheetId="5">#REF!</definedName>
    <definedName name="LOOP_3" localSheetId="2">#REF!</definedName>
    <definedName name="LOOP_3" localSheetId="3">#REF!</definedName>
    <definedName name="LOOP_3" localSheetId="6">#REF!</definedName>
    <definedName name="LOOP_3">#REF!</definedName>
    <definedName name="loss" localSheetId="4">#REF!</definedName>
    <definedName name="loss" localSheetId="5">#REF!</definedName>
    <definedName name="loss" localSheetId="2">#REF!</definedName>
    <definedName name="loss" localSheetId="3">#REF!</definedName>
    <definedName name="loss" localSheetId="6">#REF!</definedName>
    <definedName name="loss">#REF!</definedName>
    <definedName name="LRP_Data" localSheetId="4">#REF!</definedName>
    <definedName name="LRP_Data" localSheetId="5">#REF!</definedName>
    <definedName name="LRP_Data" localSheetId="2">#REF!</definedName>
    <definedName name="LRP_Data" localSheetId="3">#REF!</definedName>
    <definedName name="LRP_Data" localSheetId="6">#REF!</definedName>
    <definedName name="LRP_Data">#REF!</definedName>
    <definedName name="lsd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d.bal" localSheetId="4">#REF!</definedName>
    <definedName name="ltd.bal" localSheetId="5">#REF!</definedName>
    <definedName name="ltd.bal" localSheetId="2">#REF!</definedName>
    <definedName name="ltd.bal" localSheetId="3">#REF!</definedName>
    <definedName name="ltd.bal" localSheetId="6">#REF!</definedName>
    <definedName name="ltd.bal">#REF!</definedName>
    <definedName name="ltd.cost" localSheetId="4">#REF!</definedName>
    <definedName name="ltd.cost" localSheetId="5">#REF!</definedName>
    <definedName name="ltd.cost" localSheetId="2">#REF!</definedName>
    <definedName name="ltd.cost" localSheetId="3">#REF!</definedName>
    <definedName name="ltd.cost" localSheetId="6">#REF!</definedName>
    <definedName name="ltd.cost">#REF!</definedName>
    <definedName name="Macro3" localSheetId="4">#REF!</definedName>
    <definedName name="Macro3" localSheetId="5">#REF!</definedName>
    <definedName name="Macro3" localSheetId="2">#REF!</definedName>
    <definedName name="Macro3" localSheetId="3">#REF!</definedName>
    <definedName name="Macro3" localSheetId="6">#REF!</definedName>
    <definedName name="Macro3">#REF!</definedName>
    <definedName name="Macro4" localSheetId="4">#REF!</definedName>
    <definedName name="Macro4" localSheetId="5">#REF!</definedName>
    <definedName name="Macro4" localSheetId="2">#REF!</definedName>
    <definedName name="Macro4" localSheetId="3">#REF!</definedName>
    <definedName name="Macro4" localSheetId="6">#REF!</definedName>
    <definedName name="Macro4">#REF!</definedName>
    <definedName name="Macro5" localSheetId="4">#REF!</definedName>
    <definedName name="Macro5" localSheetId="5">#REF!</definedName>
    <definedName name="Macro5" localSheetId="2">#REF!</definedName>
    <definedName name="Macro5" localSheetId="3">#REF!</definedName>
    <definedName name="Macro5" localSheetId="6">#REF!</definedName>
    <definedName name="Macro5">#REF!</definedName>
    <definedName name="MACROS" localSheetId="4">#REF!</definedName>
    <definedName name="MACROS" localSheetId="5">#REF!</definedName>
    <definedName name="MACROS" localSheetId="2">#REF!</definedName>
    <definedName name="MACROS" localSheetId="3">#REF!</definedName>
    <definedName name="MACROS" localSheetId="6">#REF!</definedName>
    <definedName name="MACROS">#REF!</definedName>
    <definedName name="Mar" localSheetId="4">#REF!</definedName>
    <definedName name="Mar" localSheetId="5">#REF!</definedName>
    <definedName name="Mar" localSheetId="2">#REF!</definedName>
    <definedName name="Mar" localSheetId="3">#REF!</definedName>
    <definedName name="Mar" localSheetId="6">#REF!</definedName>
    <definedName name="Mar">#REF!</definedName>
    <definedName name="May" localSheetId="4">#REF!</definedName>
    <definedName name="May" localSheetId="5">#REF!</definedName>
    <definedName name="May" localSheetId="2">#REF!</definedName>
    <definedName name="May" localSheetId="3">#REF!</definedName>
    <definedName name="May" localSheetId="6">#REF!</definedName>
    <definedName name="May">#REF!</definedName>
    <definedName name="MEDICARE" localSheetId="4">#REF!</definedName>
    <definedName name="MEDICARE" localSheetId="5">#REF!</definedName>
    <definedName name="MEDICARE" localSheetId="2">#REF!</definedName>
    <definedName name="MEDICARE" localSheetId="3">#REF!</definedName>
    <definedName name="MEDICARE" localSheetId="6">#REF!</definedName>
    <definedName name="MEDICARE">#REF!</definedName>
    <definedName name="Meet_Cost_Commitments" localSheetId="4">#REF!</definedName>
    <definedName name="Meet_Cost_Commitments" localSheetId="5">#REF!</definedName>
    <definedName name="Meet_Cost_Commitments" localSheetId="2">#REF!</definedName>
    <definedName name="Meet_Cost_Commitments" localSheetId="3">#REF!</definedName>
    <definedName name="Meet_Cost_Commitments" localSheetId="6">#REF!</definedName>
    <definedName name="Meet_Cost_Commitments">#REF!</definedName>
    <definedName name="Meet_Production_Commitments" localSheetId="4">#REF!</definedName>
    <definedName name="Meet_Production_Commitments" localSheetId="5">#REF!</definedName>
    <definedName name="Meet_Production_Commitments" localSheetId="2">#REF!</definedName>
    <definedName name="Meet_Production_Commitments" localSheetId="3">#REF!</definedName>
    <definedName name="Meet_Production_Commitments" localSheetId="6">#REF!</definedName>
    <definedName name="Meet_Production_Commitments">#REF!</definedName>
    <definedName name="mgmfeparg">#REF!</definedName>
    <definedName name="mmmtns" localSheetId="4">#REF!</definedName>
    <definedName name="mmmtns" localSheetId="5">#REF!</definedName>
    <definedName name="mmmtns" localSheetId="2">#REF!</definedName>
    <definedName name="mmmtns" localSheetId="3">#REF!</definedName>
    <definedName name="mmmtns" localSheetId="6">#REF!</definedName>
    <definedName name="mmmtns">#REF!</definedName>
    <definedName name="mmtns" localSheetId="4">#REF!</definedName>
    <definedName name="mmtns" localSheetId="5">#REF!</definedName>
    <definedName name="mmtns" localSheetId="2">#REF!</definedName>
    <definedName name="mmtns" localSheetId="3">#REF!</definedName>
    <definedName name="mmtns" localSheetId="6">#REF!</definedName>
    <definedName name="mmtns">#REF!</definedName>
    <definedName name="MO_GAS_ACC" localSheetId="4">#REF!</definedName>
    <definedName name="MO_GAS_ACC" localSheetId="5">#REF!</definedName>
    <definedName name="MO_GAS_ACC" localSheetId="2">#REF!</definedName>
    <definedName name="MO_GAS_ACC" localSheetId="3">#REF!</definedName>
    <definedName name="MO_GAS_ACC" localSheetId="6">#REF!</definedName>
    <definedName name="MO_GAS_ACC">#REF!</definedName>
    <definedName name="MO_GAS_PMT" localSheetId="4">#REF!</definedName>
    <definedName name="MO_GAS_PMT" localSheetId="5">#REF!</definedName>
    <definedName name="MO_GAS_PMT" localSheetId="2">#REF!</definedName>
    <definedName name="MO_GAS_PMT" localSheetId="3">#REF!</definedName>
    <definedName name="MO_GAS_PMT" localSheetId="6">#REF!</definedName>
    <definedName name="MO_GAS_PMT">#REF!</definedName>
    <definedName name="modelgrheader">#REF!</definedName>
    <definedName name="modelqreheader">#REF!</definedName>
    <definedName name="MonAct">#REF!</definedName>
    <definedName name="MonBudVar">#REF!</definedName>
    <definedName name="money">#REF!</definedName>
    <definedName name="MonQtrVar">#REF!</definedName>
    <definedName name="Month">#REF!</definedName>
    <definedName name="MonthlyCFBUD" localSheetId="4">#REF!</definedName>
    <definedName name="MonthlyCFBUD" localSheetId="5">#REF!</definedName>
    <definedName name="MonthlyCFBUD" localSheetId="2">#REF!</definedName>
    <definedName name="MonthlyCFBUD" localSheetId="3">#REF!</definedName>
    <definedName name="MonthlyCFBUD" localSheetId="6">#REF!</definedName>
    <definedName name="MonthlyCFBUD">#REF!</definedName>
    <definedName name="MonthlyCFLE" localSheetId="4">#REF!</definedName>
    <definedName name="MonthlyCFLE" localSheetId="5">#REF!</definedName>
    <definedName name="MonthlyCFLE" localSheetId="2">#REF!</definedName>
    <definedName name="MonthlyCFLE" localSheetId="3">#REF!</definedName>
    <definedName name="MonthlyCFLE" localSheetId="6">#REF!</definedName>
    <definedName name="MonthlyCFLE">#REF!</definedName>
    <definedName name="mtns" localSheetId="4">#REF!</definedName>
    <definedName name="mtns" localSheetId="5">#REF!</definedName>
    <definedName name="mtns" localSheetId="2">#REF!</definedName>
    <definedName name="mtns" localSheetId="3">#REF!</definedName>
    <definedName name="mtns" localSheetId="6">#REF!</definedName>
    <definedName name="mtns">#REF!</definedName>
    <definedName name="mttns" localSheetId="4">#REF!</definedName>
    <definedName name="mttns" localSheetId="5">#REF!</definedName>
    <definedName name="mttns" localSheetId="2">#REF!</definedName>
    <definedName name="mttns" localSheetId="3">#REF!</definedName>
    <definedName name="mttns" localSheetId="6">#REF!</definedName>
    <definedName name="mttns">#REF!</definedName>
    <definedName name="MULTCVDATA" localSheetId="4">#REF!</definedName>
    <definedName name="MULTCVDATA" localSheetId="5">#REF!</definedName>
    <definedName name="MULTCVDATA" localSheetId="2">#REF!</definedName>
    <definedName name="MULTCVDATA" localSheetId="3">#REF!</definedName>
    <definedName name="MULTCVDATA" localSheetId="6">#REF!</definedName>
    <definedName name="MULTCVDATA">#REF!</definedName>
    <definedName name="n" localSheetId="4">#REF!</definedName>
    <definedName name="n" localSheetId="5">#REF!</definedName>
    <definedName name="n" localSheetId="2">#REF!</definedName>
    <definedName name="n" localSheetId="3">#REF!</definedName>
    <definedName name="n" localSheetId="6">#REF!</definedName>
    <definedName name="n">#REF!</definedName>
    <definedName name="NDCA" localSheetId="4">#REF!</definedName>
    <definedName name="NDCA" localSheetId="5">#REF!</definedName>
    <definedName name="NDCA" localSheetId="2">#REF!</definedName>
    <definedName name="NDCA" localSheetId="3">#REF!</definedName>
    <definedName name="NDCA" localSheetId="6">#REF!</definedName>
    <definedName name="NDCA">#REF!</definedName>
    <definedName name="ne" localSheetId="4">#REF!</definedName>
    <definedName name="ne" localSheetId="5">#REF!</definedName>
    <definedName name="ne" localSheetId="2">#REF!</definedName>
    <definedName name="ne" localSheetId="3">#REF!</definedName>
    <definedName name="ne" localSheetId="6">#REF!</definedName>
    <definedName name="ne">#REF!</definedName>
    <definedName name="new_98_IS" localSheetId="4">#REF!,#REF!,#REF!</definedName>
    <definedName name="new_98_IS" localSheetId="5">#REF!,#REF!,#REF!</definedName>
    <definedName name="new_98_IS" localSheetId="2">#REF!,#REF!,#REF!</definedName>
    <definedName name="new_98_IS" localSheetId="3">#REF!,#REF!,#REF!</definedName>
    <definedName name="new_98_IS" localSheetId="6">#REF!,#REF!,#REF!</definedName>
    <definedName name="new_98_IS">#REF!,#REF!,#REF!</definedName>
    <definedName name="New_99_IS">#REF!,#REF!,#REF!</definedName>
    <definedName name="New_BS" localSheetId="4">#REF!,#REF!,#REF!</definedName>
    <definedName name="New_BS" localSheetId="5">#REF!,#REF!,#REF!</definedName>
    <definedName name="New_BS" localSheetId="2">#REF!,#REF!,#REF!</definedName>
    <definedName name="New_BS" localSheetId="3">#REF!,#REF!,#REF!</definedName>
    <definedName name="New_BS" localSheetId="6">#REF!,#REF!,#REF!</definedName>
    <definedName name="New_BS">#REF!,#REF!,#REF!</definedName>
    <definedName name="NEXT_STEP">#REF!</definedName>
    <definedName name="NOILL" localSheetId="4">#REF!</definedName>
    <definedName name="NOILL" localSheetId="5">#REF!</definedName>
    <definedName name="NOILL" localSheetId="2">#REF!</definedName>
    <definedName name="NOILL" localSheetId="3">#REF!</definedName>
    <definedName name="NOILL" localSheetId="6">#REF!</definedName>
    <definedName name="NOILL">#REF!</definedName>
    <definedName name="NON_MED_NU" localSheetId="4">#REF!</definedName>
    <definedName name="NON_MED_NU" localSheetId="5">#REF!</definedName>
    <definedName name="NON_MED_NU" localSheetId="2">#REF!</definedName>
    <definedName name="NON_MED_NU" localSheetId="3">#REF!</definedName>
    <definedName name="NON_MED_NU" localSheetId="6">#REF!</definedName>
    <definedName name="NON_MED_NU">#REF!</definedName>
    <definedName name="NON_MED_U" localSheetId="4">#REF!</definedName>
    <definedName name="NON_MED_U" localSheetId="5">#REF!</definedName>
    <definedName name="NON_MED_U" localSheetId="2">#REF!</definedName>
    <definedName name="NON_MED_U" localSheetId="3">#REF!</definedName>
    <definedName name="NON_MED_U" localSheetId="6">#REF!</definedName>
    <definedName name="NON_MED_U">#REF!</definedName>
    <definedName name="NON_UTIL" localSheetId="4">#REF!</definedName>
    <definedName name="NON_UTIL" localSheetId="5">#REF!</definedName>
    <definedName name="NON_UTIL" localSheetId="2">#REF!</definedName>
    <definedName name="NON_UTIL" localSheetId="3">#REF!</definedName>
    <definedName name="NON_UTIL" localSheetId="6">#REF!</definedName>
    <definedName name="NON_UTIL">#REF!</definedName>
    <definedName name="NORTHEAST" localSheetId="4">#REF!</definedName>
    <definedName name="NORTHEAST" localSheetId="5">#REF!</definedName>
    <definedName name="NORTHEAST" localSheetId="2">#REF!</definedName>
    <definedName name="NORTHEAST" localSheetId="3">#REF!</definedName>
    <definedName name="NORTHEAST" localSheetId="6">#REF!</definedName>
    <definedName name="NORTHEAST">#REF!</definedName>
    <definedName name="NORTHWEST" localSheetId="4">#REF!</definedName>
    <definedName name="NORTHWEST" localSheetId="5">#REF!</definedName>
    <definedName name="NORTHWEST" localSheetId="2">#REF!</definedName>
    <definedName name="NORTHWEST" localSheetId="3">#REF!</definedName>
    <definedName name="NORTHWEST" localSheetId="6">#REF!</definedName>
    <definedName name="NORTHWEST">#REF!</definedName>
    <definedName name="Nov" localSheetId="4">#REF!</definedName>
    <definedName name="Nov" localSheetId="5">#REF!</definedName>
    <definedName name="Nov" localSheetId="2">#REF!</definedName>
    <definedName name="Nov" localSheetId="3">#REF!</definedName>
    <definedName name="Nov" localSheetId="6">#REF!</definedName>
    <definedName name="Nov">#REF!</definedName>
    <definedName name="Nuclear" localSheetId="4">#REF!</definedName>
    <definedName name="Nuclear" localSheetId="5">#REF!</definedName>
    <definedName name="Nuclear" localSheetId="2">#REF!</definedName>
    <definedName name="Nuclear" localSheetId="3">#REF!</definedName>
    <definedName name="Nuclear" localSheetId="6">#REF!</definedName>
    <definedName name="Nuclear">#REF!</definedName>
    <definedName name="NvsASD">"V2001-08-31"</definedName>
    <definedName name="NvsAutoDrillOk">"VN"</definedName>
    <definedName name="NvsElapsedTime">0.0000724537021596916</definedName>
    <definedName name="NvsEndTime">36817.4223792824</definedName>
    <definedName name="NvsInstSpec">"%,LACTUALS,SBAL,R,FACCOUNT,V275900,FBUSINESS_UNIT,V10200"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"V10200"</definedName>
    <definedName name="NvsReqBUOnly">"VN"</definedName>
    <definedName name="NvsTransLed">"VN"</definedName>
    <definedName name="NvsTreeASD">"V2001-08-31"</definedName>
    <definedName name="NvsValTbl.ACCOUNT">"GL_ACCOUNT_TBL"</definedName>
    <definedName name="NvsValTbl.BUSINESS_UNIT">"BUS_UNIT_TBL_GL"</definedName>
    <definedName name="NvsValTbl.CURRENCY_CD">"CURRENCY_CD_TBL"</definedName>
    <definedName name="OBRADR" localSheetId="4">#REF!</definedName>
    <definedName name="OBRADR" localSheetId="5">#REF!</definedName>
    <definedName name="OBRADR" localSheetId="2">#REF!</definedName>
    <definedName name="OBRADR" localSheetId="3">#REF!</definedName>
    <definedName name="OBRADR" localSheetId="6">#REF!</definedName>
    <definedName name="OBRADR">#REF!</definedName>
    <definedName name="Oct" localSheetId="4">#REF!</definedName>
    <definedName name="Oct" localSheetId="5">#REF!</definedName>
    <definedName name="Oct" localSheetId="2">#REF!</definedName>
    <definedName name="Oct" localSheetId="3">#REF!</definedName>
    <definedName name="Oct" localSheetId="6">#REF!</definedName>
    <definedName name="Oct">#REF!</definedName>
    <definedName name="OMA">#REF!</definedName>
    <definedName name="OMB">#REF!</definedName>
    <definedName name="OMD1E">#REF!</definedName>
    <definedName name="OMD2E">#REF!</definedName>
    <definedName name="OMExpenses" localSheetId="4">#REF!</definedName>
    <definedName name="OMExpenses" localSheetId="5">#REF!</definedName>
    <definedName name="OMExpenses" localSheetId="2">#REF!</definedName>
    <definedName name="OMExpenses" localSheetId="3">#REF!</definedName>
    <definedName name="OMExpenses" localSheetId="6">#REF!</definedName>
    <definedName name="OMExpenses">#REF!</definedName>
    <definedName name="one" localSheetId="4">#REF!,#REF!,#REF!</definedName>
    <definedName name="one" localSheetId="5">#REF!,#REF!,#REF!</definedName>
    <definedName name="one" localSheetId="2">#REF!,#REF!,#REF!</definedName>
    <definedName name="one" localSheetId="3">#REF!,#REF!,#REF!</definedName>
    <definedName name="one" localSheetId="6">#REF!,#REF!,#REF!</definedName>
    <definedName name="one">#REF!,#REF!,#REF!</definedName>
    <definedName name="ONM" localSheetId="4">#REF!</definedName>
    <definedName name="ONM" localSheetId="5">#REF!</definedName>
    <definedName name="ONM" localSheetId="2">#REF!</definedName>
    <definedName name="ONM" localSheetId="3">#REF!</definedName>
    <definedName name="ONM" localSheetId="6">#REF!</definedName>
    <definedName name="ONM">#REF!</definedName>
    <definedName name="ootherdebt" localSheetId="4">#REF!</definedName>
    <definedName name="ootherdebt" localSheetId="5">#REF!</definedName>
    <definedName name="ootherdebt" localSheetId="2">#REF!</definedName>
    <definedName name="ootherdebt" localSheetId="3">#REF!</definedName>
    <definedName name="ootherdebt" localSheetId="6">#REF!</definedName>
    <definedName name="ootherdebt">#REF!</definedName>
    <definedName name="Operational_Excellence_" localSheetId="4">#REF!</definedName>
    <definedName name="Operational_Excellence_" localSheetId="5">#REF!</definedName>
    <definedName name="Operational_Excellence_" localSheetId="2">#REF!</definedName>
    <definedName name="Operational_Excellence_" localSheetId="3">#REF!</definedName>
    <definedName name="Operational_Excellence_" localSheetId="6">#REF!</definedName>
    <definedName name="Operational_Excellence_">#REF!</definedName>
    <definedName name="Operational_Execution_And_Safety" localSheetId="4">#REF!</definedName>
    <definedName name="Operational_Execution_And_Safety" localSheetId="5">#REF!</definedName>
    <definedName name="Operational_Execution_And_Safety" localSheetId="2">#REF!</definedName>
    <definedName name="Operational_Execution_And_Safety" localSheetId="3">#REF!</definedName>
    <definedName name="Operational_Execution_And_Safety" localSheetId="6">#REF!</definedName>
    <definedName name="Operational_Execution_And_Safety">#REF!</definedName>
    <definedName name="OPR" localSheetId="4">#REF!</definedName>
    <definedName name="OPR" localSheetId="5">#REF!</definedName>
    <definedName name="OPR" localSheetId="2">#REF!</definedName>
    <definedName name="OPR" localSheetId="3">#REF!</definedName>
    <definedName name="OPR" localSheetId="6">#REF!</definedName>
    <definedName name="OPR">#REF!</definedName>
    <definedName name="OtherDebt" localSheetId="4">#REF!</definedName>
    <definedName name="OtherDebt" localSheetId="5">#REF!</definedName>
    <definedName name="OtherDebt" localSheetId="2">#REF!</definedName>
    <definedName name="OtherDebt" localSheetId="3">#REF!</definedName>
    <definedName name="OtherDebt" localSheetId="6">#REF!</definedName>
    <definedName name="OtherDebt">#REF!</definedName>
    <definedName name="OtherFinal" localSheetId="4">#REF!</definedName>
    <definedName name="OtherFinal" localSheetId="5">#REF!</definedName>
    <definedName name="OtherFinal" localSheetId="2">#REF!</definedName>
    <definedName name="OtherFinal" localSheetId="3">#REF!</definedName>
    <definedName name="OtherFinal" localSheetId="6">#REF!</definedName>
    <definedName name="OtherFinal">#REF!</definedName>
    <definedName name="OtherFinalE" localSheetId="4">#REF!</definedName>
    <definedName name="OtherFinalE" localSheetId="5">#REF!</definedName>
    <definedName name="OtherFinalE" localSheetId="2">#REF!</definedName>
    <definedName name="OtherFinalE" localSheetId="3">#REF!</definedName>
    <definedName name="OtherFinalE" localSheetId="6">#REF!</definedName>
    <definedName name="OtherFinalE">#REF!</definedName>
    <definedName name="page_one" localSheetId="4">#REF!</definedName>
    <definedName name="page_one" localSheetId="5">#REF!</definedName>
    <definedName name="page_one" localSheetId="2">#REF!</definedName>
    <definedName name="page_one" localSheetId="3">#REF!</definedName>
    <definedName name="page_one" localSheetId="6">#REF!</definedName>
    <definedName name="page_one">#REF!</definedName>
    <definedName name="page_two" localSheetId="4">#REF!</definedName>
    <definedName name="page_two" localSheetId="5">#REF!</definedName>
    <definedName name="page_two" localSheetId="2">#REF!</definedName>
    <definedName name="page_two" localSheetId="3">#REF!</definedName>
    <definedName name="page_two" localSheetId="6">#REF!</definedName>
    <definedName name="page_two">#REF!</definedName>
    <definedName name="PAGE1" localSheetId="4">#REF!</definedName>
    <definedName name="PAGE1" localSheetId="5">#REF!</definedName>
    <definedName name="PAGE1" localSheetId="2">#REF!</definedName>
    <definedName name="PAGE1" localSheetId="3">#REF!</definedName>
    <definedName name="PAGE1" localSheetId="6">#REF!</definedName>
    <definedName name="PAGE1">#REF!</definedName>
    <definedName name="PAGE2" localSheetId="4">#REF!</definedName>
    <definedName name="PAGE2" localSheetId="5">#REF!</definedName>
    <definedName name="PAGE2" localSheetId="2">#REF!</definedName>
    <definedName name="PAGE2" localSheetId="3">#REF!</definedName>
    <definedName name="PAGE2" localSheetId="6">#REF!</definedName>
    <definedName name="PAGE2">#REF!</definedName>
    <definedName name="PAGE2A" localSheetId="4">#REF!</definedName>
    <definedName name="PAGE2A" localSheetId="5">#REF!</definedName>
    <definedName name="PAGE2A" localSheetId="2">#REF!</definedName>
    <definedName name="PAGE2A" localSheetId="3">#REF!</definedName>
    <definedName name="PAGE2A" localSheetId="6">#REF!</definedName>
    <definedName name="PAGE2A">#REF!</definedName>
    <definedName name="PAGE3" localSheetId="4">#REF!</definedName>
    <definedName name="PAGE3" localSheetId="5">#REF!</definedName>
    <definedName name="PAGE3" localSheetId="2">#REF!</definedName>
    <definedName name="PAGE3" localSheetId="3">#REF!</definedName>
    <definedName name="PAGE3" localSheetId="6">#REF!</definedName>
    <definedName name="PAGE3">#REF!</definedName>
    <definedName name="PAGE4" localSheetId="4">#REF!</definedName>
    <definedName name="PAGE4" localSheetId="5">#REF!</definedName>
    <definedName name="PAGE4" localSheetId="2">#REF!</definedName>
    <definedName name="PAGE4" localSheetId="3">#REF!</definedName>
    <definedName name="PAGE4" localSheetId="6">#REF!</definedName>
    <definedName name="PAGE4">#REF!</definedName>
    <definedName name="PAGEA" localSheetId="4">#REF!</definedName>
    <definedName name="PAGEA" localSheetId="5">#REF!</definedName>
    <definedName name="PAGEA" localSheetId="2">#REF!</definedName>
    <definedName name="PAGEA" localSheetId="3">#REF!</definedName>
    <definedName name="PAGEA" localSheetId="6">#REF!</definedName>
    <definedName name="PAGEA">#REF!</definedName>
    <definedName name="PAGEC" localSheetId="4">#REF!</definedName>
    <definedName name="PAGEC" localSheetId="5">#REF!</definedName>
    <definedName name="PAGEC" localSheetId="2">#REF!</definedName>
    <definedName name="PAGEC" localSheetId="3">#REF!</definedName>
    <definedName name="PAGEC" localSheetId="6">#REF!</definedName>
    <definedName name="PAGEC">#REF!</definedName>
    <definedName name="PAGEE" localSheetId="4">#REF!</definedName>
    <definedName name="PAGEE" localSheetId="5">#REF!</definedName>
    <definedName name="PAGEE" localSheetId="2">#REF!</definedName>
    <definedName name="PAGEE" localSheetId="3">#REF!</definedName>
    <definedName name="PAGEE" localSheetId="6">#REF!</definedName>
    <definedName name="PAGEE">#REF!</definedName>
    <definedName name="PD_CLAIMS_NSG1" localSheetId="4">#REF!</definedName>
    <definedName name="PD_CLAIMS_NSG1" localSheetId="5">#REF!</definedName>
    <definedName name="PD_CLAIMS_NSG1" localSheetId="2">#REF!</definedName>
    <definedName name="PD_CLAIMS_NSG1" localSheetId="3">#REF!</definedName>
    <definedName name="PD_CLAIMS_NSG1" localSheetId="6">#REF!</definedName>
    <definedName name="PD_CLAIMS_NSG1">#REF!</definedName>
    <definedName name="PD_CLAIMS_NSG2" localSheetId="4">#REF!</definedName>
    <definedName name="PD_CLAIMS_NSG2" localSheetId="5">#REF!</definedName>
    <definedName name="PD_CLAIMS_NSG2" localSheetId="2">#REF!</definedName>
    <definedName name="PD_CLAIMS_NSG2" localSheetId="3">#REF!</definedName>
    <definedName name="PD_CLAIMS_NSG2" localSheetId="6">#REF!</definedName>
    <definedName name="PD_CLAIMS_NSG2">#REF!</definedName>
    <definedName name="PD_CLAIMS_PGL1" localSheetId="4">#REF!</definedName>
    <definedName name="PD_CLAIMS_PGL1" localSheetId="5">#REF!</definedName>
    <definedName name="PD_CLAIMS_PGL1" localSheetId="2">#REF!</definedName>
    <definedName name="PD_CLAIMS_PGL1" localSheetId="3">#REF!</definedName>
    <definedName name="PD_CLAIMS_PGL1" localSheetId="6">#REF!</definedName>
    <definedName name="PD_CLAIMS_PGL1">#REF!</definedName>
    <definedName name="PD_CLAIMS_PGL2" localSheetId="4">#REF!</definedName>
    <definedName name="PD_CLAIMS_PGL2" localSheetId="5">#REF!</definedName>
    <definedName name="PD_CLAIMS_PGL2" localSheetId="2">#REF!</definedName>
    <definedName name="PD_CLAIMS_PGL2" localSheetId="3">#REF!</definedName>
    <definedName name="PD_CLAIMS_PGL2" localSheetId="6">#REF!</definedName>
    <definedName name="PD_CLAIMS_PGL2">#REF!</definedName>
    <definedName name="PD_CLAIMS_SUM" localSheetId="4">#REF!</definedName>
    <definedName name="PD_CLAIMS_SUM" localSheetId="5">#REF!</definedName>
    <definedName name="PD_CLAIMS_SUM" localSheetId="2">#REF!</definedName>
    <definedName name="PD_CLAIMS_SUM" localSheetId="3">#REF!</definedName>
    <definedName name="PD_CLAIMS_SUM" localSheetId="6">#REF!</definedName>
    <definedName name="PD_CLAIMS_SUM">#REF!</definedName>
    <definedName name="pe">#REF!</definedName>
    <definedName name="PECO_LABS_FUELS_ALL" localSheetId="4">#REF!</definedName>
    <definedName name="PECO_LABS_FUELS_ALL" localSheetId="5">#REF!</definedName>
    <definedName name="PECO_LABS_FUELS_ALL" localSheetId="2">#REF!</definedName>
    <definedName name="PECO_LABS_FUELS_ALL" localSheetId="3">#REF!</definedName>
    <definedName name="PECO_LABS_FUELS_ALL" localSheetId="6">#REF!</definedName>
    <definedName name="PECO_LABS_FUELS_ALL">#REF!</definedName>
    <definedName name="peco1">#REF!</definedName>
    <definedName name="peco2">#REF!</definedName>
    <definedName name="pecobod45">#REF!</definedName>
    <definedName name="pecomfr3">#REF!</definedName>
    <definedName name="PER" localSheetId="4">#REF!</definedName>
    <definedName name="PER" localSheetId="5">#REF!</definedName>
    <definedName name="PER" localSheetId="2">#REF!</definedName>
    <definedName name="PER" localSheetId="3">#REF!</definedName>
    <definedName name="PER" localSheetId="6">#REF!</definedName>
    <definedName name="PER">#REF!</definedName>
    <definedName name="Perf_Ratings">#REF!</definedName>
    <definedName name="PGCOUNT" localSheetId="4">#REF!</definedName>
    <definedName name="PGCOUNT" localSheetId="5">#REF!</definedName>
    <definedName name="PGCOUNT" localSheetId="2">#REF!</definedName>
    <definedName name="PGCOUNT" localSheetId="3">#REF!</definedName>
    <definedName name="PGCOUNT" localSheetId="6">#REF!</definedName>
    <definedName name="PGCOUNT">#REF!</definedName>
    <definedName name="pgm_pri1">#REF!</definedName>
    <definedName name="Phase">#REF!</definedName>
    <definedName name="PHASE_HELP" localSheetId="4">#REF!</definedName>
    <definedName name="PHASE_HELP" localSheetId="5">#REF!</definedName>
    <definedName name="PHASE_HELP" localSheetId="2">#REF!</definedName>
    <definedName name="PHASE_HELP" localSheetId="3">#REF!</definedName>
    <definedName name="PHASE_HELP" localSheetId="6">#REF!</definedName>
    <definedName name="PHASE_HELP">#REF!</definedName>
    <definedName name="PJFTable">#REF!</definedName>
    <definedName name="PJFTable2">#REF!</definedName>
    <definedName name="PLACE_HOLD" localSheetId="4">#REF!</definedName>
    <definedName name="PLACE_HOLD" localSheetId="5">#REF!</definedName>
    <definedName name="PLACE_HOLD" localSheetId="2">#REF!</definedName>
    <definedName name="PLACE_HOLD" localSheetId="3">#REF!</definedName>
    <definedName name="PLACE_HOLD" localSheetId="6">#REF!</definedName>
    <definedName name="PLACE_HOLD">#REF!</definedName>
    <definedName name="plt1t">#REF!</definedName>
    <definedName name="plt2t">#REF!</definedName>
    <definedName name="PMTSCHEDULE" localSheetId="4">#REF!</definedName>
    <definedName name="PMTSCHEDULE" localSheetId="5">#REF!</definedName>
    <definedName name="PMTSCHEDULE" localSheetId="2">#REF!</definedName>
    <definedName name="PMTSCHEDULE" localSheetId="3">#REF!</definedName>
    <definedName name="PMTSCHEDULE" localSheetId="6">#REF!</definedName>
    <definedName name="PMTSCHEDULE">#REF!</definedName>
    <definedName name="PostDate" localSheetId="4">#REF!</definedName>
    <definedName name="PostDate" localSheetId="5">#REF!</definedName>
    <definedName name="PostDate" localSheetId="2">#REF!</definedName>
    <definedName name="PostDate" localSheetId="3">#REF!</definedName>
    <definedName name="PostDate" localSheetId="6">#REF!</definedName>
    <definedName name="PostDate">#REF!</definedName>
    <definedName name="PowerTeam" localSheetId="4">#REF!</definedName>
    <definedName name="PowerTeam" localSheetId="5">#REF!</definedName>
    <definedName name="PowerTeam" localSheetId="2">#REF!</definedName>
    <definedName name="PowerTeam" localSheetId="3">#REF!</definedName>
    <definedName name="PowerTeam" localSheetId="6">#REF!</definedName>
    <definedName name="PowerTeam">#REF!</definedName>
    <definedName name="ppstk" localSheetId="4">#REF!</definedName>
    <definedName name="ppstk" localSheetId="5">#REF!</definedName>
    <definedName name="ppstk" localSheetId="2">#REF!</definedName>
    <definedName name="ppstk" localSheetId="3">#REF!</definedName>
    <definedName name="ppstk" localSheetId="6">#REF!</definedName>
    <definedName name="ppstk">#REF!</definedName>
    <definedName name="prefstk.cost" localSheetId="4">#REF!</definedName>
    <definedName name="prefstk.cost" localSheetId="5">#REF!</definedName>
    <definedName name="prefstk.cost" localSheetId="2">#REF!</definedName>
    <definedName name="prefstk.cost" localSheetId="3">#REF!</definedName>
    <definedName name="prefstk.cost" localSheetId="6">#REF!</definedName>
    <definedName name="prefstk.cost">#REF!</definedName>
    <definedName name="PREPAID_TAX" localSheetId="4">#REF!</definedName>
    <definedName name="PREPAID_TAX" localSheetId="5">#REF!</definedName>
    <definedName name="PREPAID_TAX" localSheetId="2">#REF!</definedName>
    <definedName name="PREPAID_TAX" localSheetId="3">#REF!</definedName>
    <definedName name="PREPAID_TAX" localSheetId="6">#REF!</definedName>
    <definedName name="PREPAID_TAX">#REF!</definedName>
    <definedName name="Pri" localSheetId="4">#REF!</definedName>
    <definedName name="Pri" localSheetId="5">#REF!</definedName>
    <definedName name="Pri" localSheetId="2">#REF!</definedName>
    <definedName name="Pri" localSheetId="3">#REF!</definedName>
    <definedName name="Pri" localSheetId="6">#REF!</definedName>
    <definedName name="Pri">#REF!</definedName>
    <definedName name="Print_98_IS" localSheetId="4">#REF!,#REF!,#REF!</definedName>
    <definedName name="Print_98_IS" localSheetId="5">#REF!,#REF!,#REF!</definedName>
    <definedName name="Print_98_IS" localSheetId="2">#REF!,#REF!,#REF!</definedName>
    <definedName name="Print_98_IS" localSheetId="3">#REF!,#REF!,#REF!</definedName>
    <definedName name="Print_98_IS" localSheetId="6">#REF!,#REF!,#REF!</definedName>
    <definedName name="Print_98_IS">#REF!,#REF!,#REF!</definedName>
    <definedName name="Print_99_IS">#REF!,#REF!,#REF!</definedName>
    <definedName name="_xlnm.Print_Area" localSheetId="4">#REF!</definedName>
    <definedName name="_xlnm.Print_Area" localSheetId="5">#REF!</definedName>
    <definedName name="_xlnm.Print_Area" localSheetId="2">#REF!</definedName>
    <definedName name="_xlnm.Print_Area" localSheetId="3">#REF!</definedName>
    <definedName name="_xlnm.Print_Area" localSheetId="6">#REF!</definedName>
    <definedName name="_xlnm.Print_Area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3">#REF!</definedName>
    <definedName name="Print_Area_MI" localSheetId="6">#REF!</definedName>
    <definedName name="Print_Area_MI">#REF!</definedName>
    <definedName name="Print_Area1" localSheetId="4">#REF!</definedName>
    <definedName name="Print_Area1" localSheetId="5">#REF!</definedName>
    <definedName name="Print_Area1" localSheetId="2">#REF!</definedName>
    <definedName name="Print_Area1" localSheetId="3">#REF!</definedName>
    <definedName name="Print_Area1" localSheetId="6">#REF!</definedName>
    <definedName name="Print_Area1">#REF!</definedName>
    <definedName name="Print_BS" localSheetId="4">#REF!,#REF!,#REF!</definedName>
    <definedName name="Print_BS" localSheetId="5">#REF!,#REF!,#REF!</definedName>
    <definedName name="Print_BS" localSheetId="2">#REF!,#REF!,#REF!</definedName>
    <definedName name="Print_BS" localSheetId="3">#REF!,#REF!,#REF!</definedName>
    <definedName name="Print_BS" localSheetId="6">#REF!,#REF!,#REF!</definedName>
    <definedName name="Print_BS">#REF!,#REF!,#REF!</definedName>
    <definedName name="PRINT_SET_UP" localSheetId="4">#REF!</definedName>
    <definedName name="PRINT_SET_UP" localSheetId="5">#REF!</definedName>
    <definedName name="PRINT_SET_UP" localSheetId="2">#REF!</definedName>
    <definedName name="PRINT_SET_UP" localSheetId="3">#REF!</definedName>
    <definedName name="PRINT_SET_UP" localSheetId="6">#REF!</definedName>
    <definedName name="PRINT_SET_UP">#REF!</definedName>
    <definedName name="Print_TFI_use">#REF!,#REF!,#REF!</definedName>
    <definedName name="_xlnm.Print_Titles" localSheetId="4">#REF!,#REF!</definedName>
    <definedName name="_xlnm.Print_Titles" localSheetId="5">#REF!,#REF!</definedName>
    <definedName name="_xlnm.Print_Titles" localSheetId="2">#REF!,#REF!</definedName>
    <definedName name="_xlnm.Print_Titles" localSheetId="3">#REF!,#REF!</definedName>
    <definedName name="_xlnm.Print_Titles" localSheetId="6">#REF!,#REF!</definedName>
    <definedName name="_xlnm.Print_Titles">#REF!,#REF!</definedName>
    <definedName name="PrintA" localSheetId="4">#REF!</definedName>
    <definedName name="PrintA" localSheetId="5">#REF!</definedName>
    <definedName name="PrintA" localSheetId="2">#REF!</definedName>
    <definedName name="PrintA" localSheetId="3">#REF!</definedName>
    <definedName name="PrintA" localSheetId="6">#REF!</definedName>
    <definedName name="PrintA">#REF!</definedName>
    <definedName name="PrintArea" localSheetId="4">#REF!</definedName>
    <definedName name="PrintArea" localSheetId="5">#REF!</definedName>
    <definedName name="PrintArea" localSheetId="2">#REF!</definedName>
    <definedName name="PrintArea" localSheetId="3">#REF!</definedName>
    <definedName name="PrintArea" localSheetId="6">#REF!</definedName>
    <definedName name="PrintArea">#REF!</definedName>
    <definedName name="PRINTLOGO" localSheetId="4">#REF!</definedName>
    <definedName name="PRINTLOGO" localSheetId="5">#REF!</definedName>
    <definedName name="PRINTLOGO" localSheetId="2">#REF!</definedName>
    <definedName name="PRINTLOGO" localSheetId="3">#REF!</definedName>
    <definedName name="PRINTLOGO" localSheetId="6">#REF!</definedName>
    <definedName name="PRINTLOGO">#REF!</definedName>
    <definedName name="PRINTPRINTIT" localSheetId="4">#REF!</definedName>
    <definedName name="PRINTPRINTIT" localSheetId="5">#REF!</definedName>
    <definedName name="PRINTPRINTIT" localSheetId="2">#REF!</definedName>
    <definedName name="PRINTPRINTIT" localSheetId="3">#REF!</definedName>
    <definedName name="PRINTPRINTIT" localSheetId="6">#REF!</definedName>
    <definedName name="PRINTPRINTIT">#REF!</definedName>
    <definedName name="Prior" localSheetId="4">#REF!</definedName>
    <definedName name="Prior" localSheetId="5">#REF!</definedName>
    <definedName name="Prior" localSheetId="2">#REF!</definedName>
    <definedName name="Prior" localSheetId="3">#REF!</definedName>
    <definedName name="Prior" localSheetId="6">#REF!</definedName>
    <definedName name="Prior">#REF!</definedName>
    <definedName name="PriorQTREnd" localSheetId="4">#REF!</definedName>
    <definedName name="PriorQTREnd" localSheetId="5">#REF!</definedName>
    <definedName name="PriorQTREnd" localSheetId="2">#REF!</definedName>
    <definedName name="PriorQTREnd" localSheetId="3">#REF!</definedName>
    <definedName name="PriorQTREnd" localSheetId="6">#REF!</definedName>
    <definedName name="PriorQTREnd">#REF!</definedName>
    <definedName name="PRNFILE" localSheetId="4">#REF!</definedName>
    <definedName name="PRNFILE" localSheetId="5">#REF!</definedName>
    <definedName name="PRNFILE" localSheetId="2">#REF!</definedName>
    <definedName name="PRNFILE" localSheetId="3">#REF!</definedName>
    <definedName name="PRNFILE" localSheetId="6">#REF!</definedName>
    <definedName name="PRNFILE">#REF!</definedName>
    <definedName name="prod04" localSheetId="4">#REF!</definedName>
    <definedName name="prod04" localSheetId="5">#REF!</definedName>
    <definedName name="prod04" localSheetId="2">#REF!</definedName>
    <definedName name="prod04" localSheetId="3">#REF!</definedName>
    <definedName name="prod04" localSheetId="6">#REF!</definedName>
    <definedName name="prod04">#REF!</definedName>
    <definedName name="Profitability_" localSheetId="4">#REF!</definedName>
    <definedName name="Profitability_" localSheetId="5">#REF!</definedName>
    <definedName name="Profitability_" localSheetId="2">#REF!</definedName>
    <definedName name="Profitability_" localSheetId="3">#REF!</definedName>
    <definedName name="Profitability_" localSheetId="6">#REF!</definedName>
    <definedName name="Profitability_">#REF!</definedName>
    <definedName name="proforma2" localSheetId="4">#REF!</definedName>
    <definedName name="proforma2" localSheetId="5">#REF!</definedName>
    <definedName name="proforma2" localSheetId="2">#REF!</definedName>
    <definedName name="proforma2" localSheetId="3">#REF!</definedName>
    <definedName name="proforma2" localSheetId="6">#REF!</definedName>
    <definedName name="proforma2">#REF!</definedName>
    <definedName name="Projects">#REF!</definedName>
    <definedName name="Property" localSheetId="4">#REF!</definedName>
    <definedName name="Property" localSheetId="5">#REF!</definedName>
    <definedName name="Property" localSheetId="2">#REF!</definedName>
    <definedName name="Property" localSheetId="3">#REF!</definedName>
    <definedName name="Property" localSheetId="6">#REF!</definedName>
    <definedName name="Property">#REF!</definedName>
    <definedName name="PropertyE" localSheetId="4">#REF!</definedName>
    <definedName name="PropertyE" localSheetId="5">#REF!</definedName>
    <definedName name="PropertyE" localSheetId="2">#REF!</definedName>
    <definedName name="PropertyE" localSheetId="3">#REF!</definedName>
    <definedName name="PropertyE" localSheetId="6">#REF!</definedName>
    <definedName name="PropertyE">#REF!</definedName>
    <definedName name="PRT_COMPARE" localSheetId="4">#REF!</definedName>
    <definedName name="PRT_COMPARE" localSheetId="5">#REF!</definedName>
    <definedName name="PRT_COMPARE" localSheetId="2">#REF!</definedName>
    <definedName name="PRT_COMPARE" localSheetId="3">#REF!</definedName>
    <definedName name="PRT_COMPARE" localSheetId="6">#REF!</definedName>
    <definedName name="PRT_COMPARE">#REF!</definedName>
    <definedName name="PRT_GR" localSheetId="4">#REF!</definedName>
    <definedName name="PRT_GR" localSheetId="5">#REF!</definedName>
    <definedName name="PRT_GR" localSheetId="2">#REF!</definedName>
    <definedName name="PRT_GR" localSheetId="3">#REF!</definedName>
    <definedName name="PRT_GR" localSheetId="6">#REF!</definedName>
    <definedName name="PRT_GR">#REF!</definedName>
    <definedName name="PRT_GRAPH_RTN" localSheetId="4">#REF!</definedName>
    <definedName name="PRT_GRAPH_RTN" localSheetId="5">#REF!</definedName>
    <definedName name="PRT_GRAPH_RTN" localSheetId="2">#REF!</definedName>
    <definedName name="PRT_GRAPH_RTN" localSheetId="3">#REF!</definedName>
    <definedName name="PRT_GRAPH_RTN" localSheetId="6">#REF!</definedName>
    <definedName name="PRT_GRAPH_RTN">#REF!</definedName>
    <definedName name="PRT_GRAPHS" localSheetId="4">#REF!</definedName>
    <definedName name="PRT_GRAPHS" localSheetId="5">#REF!</definedName>
    <definedName name="PRT_GRAPHS" localSheetId="2">#REF!</definedName>
    <definedName name="PRT_GRAPHS" localSheetId="3">#REF!</definedName>
    <definedName name="PRT_GRAPHS" localSheetId="6">#REF!</definedName>
    <definedName name="PRT_GRAPHS">#REF!</definedName>
    <definedName name="PRT_GRAPHS?" localSheetId="4">#REF!</definedName>
    <definedName name="PRT_GRAPHS?" localSheetId="5">#REF!</definedName>
    <definedName name="PRT_GRAPHS?" localSheetId="2">#REF!</definedName>
    <definedName name="PRT_GRAPHS?" localSheetId="3">#REF!</definedName>
    <definedName name="PRT_GRAPHS?" localSheetId="6">#REF!</definedName>
    <definedName name="PRT_GRAPHS?">#REF!</definedName>
    <definedName name="PRT_GRPH_1" localSheetId="4">#REF!</definedName>
    <definedName name="PRT_GRPH_1" localSheetId="5">#REF!</definedName>
    <definedName name="PRT_GRPH_1" localSheetId="2">#REF!</definedName>
    <definedName name="PRT_GRPH_1" localSheetId="3">#REF!</definedName>
    <definedName name="PRT_GRPH_1" localSheetId="6">#REF!</definedName>
    <definedName name="PRT_GRPH_1">#REF!</definedName>
    <definedName name="PRT_GRPH_10" localSheetId="4">#REF!</definedName>
    <definedName name="PRT_GRPH_10" localSheetId="5">#REF!</definedName>
    <definedName name="PRT_GRPH_10" localSheetId="2">#REF!</definedName>
    <definedName name="PRT_GRPH_10" localSheetId="3">#REF!</definedName>
    <definedName name="PRT_GRPH_10" localSheetId="6">#REF!</definedName>
    <definedName name="PRT_GRPH_10">#REF!</definedName>
    <definedName name="PRT_GRPH_11" localSheetId="4">#REF!</definedName>
    <definedName name="PRT_GRPH_11" localSheetId="5">#REF!</definedName>
    <definedName name="PRT_GRPH_11" localSheetId="2">#REF!</definedName>
    <definedName name="PRT_GRPH_11" localSheetId="3">#REF!</definedName>
    <definedName name="PRT_GRPH_11" localSheetId="6">#REF!</definedName>
    <definedName name="PRT_GRPH_11">#REF!</definedName>
    <definedName name="PRT_GRPH_12" localSheetId="4">#REF!</definedName>
    <definedName name="PRT_GRPH_12" localSheetId="5">#REF!</definedName>
    <definedName name="PRT_GRPH_12" localSheetId="2">#REF!</definedName>
    <definedName name="PRT_GRPH_12" localSheetId="3">#REF!</definedName>
    <definedName name="PRT_GRPH_12" localSheetId="6">#REF!</definedName>
    <definedName name="PRT_GRPH_12">#REF!</definedName>
    <definedName name="PRT_GRPH_2" localSheetId="4">#REF!</definedName>
    <definedName name="PRT_GRPH_2" localSheetId="5">#REF!</definedName>
    <definedName name="PRT_GRPH_2" localSheetId="2">#REF!</definedName>
    <definedName name="PRT_GRPH_2" localSheetId="3">#REF!</definedName>
    <definedName name="PRT_GRPH_2" localSheetId="6">#REF!</definedName>
    <definedName name="PRT_GRPH_2">#REF!</definedName>
    <definedName name="PRT_GRPH_3" localSheetId="4">#REF!</definedName>
    <definedName name="PRT_GRPH_3" localSheetId="5">#REF!</definedName>
    <definedName name="PRT_GRPH_3" localSheetId="2">#REF!</definedName>
    <definedName name="PRT_GRPH_3" localSheetId="3">#REF!</definedName>
    <definedName name="PRT_GRPH_3" localSheetId="6">#REF!</definedName>
    <definedName name="PRT_GRPH_3">#REF!</definedName>
    <definedName name="PRT_GRPH_4" localSheetId="4">#REF!</definedName>
    <definedName name="PRT_GRPH_4" localSheetId="5">#REF!</definedName>
    <definedName name="PRT_GRPH_4" localSheetId="2">#REF!</definedName>
    <definedName name="PRT_GRPH_4" localSheetId="3">#REF!</definedName>
    <definedName name="PRT_GRPH_4" localSheetId="6">#REF!</definedName>
    <definedName name="PRT_GRPH_4">#REF!</definedName>
    <definedName name="PRT_GRPH_5" localSheetId="4">#REF!</definedName>
    <definedName name="PRT_GRPH_5" localSheetId="5">#REF!</definedName>
    <definedName name="PRT_GRPH_5" localSheetId="2">#REF!</definedName>
    <definedName name="PRT_GRPH_5" localSheetId="3">#REF!</definedName>
    <definedName name="PRT_GRPH_5" localSheetId="6">#REF!</definedName>
    <definedName name="PRT_GRPH_5">#REF!</definedName>
    <definedName name="PRT_GRPH_6" localSheetId="4">#REF!</definedName>
    <definedName name="PRT_GRPH_6" localSheetId="5">#REF!</definedName>
    <definedName name="PRT_GRPH_6" localSheetId="2">#REF!</definedName>
    <definedName name="PRT_GRPH_6" localSheetId="3">#REF!</definedName>
    <definedName name="PRT_GRPH_6" localSheetId="6">#REF!</definedName>
    <definedName name="PRT_GRPH_6">#REF!</definedName>
    <definedName name="PRT_GRPH_7" localSheetId="4">#REF!</definedName>
    <definedName name="PRT_GRPH_7" localSheetId="5">#REF!</definedName>
    <definedName name="PRT_GRPH_7" localSheetId="2">#REF!</definedName>
    <definedName name="PRT_GRPH_7" localSheetId="3">#REF!</definedName>
    <definedName name="PRT_GRPH_7" localSheetId="6">#REF!</definedName>
    <definedName name="PRT_GRPH_7">#REF!</definedName>
    <definedName name="PRT_GRPH_8" localSheetId="4">#REF!</definedName>
    <definedName name="PRT_GRPH_8" localSheetId="5">#REF!</definedName>
    <definedName name="PRT_GRPH_8" localSheetId="2">#REF!</definedName>
    <definedName name="PRT_GRPH_8" localSheetId="3">#REF!</definedName>
    <definedName name="PRT_GRPH_8" localSheetId="6">#REF!</definedName>
    <definedName name="PRT_GRPH_8">#REF!</definedName>
    <definedName name="PRT_GRPH_9" localSheetId="4">#REF!</definedName>
    <definedName name="PRT_GRPH_9" localSheetId="5">#REF!</definedName>
    <definedName name="PRT_GRPH_9" localSheetId="2">#REF!</definedName>
    <definedName name="PRT_GRPH_9" localSheetId="3">#REF!</definedName>
    <definedName name="PRT_GRPH_9" localSheetId="6">#REF!</definedName>
    <definedName name="PRT_GRPH_9">#REF!</definedName>
    <definedName name="PRT_MODEL" localSheetId="4">#REF!</definedName>
    <definedName name="PRT_MODEL" localSheetId="5">#REF!</definedName>
    <definedName name="PRT_MODEL" localSheetId="2">#REF!</definedName>
    <definedName name="PRT_MODEL" localSheetId="3">#REF!</definedName>
    <definedName name="PRT_MODEL" localSheetId="6">#REF!</definedName>
    <definedName name="PRT_MODEL">#REF!</definedName>
    <definedName name="PRT_QRES" localSheetId="4">#REF!</definedName>
    <definedName name="PRT_QRES" localSheetId="5">#REF!</definedName>
    <definedName name="PRT_QRES" localSheetId="2">#REF!</definedName>
    <definedName name="PRT_QRES" localSheetId="3">#REF!</definedName>
    <definedName name="PRT_QRES" localSheetId="6">#REF!</definedName>
    <definedName name="PRT_QRES">#REF!</definedName>
    <definedName name="PRT_REPORT_RTN" localSheetId="4">#REF!</definedName>
    <definedName name="PRT_REPORT_RTN" localSheetId="5">#REF!</definedName>
    <definedName name="PRT_REPORT_RTN" localSheetId="2">#REF!</definedName>
    <definedName name="PRT_REPORT_RTN" localSheetId="3">#REF!</definedName>
    <definedName name="PRT_REPORT_RTN" localSheetId="6">#REF!</definedName>
    <definedName name="PRT_REPORT_RTN">#REF!</definedName>
    <definedName name="PRT_REPORTS" localSheetId="4">#REF!</definedName>
    <definedName name="PRT_REPORTS" localSheetId="5">#REF!</definedName>
    <definedName name="PRT_REPORTS" localSheetId="2">#REF!</definedName>
    <definedName name="PRT_REPORTS" localSheetId="3">#REF!</definedName>
    <definedName name="PRT_REPORTS" localSheetId="6">#REF!</definedName>
    <definedName name="PRT_REPORTS">#REF!</definedName>
    <definedName name="PRT_REPORTS?" localSheetId="4">#REF!</definedName>
    <definedName name="PRT_REPORTS?" localSheetId="5">#REF!</definedName>
    <definedName name="PRT_REPORTS?" localSheetId="2">#REF!</definedName>
    <definedName name="PRT_REPORTS?" localSheetId="3">#REF!</definedName>
    <definedName name="PRT_REPORTS?" localSheetId="6">#REF!</definedName>
    <definedName name="PRT_REPORTS?">#REF!</definedName>
    <definedName name="PRT_RESET" localSheetId="4">#REF!</definedName>
    <definedName name="PRT_RESET" localSheetId="5">#REF!</definedName>
    <definedName name="PRT_RESET" localSheetId="2">#REF!</definedName>
    <definedName name="PRT_RESET" localSheetId="3">#REF!</definedName>
    <definedName name="PRT_RESET" localSheetId="6">#REF!</definedName>
    <definedName name="PRT_RESET">#REF!</definedName>
    <definedName name="pstk.bal" localSheetId="4">#REF!</definedName>
    <definedName name="pstk.bal" localSheetId="5">#REF!</definedName>
    <definedName name="pstk.bal" localSheetId="2">#REF!</definedName>
    <definedName name="pstk.bal" localSheetId="3">#REF!</definedName>
    <definedName name="pstk.bal" localSheetId="6">#REF!</definedName>
    <definedName name="pstk.bal">#REF!</definedName>
    <definedName name="pstk.cost" localSheetId="4">#REF!</definedName>
    <definedName name="pstk.cost" localSheetId="5">#REF!</definedName>
    <definedName name="pstk.cost" localSheetId="2">#REF!</definedName>
    <definedName name="pstk.cost" localSheetId="3">#REF!</definedName>
    <definedName name="pstk.cost" localSheetId="6">#REF!</definedName>
    <definedName name="pstk.cost">#REF!</definedName>
    <definedName name="PY_ytd">#REF!</definedName>
    <definedName name="pymonth">#REF!</definedName>
    <definedName name="QES">#REF!</definedName>
    <definedName name="qq" localSheetId="4">#REF!</definedName>
    <definedName name="qq" localSheetId="5">#REF!</definedName>
    <definedName name="qq" localSheetId="2">#REF!</definedName>
    <definedName name="qq" localSheetId="3">#REF!</definedName>
    <definedName name="qq" localSheetId="6">#REF!</definedName>
    <definedName name="qq">#REF!</definedName>
    <definedName name="qqqq" localSheetId="4">#REF!</definedName>
    <definedName name="qqqq" localSheetId="5">#REF!</definedName>
    <definedName name="qqqq" localSheetId="2">#REF!</definedName>
    <definedName name="qqqq" localSheetId="3">#REF!</definedName>
    <definedName name="qqqq" localSheetId="6">#REF!</definedName>
    <definedName name="qqqq">#REF!</definedName>
    <definedName name="qre">#REF!</definedName>
    <definedName name="QRE_HELP" localSheetId="4">#REF!</definedName>
    <definedName name="QRE_HELP" localSheetId="5">#REF!</definedName>
    <definedName name="QRE_HELP" localSheetId="2">#REF!</definedName>
    <definedName name="QRE_HELP" localSheetId="3">#REF!</definedName>
    <definedName name="QRE_HELP" localSheetId="6">#REF!</definedName>
    <definedName name="QRE_HELP">#REF!</definedName>
    <definedName name="QRE_MARGINS" localSheetId="4">#REF!</definedName>
    <definedName name="QRE_MARGINS" localSheetId="5">#REF!</definedName>
    <definedName name="QRE_MARGINS" localSheetId="2">#REF!</definedName>
    <definedName name="QRE_MARGINS" localSheetId="3">#REF!</definedName>
    <definedName name="QRE_MARGINS" localSheetId="6">#REF!</definedName>
    <definedName name="QRE_MARGINS">#REF!</definedName>
    <definedName name="QRE_SUMMARY">#REF!</definedName>
    <definedName name="qsqe" localSheetId="4">#REF!</definedName>
    <definedName name="qsqe" localSheetId="5">#REF!</definedName>
    <definedName name="qsqe" localSheetId="2">#REF!</definedName>
    <definedName name="qsqe" localSheetId="3">#REF!</definedName>
    <definedName name="qsqe" localSheetId="6">#REF!</definedName>
    <definedName name="qsqe">#REF!</definedName>
    <definedName name="QuarterEndDate" localSheetId="4">#REF!</definedName>
    <definedName name="QuarterEndDate" localSheetId="5">#REF!</definedName>
    <definedName name="QuarterEndDate" localSheetId="2">#REF!</definedName>
    <definedName name="QuarterEndDate" localSheetId="3">#REF!</definedName>
    <definedName name="QuarterEndDate" localSheetId="6">#REF!</definedName>
    <definedName name="QuarterEndDate">#REF!</definedName>
    <definedName name="Range1">#REF!</definedName>
    <definedName name="Range10" localSheetId="4">#REF!</definedName>
    <definedName name="Range10" localSheetId="5">#REF!</definedName>
    <definedName name="Range10" localSheetId="2">#REF!</definedName>
    <definedName name="Range10" localSheetId="3">#REF!</definedName>
    <definedName name="Range10" localSheetId="6">#REF!</definedName>
    <definedName name="Range10">#REF!</definedName>
    <definedName name="Range11" localSheetId="4">#REF!</definedName>
    <definedName name="Range11" localSheetId="5">#REF!</definedName>
    <definedName name="Range11" localSheetId="2">#REF!</definedName>
    <definedName name="Range11" localSheetId="3">#REF!</definedName>
    <definedName name="Range11" localSheetId="6">#REF!</definedName>
    <definedName name="Range11">#REF!</definedName>
    <definedName name="Range12" localSheetId="4">#REF!</definedName>
    <definedName name="Range12" localSheetId="5">#REF!</definedName>
    <definedName name="Range12" localSheetId="2">#REF!</definedName>
    <definedName name="Range12" localSheetId="3">#REF!</definedName>
    <definedName name="Range12" localSheetId="6">#REF!</definedName>
    <definedName name="Range12">#REF!</definedName>
    <definedName name="Range13" localSheetId="4">#REF!</definedName>
    <definedName name="Range13" localSheetId="5">#REF!</definedName>
    <definedName name="Range13" localSheetId="2">#REF!</definedName>
    <definedName name="Range13" localSheetId="3">#REF!</definedName>
    <definedName name="Range13" localSheetId="6">#REF!</definedName>
    <definedName name="Range13">#REF!</definedName>
    <definedName name="Range14" localSheetId="4">#REF!</definedName>
    <definedName name="Range14" localSheetId="5">#REF!</definedName>
    <definedName name="Range14" localSheetId="2">#REF!</definedName>
    <definedName name="Range14" localSheetId="3">#REF!</definedName>
    <definedName name="Range14" localSheetId="6">#REF!</definedName>
    <definedName name="Range14">#REF!</definedName>
    <definedName name="Range15" localSheetId="4">#REF!</definedName>
    <definedName name="Range15" localSheetId="5">#REF!</definedName>
    <definedName name="Range15" localSheetId="2">#REF!</definedName>
    <definedName name="Range15" localSheetId="3">#REF!</definedName>
    <definedName name="Range15" localSheetId="6">#REF!</definedName>
    <definedName name="Range15">#REF!</definedName>
    <definedName name="Range16" localSheetId="4">#REF!</definedName>
    <definedName name="Range16" localSheetId="5">#REF!</definedName>
    <definedName name="Range16" localSheetId="2">#REF!</definedName>
    <definedName name="Range16" localSheetId="3">#REF!</definedName>
    <definedName name="Range16" localSheetId="6">#REF!</definedName>
    <definedName name="Range16">#REF!</definedName>
    <definedName name="Range17" localSheetId="4">#REF!</definedName>
    <definedName name="Range17" localSheetId="5">#REF!</definedName>
    <definedName name="Range17" localSheetId="2">#REF!</definedName>
    <definedName name="Range17" localSheetId="3">#REF!</definedName>
    <definedName name="Range17" localSheetId="6">#REF!</definedName>
    <definedName name="Range17">#REF!</definedName>
    <definedName name="Range18" localSheetId="4">#REF!</definedName>
    <definedName name="Range18" localSheetId="5">#REF!</definedName>
    <definedName name="Range18" localSheetId="2">#REF!</definedName>
    <definedName name="Range18" localSheetId="3">#REF!</definedName>
    <definedName name="Range18" localSheetId="6">#REF!</definedName>
    <definedName name="Range18">#REF!</definedName>
    <definedName name="Range19" localSheetId="4">#REF!</definedName>
    <definedName name="Range19" localSheetId="5">#REF!</definedName>
    <definedName name="Range19" localSheetId="2">#REF!</definedName>
    <definedName name="Range19" localSheetId="3">#REF!</definedName>
    <definedName name="Range19" localSheetId="6">#REF!</definedName>
    <definedName name="Range19">#REF!</definedName>
    <definedName name="Range2" localSheetId="4">#REF!</definedName>
    <definedName name="Range2" localSheetId="5">#REF!</definedName>
    <definedName name="Range2" localSheetId="2">#REF!</definedName>
    <definedName name="Range2" localSheetId="3">#REF!</definedName>
    <definedName name="Range2" localSheetId="6">#REF!</definedName>
    <definedName name="Range2">#REF!</definedName>
    <definedName name="Range20" localSheetId="4">#REF!</definedName>
    <definedName name="Range20" localSheetId="5">#REF!</definedName>
    <definedName name="Range20" localSheetId="2">#REF!</definedName>
    <definedName name="Range20" localSheetId="3">#REF!</definedName>
    <definedName name="Range20" localSheetId="6">#REF!</definedName>
    <definedName name="Range20">#REF!</definedName>
    <definedName name="Range21" localSheetId="4">#REF!</definedName>
    <definedName name="Range21" localSheetId="5">#REF!</definedName>
    <definedName name="Range21" localSheetId="2">#REF!</definedName>
    <definedName name="Range21" localSheetId="3">#REF!</definedName>
    <definedName name="Range21" localSheetId="6">#REF!</definedName>
    <definedName name="Range21">#REF!</definedName>
    <definedName name="Range22" localSheetId="4">#REF!</definedName>
    <definedName name="Range22" localSheetId="5">#REF!</definedName>
    <definedName name="Range22" localSheetId="2">#REF!</definedName>
    <definedName name="Range22" localSheetId="3">#REF!</definedName>
    <definedName name="Range22" localSheetId="6">#REF!</definedName>
    <definedName name="Range22">#REF!</definedName>
    <definedName name="Range23" localSheetId="4">#REF!</definedName>
    <definedName name="Range23" localSheetId="5">#REF!</definedName>
    <definedName name="Range23" localSheetId="2">#REF!</definedName>
    <definedName name="Range23" localSheetId="3">#REF!</definedName>
    <definedName name="Range23" localSheetId="6">#REF!</definedName>
    <definedName name="Range23">#REF!</definedName>
    <definedName name="Range24" localSheetId="4">#REF!</definedName>
    <definedName name="Range24" localSheetId="5">#REF!</definedName>
    <definedName name="Range24" localSheetId="2">#REF!</definedName>
    <definedName name="Range24" localSheetId="3">#REF!</definedName>
    <definedName name="Range24" localSheetId="6">#REF!</definedName>
    <definedName name="Range24">#REF!</definedName>
    <definedName name="Range25" localSheetId="4">#REF!</definedName>
    <definedName name="Range25" localSheetId="5">#REF!</definedName>
    <definedName name="Range25" localSheetId="2">#REF!</definedName>
    <definedName name="Range25" localSheetId="3">#REF!</definedName>
    <definedName name="Range25" localSheetId="6">#REF!</definedName>
    <definedName name="Range25">#REF!</definedName>
    <definedName name="Range26" localSheetId="4">#REF!</definedName>
    <definedName name="Range26" localSheetId="5">#REF!</definedName>
    <definedName name="Range26" localSheetId="2">#REF!</definedName>
    <definedName name="Range26" localSheetId="3">#REF!</definedName>
    <definedName name="Range26" localSheetId="6">#REF!</definedName>
    <definedName name="Range26">#REF!</definedName>
    <definedName name="Range27" localSheetId="4">#REF!</definedName>
    <definedName name="Range27" localSheetId="5">#REF!</definedName>
    <definedName name="Range27" localSheetId="2">#REF!</definedName>
    <definedName name="Range27" localSheetId="3">#REF!</definedName>
    <definedName name="Range27" localSheetId="6">#REF!</definedName>
    <definedName name="Range27">#REF!</definedName>
    <definedName name="Range28" localSheetId="4">#REF!</definedName>
    <definedName name="Range28" localSheetId="5">#REF!</definedName>
    <definedName name="Range28" localSheetId="2">#REF!</definedName>
    <definedName name="Range28" localSheetId="3">#REF!</definedName>
    <definedName name="Range28" localSheetId="6">#REF!</definedName>
    <definedName name="Range28">#REF!</definedName>
    <definedName name="Range29" localSheetId="4">#REF!</definedName>
    <definedName name="Range29" localSheetId="5">#REF!</definedName>
    <definedName name="Range29" localSheetId="2">#REF!</definedName>
    <definedName name="Range29" localSheetId="3">#REF!</definedName>
    <definedName name="Range29" localSheetId="6">#REF!</definedName>
    <definedName name="Range29">#REF!</definedName>
    <definedName name="Range3">#REF!</definedName>
    <definedName name="Range30" localSheetId="4">#REF!</definedName>
    <definedName name="Range30" localSheetId="5">#REF!</definedName>
    <definedName name="Range30" localSheetId="2">#REF!</definedName>
    <definedName name="Range30" localSheetId="3">#REF!</definedName>
    <definedName name="Range30" localSheetId="6">#REF!</definedName>
    <definedName name="Range30">#REF!</definedName>
    <definedName name="Range31" localSheetId="4">#REF!</definedName>
    <definedName name="Range31" localSheetId="5">#REF!</definedName>
    <definedName name="Range31" localSheetId="2">#REF!</definedName>
    <definedName name="Range31" localSheetId="3">#REF!</definedName>
    <definedName name="Range31" localSheetId="6">#REF!</definedName>
    <definedName name="Range31">#REF!</definedName>
    <definedName name="Range32" localSheetId="4">#REF!</definedName>
    <definedName name="Range32" localSheetId="5">#REF!</definedName>
    <definedName name="Range32" localSheetId="2">#REF!</definedName>
    <definedName name="Range32" localSheetId="3">#REF!</definedName>
    <definedName name="Range32" localSheetId="6">#REF!</definedName>
    <definedName name="Range32">#REF!</definedName>
    <definedName name="Range33" localSheetId="4">#REF!</definedName>
    <definedName name="Range33" localSheetId="5">#REF!</definedName>
    <definedName name="Range33" localSheetId="2">#REF!</definedName>
    <definedName name="Range33" localSheetId="3">#REF!</definedName>
    <definedName name="Range33" localSheetId="6">#REF!</definedName>
    <definedName name="Range33">#REF!</definedName>
    <definedName name="Range34" localSheetId="4">#REF!</definedName>
    <definedName name="Range34" localSheetId="5">#REF!</definedName>
    <definedName name="Range34" localSheetId="2">#REF!</definedName>
    <definedName name="Range34" localSheetId="3">#REF!</definedName>
    <definedName name="Range34" localSheetId="6">#REF!</definedName>
    <definedName name="Range34">#REF!</definedName>
    <definedName name="Range35" localSheetId="4">#REF!</definedName>
    <definedName name="Range35" localSheetId="5">#REF!</definedName>
    <definedName name="Range35" localSheetId="2">#REF!</definedName>
    <definedName name="Range35" localSheetId="3">#REF!</definedName>
    <definedName name="Range35" localSheetId="6">#REF!</definedName>
    <definedName name="Range35">#REF!</definedName>
    <definedName name="Range36" localSheetId="4">#REF!</definedName>
    <definedName name="Range36" localSheetId="5">#REF!</definedName>
    <definedName name="Range36" localSheetId="2">#REF!</definedName>
    <definedName name="Range36" localSheetId="3">#REF!</definedName>
    <definedName name="Range36" localSheetId="6">#REF!</definedName>
    <definedName name="Range36">#REF!</definedName>
    <definedName name="Range37" localSheetId="4">#REF!</definedName>
    <definedName name="Range37" localSheetId="5">#REF!</definedName>
    <definedName name="Range37" localSheetId="2">#REF!</definedName>
    <definedName name="Range37" localSheetId="3">#REF!</definedName>
    <definedName name="Range37" localSheetId="6">#REF!</definedName>
    <definedName name="Range37">#REF!</definedName>
    <definedName name="Range38" localSheetId="4">#REF!</definedName>
    <definedName name="Range38" localSheetId="5">#REF!</definedName>
    <definedName name="Range38" localSheetId="2">#REF!</definedName>
    <definedName name="Range38" localSheetId="3">#REF!</definedName>
    <definedName name="Range38" localSheetId="6">#REF!</definedName>
    <definedName name="Range38">#REF!</definedName>
    <definedName name="Range39" localSheetId="4">#REF!</definedName>
    <definedName name="Range39" localSheetId="5">#REF!</definedName>
    <definedName name="Range39" localSheetId="2">#REF!</definedName>
    <definedName name="Range39" localSheetId="3">#REF!</definedName>
    <definedName name="Range39" localSheetId="6">#REF!</definedName>
    <definedName name="Range39">#REF!</definedName>
    <definedName name="Range4" localSheetId="4">#REF!</definedName>
    <definedName name="Range4" localSheetId="5">#REF!</definedName>
    <definedName name="Range4" localSheetId="2">#REF!</definedName>
    <definedName name="Range4" localSheetId="3">#REF!</definedName>
    <definedName name="Range4" localSheetId="6">#REF!</definedName>
    <definedName name="Range4">#REF!</definedName>
    <definedName name="Range40" localSheetId="4">#REF!</definedName>
    <definedName name="Range40" localSheetId="5">#REF!</definedName>
    <definedName name="Range40" localSheetId="2">#REF!</definedName>
    <definedName name="Range40" localSheetId="3">#REF!</definedName>
    <definedName name="Range40" localSheetId="6">#REF!</definedName>
    <definedName name="Range40">#REF!</definedName>
    <definedName name="Range41" localSheetId="4">#REF!</definedName>
    <definedName name="Range41" localSheetId="5">#REF!</definedName>
    <definedName name="Range41" localSheetId="2">#REF!</definedName>
    <definedName name="Range41" localSheetId="3">#REF!</definedName>
    <definedName name="Range41" localSheetId="6">#REF!</definedName>
    <definedName name="Range41">#REF!</definedName>
    <definedName name="Range5" localSheetId="4">#REF!</definedName>
    <definedName name="Range5" localSheetId="5">#REF!</definedName>
    <definedName name="Range5" localSheetId="2">#REF!</definedName>
    <definedName name="Range5" localSheetId="3">#REF!</definedName>
    <definedName name="Range5" localSheetId="6">#REF!</definedName>
    <definedName name="Range5">#REF!</definedName>
    <definedName name="Range6" localSheetId="4">#REF!</definedName>
    <definedName name="Range6" localSheetId="5">#REF!</definedName>
    <definedName name="Range6" localSheetId="2">#REF!</definedName>
    <definedName name="Range6" localSheetId="3">#REF!</definedName>
    <definedName name="Range6" localSheetId="6">#REF!</definedName>
    <definedName name="Range6">#REF!</definedName>
    <definedName name="Range7" localSheetId="4">#REF!</definedName>
    <definedName name="Range7" localSheetId="5">#REF!</definedName>
    <definedName name="Range7" localSheetId="2">#REF!</definedName>
    <definedName name="Range7" localSheetId="3">#REF!</definedName>
    <definedName name="Range7" localSheetId="6">#REF!</definedName>
    <definedName name="Range7">#REF!</definedName>
    <definedName name="Range8" localSheetId="4">#REF!</definedName>
    <definedName name="Range8" localSheetId="5">#REF!</definedName>
    <definedName name="Range8" localSheetId="2">#REF!</definedName>
    <definedName name="Range8" localSheetId="3">#REF!</definedName>
    <definedName name="Range8" localSheetId="6">#REF!</definedName>
    <definedName name="Range8">#REF!</definedName>
    <definedName name="Range9" localSheetId="4">#REF!</definedName>
    <definedName name="Range9" localSheetId="5">#REF!</definedName>
    <definedName name="Range9" localSheetId="2">#REF!</definedName>
    <definedName name="Range9" localSheetId="3">#REF!</definedName>
    <definedName name="Range9" localSheetId="6">#REF!</definedName>
    <definedName name="Range9">#REF!</definedName>
    <definedName name="Rate_Class" localSheetId="4">#REF!</definedName>
    <definedName name="Rate_Class" localSheetId="5">#REF!</definedName>
    <definedName name="Rate_Class" localSheetId="2">#REF!</definedName>
    <definedName name="Rate_Class" localSheetId="3">#REF!</definedName>
    <definedName name="Rate_Class" localSheetId="6">#REF!</definedName>
    <definedName name="Rate_Class">#REF!</definedName>
    <definedName name="rate_classE" localSheetId="4">#REF!</definedName>
    <definedName name="rate_classE" localSheetId="5">#REF!</definedName>
    <definedName name="rate_classE" localSheetId="2">#REF!</definedName>
    <definedName name="rate_classE" localSheetId="3">#REF!</definedName>
    <definedName name="rate_classE" localSheetId="6">#REF!</definedName>
    <definedName name="rate_classE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b2E">#REF!</definedName>
    <definedName name="RBD1E">#REF!</definedName>
    <definedName name="rbd2e">#REF!</definedName>
    <definedName name="rbnoyear">#REF!</definedName>
    <definedName name="rbtitle">#REF!</definedName>
    <definedName name="rbtitlee">#REF!</definedName>
    <definedName name="RBU" localSheetId="4">#REF!</definedName>
    <definedName name="RBU" localSheetId="5">#REF!</definedName>
    <definedName name="RBU" localSheetId="2">#REF!</definedName>
    <definedName name="RBU" localSheetId="3">#REF!</definedName>
    <definedName name="RBU" localSheetId="6">#REF!</definedName>
    <definedName name="RBU">#REF!</definedName>
    <definedName name="rbwmoney">#REF!</definedName>
    <definedName name="reawreqw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B1P1" localSheetId="4">#REF!</definedName>
    <definedName name="REB1P1" localSheetId="5">#REF!</definedName>
    <definedName name="REB1P1" localSheetId="2">#REF!</definedName>
    <definedName name="REB1P1" localSheetId="3">#REF!</definedName>
    <definedName name="REB1P1" localSheetId="6">#REF!</definedName>
    <definedName name="REB1P1">#REF!</definedName>
    <definedName name="_xlnm.Recorder" localSheetId="4">#REF!</definedName>
    <definedName name="_xlnm.Recorder" localSheetId="5">#REF!</definedName>
    <definedName name="_xlnm.Recorder" localSheetId="2">#REF!</definedName>
    <definedName name="_xlnm.Recorder" localSheetId="3">#REF!</definedName>
    <definedName name="_xlnm.Recorder" localSheetId="6">#REF!</definedName>
    <definedName name="_xlnm.Recorder">#REF!</definedName>
    <definedName name="reduced_credit">#REF!</definedName>
    <definedName name="reduced_credit_caption">#REF!</definedName>
    <definedName name="Refresh_Report" localSheetId="4">#REF!</definedName>
    <definedName name="Refresh_Report" localSheetId="5">#REF!</definedName>
    <definedName name="Refresh_Report" localSheetId="3">#REF!</definedName>
    <definedName name="Refresh_Report" localSheetId="6">#REF!</definedName>
    <definedName name="Refresh_Report">#REF!</definedName>
    <definedName name="REPORT_SELECT" localSheetId="4">#REF!</definedName>
    <definedName name="REPORT_SELECT" localSheetId="5">#REF!</definedName>
    <definedName name="REPORT_SELECT" localSheetId="2">#REF!</definedName>
    <definedName name="REPORT_SELECT" localSheetId="3">#REF!</definedName>
    <definedName name="REPORT_SELECT" localSheetId="6">#REF!</definedName>
    <definedName name="REPORT_SELECT">#REF!</definedName>
    <definedName name="REPORT_TABLE" localSheetId="4">#REF!</definedName>
    <definedName name="REPORT_TABLE" localSheetId="5">#REF!</definedName>
    <definedName name="REPORT_TABLE" localSheetId="2">#REF!</definedName>
    <definedName name="REPORT_TABLE" localSheetId="3">#REF!</definedName>
    <definedName name="REPORT_TABLE" localSheetId="6">#REF!</definedName>
    <definedName name="REPORT_TABLE">#REF!</definedName>
    <definedName name="ReportingDate">#REF!</definedName>
    <definedName name="ReqDate" localSheetId="4">#REF!</definedName>
    <definedName name="ReqDate" localSheetId="5">#REF!</definedName>
    <definedName name="ReqDate" localSheetId="2">#REF!</definedName>
    <definedName name="ReqDate" localSheetId="3">#REF!</definedName>
    <definedName name="ReqDate" localSheetId="6">#REF!</definedName>
    <definedName name="ReqDate">#REF!</definedName>
    <definedName name="RESET_SENS_FACT" localSheetId="4">#REF!</definedName>
    <definedName name="RESET_SENS_FACT" localSheetId="5">#REF!</definedName>
    <definedName name="RESET_SENS_FACT" localSheetId="2">#REF!</definedName>
    <definedName name="RESET_SENS_FACT" localSheetId="3">#REF!</definedName>
    <definedName name="RESET_SENS_FACT" localSheetId="6">#REF!</definedName>
    <definedName name="RESET_SENS_FACT">#REF!</definedName>
    <definedName name="ResourceType">#REF!</definedName>
    <definedName name="RETURN" localSheetId="4">#REF!</definedName>
    <definedName name="RETURN" localSheetId="5">#REF!</definedName>
    <definedName name="RETURN" localSheetId="2">#REF!</definedName>
    <definedName name="RETURN" localSheetId="3">#REF!</definedName>
    <definedName name="RETURN" localSheetId="6">#REF!</definedName>
    <definedName name="RETURN">#REF!</definedName>
    <definedName name="RID" localSheetId="4">#REF!</definedName>
    <definedName name="RID" localSheetId="5">#REF!</definedName>
    <definedName name="RID" localSheetId="2">#REF!</definedName>
    <definedName name="RID" localSheetId="3">#REF!</definedName>
    <definedName name="RID" localSheetId="6">#REF!</definedName>
    <definedName name="RID">#REF!</definedName>
    <definedName name="RMC">#REF!</definedName>
    <definedName name="rmc2e" localSheetId="4">#REF!</definedName>
    <definedName name="rmc2e" localSheetId="5">#REF!</definedName>
    <definedName name="rmc2e" localSheetId="2">#REF!</definedName>
    <definedName name="rmc2e" localSheetId="3">#REF!</definedName>
    <definedName name="rmc2e" localSheetId="6">#REF!</definedName>
    <definedName name="rmc2e">#REF!</definedName>
    <definedName name="ROA" localSheetId="4">#REF!</definedName>
    <definedName name="ROA" localSheetId="5">#REF!</definedName>
    <definedName name="ROA" localSheetId="2">#REF!</definedName>
    <definedName name="ROA" localSheetId="3">#REF!</definedName>
    <definedName name="ROA" localSheetId="6">#REF!</definedName>
    <definedName name="ROA">#REF!</definedName>
    <definedName name="RoleMapColumn" localSheetId="4">#REF!</definedName>
    <definedName name="RoleMapColumn" localSheetId="5">#REF!</definedName>
    <definedName name="RoleMapColumn" localSheetId="2">#REF!</definedName>
    <definedName name="RoleMapColumn" localSheetId="3">#REF!</definedName>
    <definedName name="RoleMapColumn" localSheetId="6">#REF!</definedName>
    <definedName name="RoleMapColumn">#REF!</definedName>
    <definedName name="RoleMapRow" localSheetId="4">#REF!</definedName>
    <definedName name="RoleMapRow" localSheetId="5">#REF!</definedName>
    <definedName name="RoleMapRow" localSheetId="2">#REF!</definedName>
    <definedName name="RoleMapRow" localSheetId="3">#REF!</definedName>
    <definedName name="RoleMapRow" localSheetId="6">#REF!</definedName>
    <definedName name="RoleMapRow">#REF!</definedName>
    <definedName name="RoleMapTable" localSheetId="4">#REF!</definedName>
    <definedName name="RoleMapTable" localSheetId="5">#REF!</definedName>
    <definedName name="RoleMapTable" localSheetId="2">#REF!</definedName>
    <definedName name="RoleMapTable" localSheetId="3">#REF!</definedName>
    <definedName name="RoleMapTable" localSheetId="6">#REF!</definedName>
    <definedName name="RoleMapTable">#REF!</definedName>
    <definedName name="RtdEarnings" localSheetId="4">#REF!</definedName>
    <definedName name="RtdEarnings" localSheetId="5">#REF!</definedName>
    <definedName name="RtdEarnings" localSheetId="2">#REF!</definedName>
    <definedName name="RtdEarnings" localSheetId="3">#REF!</definedName>
    <definedName name="RtdEarnings" localSheetId="6">#REF!</definedName>
    <definedName name="RtdEarnings">#REF!</definedName>
    <definedName name="rtdearningse" localSheetId="4">#REF!</definedName>
    <definedName name="rtdearningse" localSheetId="5">#REF!</definedName>
    <definedName name="rtdearningse" localSheetId="2">#REF!</definedName>
    <definedName name="rtdearningse" localSheetId="3">#REF!</definedName>
    <definedName name="rtdearningse" localSheetId="6">#REF!</definedName>
    <definedName name="rtdearningse">#REF!</definedName>
    <definedName name="RWOEstimates">#REF!</definedName>
    <definedName name="rwrw" localSheetId="4">#REF!</definedName>
    <definedName name="rwrw" localSheetId="5">#REF!</definedName>
    <definedName name="rwrw" localSheetId="2">#REF!</definedName>
    <definedName name="rwrw" localSheetId="3">#REF!</definedName>
    <definedName name="rwrw" localSheetId="6">#REF!</definedName>
    <definedName name="rwrw">#REF!</definedName>
    <definedName name="s" localSheetId="4">#REF!</definedName>
    <definedName name="s" localSheetId="5">#REF!</definedName>
    <definedName name="s" localSheetId="2">#REF!</definedName>
    <definedName name="s" localSheetId="3">#REF!</definedName>
    <definedName name="s" localSheetId="6">#REF!</definedName>
    <definedName name="s">#REF!</definedName>
    <definedName name="saaaagd">#REF!</definedName>
    <definedName name="saaanghvi21">#REF!</definedName>
    <definedName name="safasdfsad">#REF!</definedName>
    <definedName name="Safety_Workforce_Eff_" localSheetId="4">#REF!</definedName>
    <definedName name="Safety_Workforce_Eff_" localSheetId="5">#REF!</definedName>
    <definedName name="Safety_Workforce_Eff_" localSheetId="2">#REF!</definedName>
    <definedName name="Safety_Workforce_Eff_" localSheetId="3">#REF!</definedName>
    <definedName name="Safety_Workforce_Eff_" localSheetId="6">#REF!</definedName>
    <definedName name="Safety_Workforce_Eff_">#REF!</definedName>
    <definedName name="saff">#REF!</definedName>
    <definedName name="safsafs" localSheetId="4">#REF!</definedName>
    <definedName name="safsafs" localSheetId="5">#REF!</definedName>
    <definedName name="safsafs" localSheetId="2">#REF!</definedName>
    <definedName name="safsafs" localSheetId="3">#REF!</definedName>
    <definedName name="safsafs" localSheetId="6">#REF!</definedName>
    <definedName name="safsafs">#REF!</definedName>
    <definedName name="safsfsad" localSheetId="4">#REF!</definedName>
    <definedName name="safsfsad" localSheetId="5">#REF!</definedName>
    <definedName name="safsfsad" localSheetId="2">#REF!</definedName>
    <definedName name="safsfsad" localSheetId="3">#REF!</definedName>
    <definedName name="safsfsad" localSheetId="6">#REF!</definedName>
    <definedName name="safsfsad">#REF!</definedName>
    <definedName name="safsgfsdf">#REF!</definedName>
    <definedName name="salkgasgs">#REF!</definedName>
    <definedName name="Sample" localSheetId="4">#REF!</definedName>
    <definedName name="Sample" localSheetId="5">#REF!</definedName>
    <definedName name="Sample" localSheetId="2">#REF!</definedName>
    <definedName name="Sample" localSheetId="3">#REF!</definedName>
    <definedName name="Sample" localSheetId="6">#REF!</definedName>
    <definedName name="Sample">#REF!</definedName>
    <definedName name="Sample_2_VLookup" localSheetId="4">#REF!</definedName>
    <definedName name="Sample_2_VLookup" localSheetId="5">#REF!</definedName>
    <definedName name="Sample_2_VLookup" localSheetId="2">#REF!</definedName>
    <definedName name="Sample_2_VLookup" localSheetId="3">#REF!</definedName>
    <definedName name="Sample_2_VLookup" localSheetId="6">#REF!</definedName>
    <definedName name="Sample_2_VLookup">#REF!</definedName>
    <definedName name="Sample_VLookup" localSheetId="4">#REF!</definedName>
    <definedName name="Sample_VLookup" localSheetId="5">#REF!</definedName>
    <definedName name="Sample_VLookup" localSheetId="2">#REF!</definedName>
    <definedName name="Sample_VLookup" localSheetId="3">#REF!</definedName>
    <definedName name="Sample_VLookup" localSheetId="6">#REF!</definedName>
    <definedName name="Sample_VLookup">#REF!</definedName>
    <definedName name="Sample2" localSheetId="4">#REF!</definedName>
    <definedName name="Sample2" localSheetId="5">#REF!</definedName>
    <definedName name="Sample2" localSheetId="2">#REF!</definedName>
    <definedName name="Sample2" localSheetId="3">#REF!</definedName>
    <definedName name="Sample2" localSheetId="6">#REF!</definedName>
    <definedName name="Sample2">#REF!</definedName>
    <definedName name="sanahgsg">#REF!</definedName>
    <definedName name="sangg">#REF!</definedName>
    <definedName name="sangh" localSheetId="4">#REF!</definedName>
    <definedName name="sangh" localSheetId="5">#REF!</definedName>
    <definedName name="sangh" localSheetId="2">#REF!</definedName>
    <definedName name="sangh" localSheetId="3">#REF!</definedName>
    <definedName name="sangh" localSheetId="6">#REF!</definedName>
    <definedName name="sangh">#REF!</definedName>
    <definedName name="sanghiii">#REF!</definedName>
    <definedName name="sanghvi">#REF!</definedName>
    <definedName name="sanghvi215" localSheetId="4">#REF!</definedName>
    <definedName name="sanghvi215" localSheetId="5">#REF!</definedName>
    <definedName name="sanghvi215" localSheetId="2">#REF!</definedName>
    <definedName name="sanghvi215" localSheetId="3">#REF!</definedName>
    <definedName name="sanghvi215" localSheetId="6">#REF!</definedName>
    <definedName name="sanghvi215">#REF!</definedName>
    <definedName name="sanghvi231">#REF!</definedName>
    <definedName name="sanghvi232" localSheetId="4">#REF!</definedName>
    <definedName name="sanghvi232" localSheetId="5">#REF!</definedName>
    <definedName name="sanghvi232" localSheetId="2">#REF!</definedName>
    <definedName name="sanghvi232" localSheetId="3">#REF!</definedName>
    <definedName name="sanghvi232" localSheetId="6">#REF!</definedName>
    <definedName name="sanghvi232">#REF!</definedName>
    <definedName name="sanghvi2323" localSheetId="4">#REF!</definedName>
    <definedName name="sanghvi2323" localSheetId="5">#REF!</definedName>
    <definedName name="sanghvi2323" localSheetId="2">#REF!</definedName>
    <definedName name="sanghvi2323" localSheetId="3">#REF!</definedName>
    <definedName name="sanghvi2323" localSheetId="6">#REF!</definedName>
    <definedName name="sanghvi2323">#REF!</definedName>
    <definedName name="SAPBEXrevision" hidden="1">18</definedName>
    <definedName name="SAPBEXsysID" hidden="1">"BWP"</definedName>
    <definedName name="SAPBEXwbID" hidden="1">"3PHPFV8FO7PRQRDHFGKHVVOKV"</definedName>
    <definedName name="sasas">#REF!</definedName>
    <definedName name="saSA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g" localSheetId="4">#REF!</definedName>
    <definedName name="sasg" localSheetId="5">#REF!</definedName>
    <definedName name="sasg" localSheetId="2">#REF!</definedName>
    <definedName name="sasg" localSheetId="3">#REF!</definedName>
    <definedName name="sasg" localSheetId="6">#REF!</definedName>
    <definedName name="sasg">#REF!</definedName>
    <definedName name="SBU_SHEET_HELP" localSheetId="4">#REF!</definedName>
    <definedName name="SBU_SHEET_HELP" localSheetId="5">#REF!</definedName>
    <definedName name="SBU_SHEET_HELP" localSheetId="2">#REF!</definedName>
    <definedName name="SBU_SHEET_HELP" localSheetId="3">#REF!</definedName>
    <definedName name="SBU_SHEET_HELP" localSheetId="6">#REF!</definedName>
    <definedName name="SBU_SHEET_HELP">#REF!</definedName>
    <definedName name="sch.A" localSheetId="4">#REF!</definedName>
    <definedName name="sch.A" localSheetId="5">#REF!</definedName>
    <definedName name="sch.A" localSheetId="2">#REF!</definedName>
    <definedName name="sch.A" localSheetId="3">#REF!</definedName>
    <definedName name="sch.A" localSheetId="6">#REF!</definedName>
    <definedName name="sch.A">#REF!</definedName>
    <definedName name="sch.b._FERC_ICC" localSheetId="4">#REF!</definedName>
    <definedName name="sch.b._FERC_ICC" localSheetId="5">#REF!</definedName>
    <definedName name="sch.b._FERC_ICC" localSheetId="2">#REF!</definedName>
    <definedName name="sch.b._FERC_ICC" localSheetId="3">#REF!</definedName>
    <definedName name="sch.b._FERC_ICC" localSheetId="6">#REF!</definedName>
    <definedName name="sch.b._FERC_ICC">#REF!</definedName>
    <definedName name="Schedule_CC1">#REF!</definedName>
    <definedName name="Schedule_CC2">#REF!</definedName>
    <definedName name="Schedule_CC3">#REF!</definedName>
    <definedName name="SCHUYLKILL" localSheetId="4">#REF!</definedName>
    <definedName name="SCHUYLKILL" localSheetId="5">#REF!</definedName>
    <definedName name="SCHUYLKILL" localSheetId="2">#REF!</definedName>
    <definedName name="SCHUYLKILL" localSheetId="3">#REF!</definedName>
    <definedName name="SCHUYLKILL" localSheetId="6">#REF!</definedName>
    <definedName name="SCHUYLKILL">#REF!</definedName>
    <definedName name="sdajsadf">#REF!</definedName>
    <definedName name="sdasda" localSheetId="4">#REF!</definedName>
    <definedName name="sdasda" localSheetId="5">#REF!</definedName>
    <definedName name="sdasda" localSheetId="2">#REF!</definedName>
    <definedName name="sdasda" localSheetId="3">#REF!</definedName>
    <definedName name="sdasda" localSheetId="6">#REF!</definedName>
    <definedName name="sdasda">#REF!</definedName>
    <definedName name="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dfafsdf">#REF!</definedName>
    <definedName name="sdfafsd" localSheetId="4">#REF!</definedName>
    <definedName name="sdfafsd" localSheetId="5">#REF!</definedName>
    <definedName name="sdfafsd" localSheetId="2">#REF!</definedName>
    <definedName name="sdfafsd" localSheetId="3">#REF!</definedName>
    <definedName name="sdfafsd" localSheetId="6">#REF!</definedName>
    <definedName name="sdfafsd">#REF!</definedName>
    <definedName name="sdfasdfasdfasdf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fasfasfsdf" localSheetId="4">#REF!</definedName>
    <definedName name="sdfasfasfasfsdf" localSheetId="5">#REF!</definedName>
    <definedName name="sdfasfasfasfsdf" localSheetId="2">#REF!</definedName>
    <definedName name="sdfasfasfasfsdf" localSheetId="3">#REF!</definedName>
    <definedName name="sdfasfasfasfsdf" localSheetId="6">#REF!</definedName>
    <definedName name="sdfasfasfasfsdf">#REF!</definedName>
    <definedName name="sdfasfsf" localSheetId="4">#REF!</definedName>
    <definedName name="sdfasfsf" localSheetId="5">#REF!</definedName>
    <definedName name="sdfasfsf" localSheetId="2">#REF!</definedName>
    <definedName name="sdfasfsf" localSheetId="3">#REF!</definedName>
    <definedName name="sdfasfsf" localSheetId="6">#REF!</definedName>
    <definedName name="sdfasfsf">#REF!</definedName>
    <definedName name="sdfdfafaf">#REF!</definedName>
    <definedName name="sdfdfsf" localSheetId="4">#REF!</definedName>
    <definedName name="sdfdfsf" localSheetId="5">#REF!</definedName>
    <definedName name="sdfdfsf" localSheetId="2">#REF!</definedName>
    <definedName name="sdfdfsf" localSheetId="3">#REF!</definedName>
    <definedName name="sdfdfsf" localSheetId="6">#REF!</definedName>
    <definedName name="sdfdfsf">#REF!</definedName>
    <definedName name="s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fsfaf" localSheetId="4">#REF!</definedName>
    <definedName name="sdffsfaf" localSheetId="5">#REF!</definedName>
    <definedName name="sdffsfaf" localSheetId="2">#REF!</definedName>
    <definedName name="sdffsfaf" localSheetId="3">#REF!</definedName>
    <definedName name="sdffsfaf" localSheetId="6">#REF!</definedName>
    <definedName name="sdffsfaf">#REF!</definedName>
    <definedName name="sdfsadfsf" localSheetId="4">#REF!</definedName>
    <definedName name="sdfsadfsf" localSheetId="5">#REF!</definedName>
    <definedName name="sdfsadfsf" localSheetId="2">#REF!</definedName>
    <definedName name="sdfsadfsf" localSheetId="3">#REF!</definedName>
    <definedName name="sdfsadfsf" localSheetId="6">#REF!</definedName>
    <definedName name="sdfsadfsf">#REF!</definedName>
    <definedName name="sdfsdfafasf">#REF!</definedName>
    <definedName name="sdfsdfdfdf" localSheetId="4">#REF!</definedName>
    <definedName name="sdfsdfdfdf" localSheetId="5">#REF!</definedName>
    <definedName name="sdfsdfdfdf" localSheetId="2">#REF!</definedName>
    <definedName name="sdfsdfdfdf" localSheetId="3">#REF!</definedName>
    <definedName name="sdfsdfdfdf" localSheetId="6">#REF!</definedName>
    <definedName name="sdfsdfdfdf">#REF!</definedName>
    <definedName name="sdfsdffsdfasfsdfsfasfsdfs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4">#REF!</definedName>
    <definedName name="sdfsdfs" localSheetId="5">#REF!</definedName>
    <definedName name="sdfsdfs" localSheetId="2">#REF!</definedName>
    <definedName name="sdfsdfs" localSheetId="3">#REF!</definedName>
    <definedName name="sdfsdfs" localSheetId="6">#REF!</definedName>
    <definedName name="sdfsdfs">#REF!</definedName>
    <definedName name="sdfsdfsdasdfsd" localSheetId="4">#REF!</definedName>
    <definedName name="sdfsdfsdasdfsd" localSheetId="5">#REF!</definedName>
    <definedName name="sdfsdfsdasdfsd" localSheetId="2">#REF!</definedName>
    <definedName name="sdfsdfsdasdfsd" localSheetId="3">#REF!</definedName>
    <definedName name="sdfsdfsdasdfsd" localSheetId="6">#REF!</definedName>
    <definedName name="sdfsdfsdasdfsd">#REF!</definedName>
    <definedName name="sdfsdfsdf">#REF!</definedName>
    <definedName name="sdfsdfsdfsdfsdf" localSheetId="4">#REF!</definedName>
    <definedName name="sdfsdfsdfsdfsdf" localSheetId="5">#REF!</definedName>
    <definedName name="sdfsdfsdfsdfsdf" localSheetId="2">#REF!</definedName>
    <definedName name="sdfsdfsdfsdfsdf" localSheetId="3">#REF!</definedName>
    <definedName name="sdfsdfsdfsdfsdf" localSheetId="6">#REF!</definedName>
    <definedName name="sdfsdfsdfsdfsdf">#REF!</definedName>
    <definedName name="sdfsdfsf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f" localSheetId="4">#REF!</definedName>
    <definedName name="sdfsf" localSheetId="5">#REF!</definedName>
    <definedName name="sdfsf" localSheetId="2">#REF!</definedName>
    <definedName name="sdfsf" localSheetId="3">#REF!</definedName>
    <definedName name="sdfsf" localSheetId="6">#REF!</definedName>
    <definedName name="sdfsf">#REF!</definedName>
    <definedName name="sdgf" localSheetId="4" hidden="1">#REF!</definedName>
    <definedName name="sdgf" localSheetId="5" hidden="1">#REF!</definedName>
    <definedName name="sdgf" localSheetId="2" hidden="1">#REF!</definedName>
    <definedName name="sdgf" localSheetId="3" hidden="1">#REF!</definedName>
    <definedName name="sdgf" localSheetId="6" hidden="1">#REF!</definedName>
    <definedName name="sdgf" hidden="1">#REF!</definedName>
    <definedName name="sdgrsdfsfsdsd">#REF!</definedName>
    <definedName name="sdsdsa" localSheetId="4">#REF!</definedName>
    <definedName name="sdsdsa" localSheetId="5">#REF!</definedName>
    <definedName name="sdsdsa" localSheetId="2">#REF!</definedName>
    <definedName name="sdsdsa" localSheetId="3">#REF!</definedName>
    <definedName name="sdsdsa" localSheetId="6">#REF!</definedName>
    <definedName name="sdsdsa">#REF!</definedName>
    <definedName name="sdsdsddsf">#REF!</definedName>
    <definedName name="sefasdfasdfsdf">#REF!</definedName>
    <definedName name="SendCk" localSheetId="4">#REF!</definedName>
    <definedName name="SendCk" localSheetId="5">#REF!</definedName>
    <definedName name="SendCk" localSheetId="2">#REF!</definedName>
    <definedName name="SendCk" localSheetId="3">#REF!</definedName>
    <definedName name="SendCk" localSheetId="6">#REF!</definedName>
    <definedName name="SendCk">#REF!</definedName>
    <definedName name="SendMC" localSheetId="4">#REF!</definedName>
    <definedName name="SendMC" localSheetId="5">#REF!</definedName>
    <definedName name="SendMC" localSheetId="2">#REF!</definedName>
    <definedName name="SendMC" localSheetId="3">#REF!</definedName>
    <definedName name="SendMC" localSheetId="6">#REF!</definedName>
    <definedName name="SendMC">#REF!</definedName>
    <definedName name="SENS_DATA_RTN" localSheetId="4">#REF!</definedName>
    <definedName name="SENS_DATA_RTN" localSheetId="5">#REF!</definedName>
    <definedName name="SENS_DATA_RTN" localSheetId="2">#REF!</definedName>
    <definedName name="SENS_DATA_RTN" localSheetId="3">#REF!</definedName>
    <definedName name="SENS_DATA_RTN" localSheetId="6">#REF!</definedName>
    <definedName name="SENS_DATA_RTN">#REF!</definedName>
    <definedName name="SENS_MESSAGE" localSheetId="4">#REF!</definedName>
    <definedName name="SENS_MESSAGE" localSheetId="5">#REF!</definedName>
    <definedName name="SENS_MESSAGE" localSheetId="2">#REF!</definedName>
    <definedName name="SENS_MESSAGE" localSheetId="3">#REF!</definedName>
    <definedName name="SENS_MESSAGE" localSheetId="6">#REF!</definedName>
    <definedName name="SENS_MESSAGE">#REF!</definedName>
    <definedName name="SENS_NET_CREDIT">#REF!</definedName>
    <definedName name="Sep" localSheetId="4">#REF!</definedName>
    <definedName name="Sep" localSheetId="5">#REF!</definedName>
    <definedName name="Sep" localSheetId="2">#REF!</definedName>
    <definedName name="Sep" localSheetId="3">#REF!</definedName>
    <definedName name="Sep" localSheetId="6">#REF!</definedName>
    <definedName name="Sep">#REF!</definedName>
    <definedName name="SERP" localSheetId="4">#REF!</definedName>
    <definedName name="SERP" localSheetId="5">#REF!</definedName>
    <definedName name="SERP" localSheetId="2">#REF!</definedName>
    <definedName name="SERP" localSheetId="3">#REF!</definedName>
    <definedName name="SERP" localSheetId="6">#REF!</definedName>
    <definedName name="SERP">#REF!</definedName>
    <definedName name="sf" localSheetId="4">#REF!</definedName>
    <definedName name="sf" localSheetId="5">#REF!</definedName>
    <definedName name="sf" localSheetId="2">#REF!</definedName>
    <definedName name="sf" localSheetId="3">#REF!</definedName>
    <definedName name="sf" localSheetId="6">#REF!</definedName>
    <definedName name="sf">#REF!</definedName>
    <definedName name="SFDD" localSheetId="4">#REF!</definedName>
    <definedName name="SFDD" localSheetId="5">#REF!</definedName>
    <definedName name="SFDD" localSheetId="2">#REF!</definedName>
    <definedName name="SFDD" localSheetId="3">#REF!</definedName>
    <definedName name="SFDD" localSheetId="6">#REF!</definedName>
    <definedName name="SFDD">#REF!</definedName>
    <definedName name="sff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d" localSheetId="4">#REF!</definedName>
    <definedName name="sfsd" localSheetId="5">#REF!</definedName>
    <definedName name="sfsd" localSheetId="2">#REF!</definedName>
    <definedName name="sfsd" localSheetId="3">#REF!</definedName>
    <definedName name="sfsd" localSheetId="6">#REF!</definedName>
    <definedName name="sfsd">#REF!</definedName>
    <definedName name="sfsdfasf" localSheetId="4">#REF!</definedName>
    <definedName name="sfsdfasf" localSheetId="5">#REF!</definedName>
    <definedName name="sfsdfasf" localSheetId="2">#REF!</definedName>
    <definedName name="sfsdfasf" localSheetId="3">#REF!</definedName>
    <definedName name="sfsdfasf" localSheetId="6">#REF!</definedName>
    <definedName name="sfsdfasf">#REF!</definedName>
    <definedName name="sfsdfsafsf" localSheetId="4">#REF!</definedName>
    <definedName name="sfsdfsafsf" localSheetId="5">#REF!</definedName>
    <definedName name="sfsdfsafsf" localSheetId="2">#REF!</definedName>
    <definedName name="sfsdfsafsf" localSheetId="3">#REF!</definedName>
    <definedName name="sfsdfsafsf" localSheetId="6">#REF!</definedName>
    <definedName name="sfsdfsafsf">#REF!</definedName>
    <definedName name="sfsdfsdf" localSheetId="4">#REF!</definedName>
    <definedName name="sfsdfsdf" localSheetId="5">#REF!</definedName>
    <definedName name="sfsdfsdf" localSheetId="2">#REF!</definedName>
    <definedName name="sfsdfsdf" localSheetId="3">#REF!</definedName>
    <definedName name="sfsdfsdf" localSheetId="6">#REF!</definedName>
    <definedName name="sfsdfsdf">#REF!</definedName>
    <definedName name="sfsdfsfsfsd" localSheetId="4">#REF!</definedName>
    <definedName name="sfsdfsfsfsd" localSheetId="5">#REF!</definedName>
    <definedName name="sfsdfsfsfsd" localSheetId="2">#REF!</definedName>
    <definedName name="sfsdfsfsfsd" localSheetId="3">#REF!</definedName>
    <definedName name="sfsdfsfsfsd" localSheetId="6">#REF!</definedName>
    <definedName name="sfsdfsfsfsd">#REF!</definedName>
    <definedName name="sfsf">#REF!</definedName>
    <definedName name="sfsfasfsdfsdf">#REF!</definedName>
    <definedName name="SFSF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s">#REF!</definedName>
    <definedName name="sfsfsf" localSheetId="4">#REF!</definedName>
    <definedName name="sfsfsf" localSheetId="5">#REF!</definedName>
    <definedName name="sfsfsf" localSheetId="2">#REF!</definedName>
    <definedName name="sfsfsf" localSheetId="3">#REF!</definedName>
    <definedName name="sfsfsf" localSheetId="6">#REF!</definedName>
    <definedName name="sfsfsf">#REF!</definedName>
    <definedName name="sfsssr" localSheetId="4">#REF!</definedName>
    <definedName name="sfsssr" localSheetId="5">#REF!</definedName>
    <definedName name="sfsssr" localSheetId="2">#REF!</definedName>
    <definedName name="sfsssr" localSheetId="3">#REF!</definedName>
    <definedName name="sfsssr" localSheetId="6">#REF!</definedName>
    <definedName name="sfsssr">#REF!</definedName>
    <definedName name="SFVD" localSheetId="4">#REF!</definedName>
    <definedName name="SFVD" localSheetId="5">#REF!</definedName>
    <definedName name="SFVD" localSheetId="2">#REF!</definedName>
    <definedName name="SFVD" localSheetId="3">#REF!</definedName>
    <definedName name="SFVD" localSheetId="6">#REF!</definedName>
    <definedName name="SFVD">#REF!</definedName>
    <definedName name="sgggggkjjkkj" localSheetId="4">#REF!</definedName>
    <definedName name="sgggggkjjkkj" localSheetId="5">#REF!</definedName>
    <definedName name="sgggggkjjkkj" localSheetId="2">#REF!</definedName>
    <definedName name="sgggggkjjkkj" localSheetId="3">#REF!</definedName>
    <definedName name="sgggggkjjkkj" localSheetId="6">#REF!</definedName>
    <definedName name="sgggggkjjkkj">#REF!</definedName>
    <definedName name="shedulecc1">#REF!</definedName>
    <definedName name="Sheet1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IT">#REF!</definedName>
    <definedName name="SLA_Unit_Cost" localSheetId="4">#REF!</definedName>
    <definedName name="SLA_Unit_Cost" localSheetId="5">#REF!</definedName>
    <definedName name="SLA_Unit_Cost" localSheetId="2">#REF!</definedName>
    <definedName name="SLA_Unit_Cost" localSheetId="3">#REF!</definedName>
    <definedName name="SLA_Unit_Cost" localSheetId="6">#REF!</definedName>
    <definedName name="SLA_Unit_Cost">#REF!</definedName>
    <definedName name="slld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MRPEast">#REF!</definedName>
    <definedName name="SMRPWest">#REF!</definedName>
    <definedName name="snfsdfs">#REF!</definedName>
    <definedName name="snghviw">#REF!</definedName>
    <definedName name="solver_adj" localSheetId="4" hidden="1">#REF!,#REF!,#REF!,#REF!,#REF!,#REF!,#REF!</definedName>
    <definedName name="solver_adj" localSheetId="5" hidden="1">#REF!,#REF!,#REF!,#REF!,#REF!,#REF!,#REF!</definedName>
    <definedName name="solver_adj" localSheetId="2" hidden="1">#REF!,#REF!,#REF!,#REF!,#REF!,#REF!,#REF!</definedName>
    <definedName name="solver_adj" localSheetId="3" hidden="1">#REF!,#REF!,#REF!,#REF!,#REF!,#REF!,#REF!</definedName>
    <definedName name="solver_adj" localSheetId="6" hidden="1">#REF!,#REF!,#REF!,#REF!,#REF!,#REF!,#REF!</definedName>
    <definedName name="solver_adj" hidden="1">#REF!,#REF!,#REF!,#REF!,#REF!,#REF!,#REF!</definedName>
    <definedName name="solver_lin" hidden="1">0</definedName>
    <definedName name="solver_num" hidden="1">0</definedName>
    <definedName name="solver_tmp" localSheetId="4" hidden="1">#REF!,#REF!,#REF!,#REF!,#REF!,#REF!,#REF!</definedName>
    <definedName name="solver_tmp" localSheetId="5" hidden="1">#REF!,#REF!,#REF!,#REF!,#REF!,#REF!,#REF!</definedName>
    <definedName name="solver_tmp" localSheetId="2" hidden="1">#REF!,#REF!,#REF!,#REF!,#REF!,#REF!,#REF!</definedName>
    <definedName name="solver_tmp" localSheetId="3" hidden="1">#REF!,#REF!,#REF!,#REF!,#REF!,#REF!,#REF!</definedName>
    <definedName name="solver_tmp" localSheetId="6" hidden="1">#REF!,#REF!,#REF!,#REF!,#REF!,#REF!,#REF!</definedName>
    <definedName name="solver_tmp" hidden="1">#REF!,#REF!,#REF!,#REF!,#REF!,#REF!,#REF!</definedName>
    <definedName name="solver_typ" hidden="1">1</definedName>
    <definedName name="solver_val" hidden="1">0</definedName>
    <definedName name="SortE" localSheetId="4" hidden="1">#REF!</definedName>
    <definedName name="SortE" localSheetId="5" hidden="1">#REF!</definedName>
    <definedName name="SortE" localSheetId="2" hidden="1">#REF!</definedName>
    <definedName name="SortE" localSheetId="3" hidden="1">#REF!</definedName>
    <definedName name="SortE" localSheetId="6" hidden="1">#REF!</definedName>
    <definedName name="SortE" hidden="1">#REF!</definedName>
    <definedName name="SOUTH" localSheetId="4">#REF!</definedName>
    <definedName name="SOUTH" localSheetId="5">#REF!</definedName>
    <definedName name="SOUTH" localSheetId="2">#REF!</definedName>
    <definedName name="SOUTH" localSheetId="3">#REF!</definedName>
    <definedName name="SOUTH" localSheetId="6">#REF!</definedName>
    <definedName name="SOUTH">#REF!</definedName>
    <definedName name="SPSet">"current"</definedName>
    <definedName name="SPWS_WBID">"5212E8AE-A962-4131-8FBC-A40040E9ED32"</definedName>
    <definedName name="SR" localSheetId="4">#REF!</definedName>
    <definedName name="SR" localSheetId="5">#REF!</definedName>
    <definedName name="SR" localSheetId="2">#REF!</definedName>
    <definedName name="SR" localSheetId="3">#REF!</definedName>
    <definedName name="SR" localSheetId="6">#REF!</definedName>
    <definedName name="SR">#REF!</definedName>
    <definedName name="SR_To_Allocation_Lookup">#REF!</definedName>
    <definedName name="ss" localSheetId="4">#REF!</definedName>
    <definedName name="ss" localSheetId="5">#REF!</definedName>
    <definedName name="ss" localSheetId="2">#REF!</definedName>
    <definedName name="ss" localSheetId="3">#REF!</definedName>
    <definedName name="ss" localSheetId="6">#REF!</definedName>
    <definedName name="ss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Date" localSheetId="4">#REF!</definedName>
    <definedName name="StartDate" localSheetId="5">#REF!</definedName>
    <definedName name="StartDate" localSheetId="2">#REF!</definedName>
    <definedName name="StartDate" localSheetId="3">#REF!</definedName>
    <definedName name="StartDate" localSheetId="6">#REF!</definedName>
    <definedName name="StartDate">#REF!</definedName>
    <definedName name="startdate2">#REF!</definedName>
    <definedName name="startdte">#REF!</definedName>
    <definedName name="startdte4">#REF!</definedName>
    <definedName name="std.bal" localSheetId="4">#REF!</definedName>
    <definedName name="std.bal" localSheetId="5">#REF!</definedName>
    <definedName name="std.bal" localSheetId="2">#REF!</definedName>
    <definedName name="std.bal" localSheetId="3">#REF!</definedName>
    <definedName name="std.bal" localSheetId="6">#REF!</definedName>
    <definedName name="std.bal">#REF!</definedName>
    <definedName name="std.cwip.bal" localSheetId="4">#REF!</definedName>
    <definedName name="std.cwip.bal" localSheetId="5">#REF!</definedName>
    <definedName name="std.cwip.bal" localSheetId="2">#REF!</definedName>
    <definedName name="std.cwip.bal" localSheetId="3">#REF!</definedName>
    <definedName name="std.cwip.bal" localSheetId="6">#REF!</definedName>
    <definedName name="std.cwip.bal">#REF!</definedName>
    <definedName name="STM_ACC" localSheetId="4">#REF!</definedName>
    <definedName name="STM_ACC" localSheetId="5">#REF!</definedName>
    <definedName name="STM_ACC" localSheetId="2">#REF!</definedName>
    <definedName name="STM_ACC" localSheetId="3">#REF!</definedName>
    <definedName name="STM_ACC" localSheetId="6">#REF!</definedName>
    <definedName name="STM_ACC">#REF!</definedName>
    <definedName name="STM_PMT" localSheetId="4">#REF!</definedName>
    <definedName name="STM_PMT" localSheetId="5">#REF!</definedName>
    <definedName name="STM_PMT" localSheetId="2">#REF!</definedName>
    <definedName name="STM_PMT" localSheetId="3">#REF!</definedName>
    <definedName name="STM_PMT" localSheetId="6">#REF!</definedName>
    <definedName name="STM_PMT">#REF!</definedName>
    <definedName name="SUMMARY" localSheetId="4">#REF!</definedName>
    <definedName name="SUMMARY" localSheetId="5">#REF!</definedName>
    <definedName name="SUMMARY" localSheetId="2">#REF!</definedName>
    <definedName name="SUMMARY" localSheetId="3">#REF!</definedName>
    <definedName name="SUMMARY" localSheetId="6">#REF!</definedName>
    <definedName name="SUMMARY">#REF!</definedName>
    <definedName name="summary_caution">#REF!</definedName>
    <definedName name="Sx" localSheetId="4">#REF!</definedName>
    <definedName name="Sx" localSheetId="5">#REF!</definedName>
    <definedName name="Sx" localSheetId="2">#REF!</definedName>
    <definedName name="Sx" localSheetId="3">#REF!</definedName>
    <definedName name="Sx" localSheetId="6">#REF!</definedName>
    <definedName name="Sx">#REF!</definedName>
    <definedName name="T" localSheetId="4">#REF!</definedName>
    <definedName name="T" localSheetId="5">#REF!</definedName>
    <definedName name="T" localSheetId="2">#REF!</definedName>
    <definedName name="T" localSheetId="3">#REF!</definedName>
    <definedName name="T" localSheetId="6">#REF!</definedName>
    <definedName name="T">#REF!</definedName>
    <definedName name="TABLE">#REF!</definedName>
    <definedName name="TAX_EXP" localSheetId="4">#REF!</definedName>
    <definedName name="TAX_EXP" localSheetId="5">#REF!</definedName>
    <definedName name="TAX_EXP" localSheetId="2">#REF!</definedName>
    <definedName name="TAX_EXP" localSheetId="3">#REF!</definedName>
    <definedName name="TAX_EXP" localSheetId="6">#REF!</definedName>
    <definedName name="TAX_EXP">#REF!</definedName>
    <definedName name="tblActivity_Key" localSheetId="4">#REF!</definedName>
    <definedName name="tblActivity_Key" localSheetId="5">#REF!</definedName>
    <definedName name="tblActivity_Key" localSheetId="2">#REF!</definedName>
    <definedName name="tblActivity_Key" localSheetId="3">#REF!</definedName>
    <definedName name="tblActivity_Key" localSheetId="6">#REF!</definedName>
    <definedName name="tblActivity_Key">#REF!</definedName>
    <definedName name="tblActivity_Key_OLD" localSheetId="4">#REF!</definedName>
    <definedName name="tblActivity_Key_OLD" localSheetId="5">#REF!</definedName>
    <definedName name="tblActivity_Key_OLD" localSheetId="2">#REF!</definedName>
    <definedName name="tblActivity_Key_OLD" localSheetId="3">#REF!</definedName>
    <definedName name="tblActivity_Key_OLD" localSheetId="6">#REF!</definedName>
    <definedName name="tblActivity_Key_OLD">#REF!</definedName>
    <definedName name="tblCharts">#REF!</definedName>
    <definedName name="tblHelp">#REF!</definedName>
    <definedName name="tblReports">#REF!</definedName>
    <definedName name="tblWorksheets">#REF!</definedName>
    <definedName name="td01e">#REF!</definedName>
    <definedName name="td02e">#REF!</definedName>
    <definedName name="td03e">#REF!</definedName>
    <definedName name="td04e">#REF!</definedName>
    <definedName name="tdg01e">#REF!</definedName>
    <definedName name="tdg02e">#REF!</definedName>
    <definedName name="tdg03e">#REF!</definedName>
    <definedName name="tdg04e">#REF!</definedName>
    <definedName name="TempInvDec" localSheetId="4">#REF!</definedName>
    <definedName name="TempInvDec" localSheetId="5">#REF!</definedName>
    <definedName name="TempInvDec" localSheetId="2">#REF!</definedName>
    <definedName name="TempInvDec" localSheetId="3">#REF!</definedName>
    <definedName name="TempInvDec" localSheetId="6">#REF!</definedName>
    <definedName name="TempInvDec">#REF!</definedName>
    <definedName name="tempinvdece" localSheetId="4">#REF!</definedName>
    <definedName name="tempinvdece" localSheetId="5">#REF!</definedName>
    <definedName name="tempinvdece" localSheetId="2">#REF!</definedName>
    <definedName name="tempinvdece" localSheetId="3">#REF!</definedName>
    <definedName name="tempinvdece" localSheetId="6">#REF!</definedName>
    <definedName name="tempinvdece">#REF!</definedName>
    <definedName name="TempInvSept" localSheetId="4">#REF!</definedName>
    <definedName name="TempInvSept" localSheetId="5">#REF!</definedName>
    <definedName name="TempInvSept" localSheetId="2">#REF!</definedName>
    <definedName name="TempInvSept" localSheetId="3">#REF!</definedName>
    <definedName name="TempInvSept" localSheetId="6">#REF!</definedName>
    <definedName name="TempInvSept">#REF!</definedName>
    <definedName name="temptinsepte" localSheetId="4">#REF!</definedName>
    <definedName name="temptinsepte" localSheetId="5">#REF!</definedName>
    <definedName name="temptinsepte" localSheetId="2">#REF!</definedName>
    <definedName name="temptinsepte" localSheetId="3">#REF!</definedName>
    <definedName name="temptinsepte" localSheetId="6">#REF!</definedName>
    <definedName name="temptinsepte">#REF!</definedName>
    <definedName name="TepmInv4thQtr" localSheetId="4">#REF!</definedName>
    <definedName name="TepmInv4thQtr" localSheetId="5">#REF!</definedName>
    <definedName name="TepmInv4thQtr" localSheetId="2">#REF!</definedName>
    <definedName name="TepmInv4thQtr" localSheetId="3">#REF!</definedName>
    <definedName name="TepmInv4thQtr" localSheetId="6">#REF!</definedName>
    <definedName name="TepmInv4thQtr">#REF!</definedName>
    <definedName name="tepminv4thqtre" localSheetId="4">#REF!</definedName>
    <definedName name="tepminv4thqtre" localSheetId="5">#REF!</definedName>
    <definedName name="tepminv4thqtre" localSheetId="2">#REF!</definedName>
    <definedName name="tepminv4thqtre" localSheetId="3">#REF!</definedName>
    <definedName name="tepminv4thqtre" localSheetId="6">#REF!</definedName>
    <definedName name="tepminv4thqtre">#REF!</definedName>
    <definedName name="TEST" localSheetId="4">#REF!</definedName>
    <definedName name="TEST" localSheetId="5">#REF!</definedName>
    <definedName name="TEST" localSheetId="2">#REF!</definedName>
    <definedName name="TEST" localSheetId="3">#REF!</definedName>
    <definedName name="TEST" localSheetId="6">#REF!</definedName>
    <definedName name="TEST">#REF!</definedName>
    <definedName name="three" localSheetId="4">#REF!,#REF!,#REF!</definedName>
    <definedName name="three" localSheetId="5">#REF!,#REF!,#REF!</definedName>
    <definedName name="three" localSheetId="2">#REF!,#REF!,#REF!</definedName>
    <definedName name="three" localSheetId="3">#REF!,#REF!,#REF!</definedName>
    <definedName name="three" localSheetId="6">#REF!,#REF!,#REF!</definedName>
    <definedName name="three">#REF!,#REF!,#REF!</definedName>
    <definedName name="titlewomoney" localSheetId="4">#REF!</definedName>
    <definedName name="titlewomoney" localSheetId="5">#REF!</definedName>
    <definedName name="titlewomoney" localSheetId="2">#REF!</definedName>
    <definedName name="titlewomoney" localSheetId="3">#REF!</definedName>
    <definedName name="titlewomoney" localSheetId="6">#REF!</definedName>
    <definedName name="titlewomoney">#REF!</definedName>
    <definedName name="titlewomoneye" localSheetId="4">#REF!</definedName>
    <definedName name="titlewomoneye" localSheetId="5">#REF!</definedName>
    <definedName name="titlewomoneye" localSheetId="2">#REF!</definedName>
    <definedName name="titlewomoneye" localSheetId="3">#REF!</definedName>
    <definedName name="titlewomoneye" localSheetId="6">#REF!</definedName>
    <definedName name="titlewomoneye">#REF!</definedName>
    <definedName name="TOT_CO_ACC" localSheetId="4">#REF!</definedName>
    <definedName name="TOT_CO_ACC" localSheetId="5">#REF!</definedName>
    <definedName name="TOT_CO_ACC" localSheetId="2">#REF!</definedName>
    <definedName name="TOT_CO_ACC" localSheetId="3">#REF!</definedName>
    <definedName name="TOT_CO_ACC" localSheetId="6">#REF!</definedName>
    <definedName name="TOT_CO_ACC">#REF!</definedName>
    <definedName name="TOT_CO_PMTS" localSheetId="4">#REF!</definedName>
    <definedName name="TOT_CO_PMTS" localSheetId="5">#REF!</definedName>
    <definedName name="TOT_CO_PMTS" localSheetId="2">#REF!</definedName>
    <definedName name="TOT_CO_PMTS" localSheetId="3">#REF!</definedName>
    <definedName name="TOT_CO_PMTS" localSheetId="6">#REF!</definedName>
    <definedName name="TOT_CO_PMTS">#REF!</definedName>
    <definedName name="TOT_CO_PR_AC" localSheetId="4">#REF!</definedName>
    <definedName name="TOT_CO_PR_AC" localSheetId="5">#REF!</definedName>
    <definedName name="TOT_CO_PR_AC" localSheetId="2">#REF!</definedName>
    <definedName name="TOT_CO_PR_AC" localSheetId="3">#REF!</definedName>
    <definedName name="TOT_CO_PR_AC" localSheetId="6">#REF!</definedName>
    <definedName name="TOT_CO_PR_AC">#REF!</definedName>
    <definedName name="TOT_CO_PR_PMT" localSheetId="4">#REF!</definedName>
    <definedName name="TOT_CO_PR_PMT" localSheetId="5">#REF!</definedName>
    <definedName name="TOT_CO_PR_PMT" localSheetId="2">#REF!</definedName>
    <definedName name="TOT_CO_PR_PMT" localSheetId="3">#REF!</definedName>
    <definedName name="TOT_CO_PR_PMT" localSheetId="6">#REF!</definedName>
    <definedName name="TOT_CO_PR_PMT">#REF!</definedName>
    <definedName name="Total" localSheetId="4">#REF!</definedName>
    <definedName name="Total" localSheetId="5">#REF!</definedName>
    <definedName name="Total" localSheetId="2">#REF!</definedName>
    <definedName name="Total" localSheetId="3">#REF!</definedName>
    <definedName name="Total" localSheetId="6">#REF!</definedName>
    <definedName name="Total">#REF!</definedName>
    <definedName name="TOTAL_AMT" localSheetId="4">#REF!</definedName>
    <definedName name="TOTAL_AMT" localSheetId="5">#REF!</definedName>
    <definedName name="TOTAL_AMT" localSheetId="2">#REF!</definedName>
    <definedName name="TOTAL_AMT" localSheetId="3">#REF!</definedName>
    <definedName name="TOTAL_AMT" localSheetId="6">#REF!</definedName>
    <definedName name="TOTAL_AM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S" localSheetId="4">#REF!</definedName>
    <definedName name="TOTALS" localSheetId="5">#REF!</definedName>
    <definedName name="TOTALS" localSheetId="2">#REF!</definedName>
    <definedName name="TOTALS" localSheetId="3">#REF!</definedName>
    <definedName name="TOTALS" localSheetId="6">#REF!</definedName>
    <definedName name="TOTALS">#REF!</definedName>
    <definedName name="totalse" localSheetId="4">#REF!</definedName>
    <definedName name="totalse" localSheetId="5">#REF!</definedName>
    <definedName name="totalse" localSheetId="2">#REF!</definedName>
    <definedName name="totalse" localSheetId="3">#REF!</definedName>
    <definedName name="totalse" localSheetId="6">#REF!</definedName>
    <definedName name="totalse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s04" localSheetId="4">#REF!</definedName>
    <definedName name="trans04" localSheetId="5">#REF!</definedName>
    <definedName name="trans04" localSheetId="2">#REF!</definedName>
    <definedName name="trans04" localSheetId="3">#REF!</definedName>
    <definedName name="trans04" localSheetId="6">#REF!</definedName>
    <definedName name="trans04">#REF!</definedName>
    <definedName name="Tree" localSheetId="4">#REF!</definedName>
    <definedName name="Tree" localSheetId="5">#REF!</definedName>
    <definedName name="Tree" localSheetId="2">#REF!</definedName>
    <definedName name="Tree" localSheetId="3">#REF!</definedName>
    <definedName name="Tree" localSheetId="6">#REF!</definedName>
    <definedName name="Tree">#REF!</definedName>
    <definedName name="two" localSheetId="4">#REF!,#REF!,#REF!</definedName>
    <definedName name="two" localSheetId="5">#REF!,#REF!,#REF!</definedName>
    <definedName name="two" localSheetId="2">#REF!,#REF!,#REF!</definedName>
    <definedName name="two" localSheetId="3">#REF!,#REF!,#REF!</definedName>
    <definedName name="two" localSheetId="6">#REF!,#REF!,#REF!</definedName>
    <definedName name="two">#REF!,#REF!,#REF!</definedName>
    <definedName name="TY">#REF!</definedName>
    <definedName name="TypeCost">#REF!</definedName>
    <definedName name="tyt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" localSheetId="4">#REF!</definedName>
    <definedName name="U" localSheetId="5">#REF!</definedName>
    <definedName name="U" localSheetId="2">#REF!</definedName>
    <definedName name="U" localSheetId="3">#REF!</definedName>
    <definedName name="U" localSheetId="6">#REF!</definedName>
    <definedName name="U">#REF!</definedName>
    <definedName name="UNANT" localSheetId="4">#REF!</definedName>
    <definedName name="UNANT" localSheetId="5">#REF!</definedName>
    <definedName name="UNANT" localSheetId="2">#REF!</definedName>
    <definedName name="UNANT" localSheetId="3">#REF!</definedName>
    <definedName name="UNANT" localSheetId="6">#REF!</definedName>
    <definedName name="UNANT">#REF!</definedName>
    <definedName name="UNBILLED" localSheetId="4">#REF!</definedName>
    <definedName name="UNBILLED" localSheetId="5">#REF!</definedName>
    <definedName name="UNBILLED" localSheetId="2">#REF!</definedName>
    <definedName name="UNBILLED" localSheetId="3">#REF!</definedName>
    <definedName name="UNBILLED" localSheetId="6">#REF!</definedName>
    <definedName name="UNBILLED">#REF!</definedName>
    <definedName name="unit" localSheetId="4">#REF!</definedName>
    <definedName name="unit" localSheetId="5">#REF!</definedName>
    <definedName name="unit" localSheetId="2">#REF!</definedName>
    <definedName name="unit" localSheetId="3">#REF!</definedName>
    <definedName name="unit" localSheetId="6">#REF!</definedName>
    <definedName name="unit">#REF!</definedName>
    <definedName name="unite">#REF!</definedName>
    <definedName name="units">#REF!</definedName>
    <definedName name="unitse">#REF!</definedName>
    <definedName name="UnknownProj">#REF!</definedName>
    <definedName name="UNT" localSheetId="4">#REF!</definedName>
    <definedName name="UNT" localSheetId="5">#REF!</definedName>
    <definedName name="UNT" localSheetId="2">#REF!</definedName>
    <definedName name="UNT" localSheetId="3">#REF!</definedName>
    <definedName name="UNT" localSheetId="6">#REF!</definedName>
    <definedName name="UNT">#REF!</definedName>
    <definedName name="UTILRANGE" localSheetId="4">#REF!</definedName>
    <definedName name="UTILRANGE" localSheetId="5">#REF!</definedName>
    <definedName name="UTILRANGE" localSheetId="2">#REF!</definedName>
    <definedName name="UTILRANGE" localSheetId="3">#REF!</definedName>
    <definedName name="UTILRANGE" localSheetId="6">#REF!</definedName>
    <definedName name="UTILRANGE">#REF!</definedName>
    <definedName name="ValuationYear">#REF!</definedName>
    <definedName name="v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ndName" localSheetId="4">#REF!</definedName>
    <definedName name="VndName" localSheetId="5">#REF!</definedName>
    <definedName name="VndName" localSheetId="2">#REF!</definedName>
    <definedName name="VndName" localSheetId="3">#REF!</definedName>
    <definedName name="VndName" localSheetId="6">#REF!</definedName>
    <definedName name="VndName">#REF!</definedName>
    <definedName name="vvv" localSheetId="4">#REF!</definedName>
    <definedName name="vvv" localSheetId="5">#REF!</definedName>
    <definedName name="vvv" localSheetId="2">#REF!</definedName>
    <definedName name="vvv" localSheetId="3">#REF!</definedName>
    <definedName name="vvv" localSheetId="6">#REF!</definedName>
    <definedName name="vvv">#REF!</definedName>
    <definedName name="vxcvxc">#REF!</definedName>
    <definedName name="vxcvxcvx">#REF!</definedName>
    <definedName name="vxvxvxcvxc">#REF!</definedName>
    <definedName name="vxzvxcvxzcvxcv">#REF!</definedName>
    <definedName name="wearwerawer" localSheetId="4">#REF!</definedName>
    <definedName name="wearwerawer" localSheetId="5">#REF!</definedName>
    <definedName name="wearwerawer" localSheetId="2">#REF!</definedName>
    <definedName name="wearwerawer" localSheetId="3">#REF!</definedName>
    <definedName name="wearwerawer" localSheetId="6">#REF!</definedName>
    <definedName name="wearwerawer">#REF!</definedName>
    <definedName name="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w3" localSheetId="4">#REF!</definedName>
    <definedName name="werw3" localSheetId="5">#REF!</definedName>
    <definedName name="werw3" localSheetId="2">#REF!</definedName>
    <definedName name="werw3" localSheetId="3">#REF!</definedName>
    <definedName name="werw3" localSheetId="6">#REF!</definedName>
    <definedName name="werw3">#REF!</definedName>
    <definedName name="werwerwe" localSheetId="4">#REF!</definedName>
    <definedName name="werwerwe" localSheetId="5">#REF!</definedName>
    <definedName name="werwerwe" localSheetId="2">#REF!</definedName>
    <definedName name="werwerwe" localSheetId="3">#REF!</definedName>
    <definedName name="werwerwe" localSheetId="6">#REF!</definedName>
    <definedName name="werwerwe">#REF!</definedName>
    <definedName name="WESTERN" localSheetId="4">#REF!</definedName>
    <definedName name="WESTERN" localSheetId="5">#REF!</definedName>
    <definedName name="WESTERN" localSheetId="2">#REF!</definedName>
    <definedName name="WESTERN" localSheetId="3">#REF!</definedName>
    <definedName name="WESTERN" localSheetId="6">#REF!</definedName>
    <definedName name="WESTERN">#REF!</definedName>
    <definedName name="Workforce" localSheetId="4">#REF!</definedName>
    <definedName name="Workforce" localSheetId="5">#REF!</definedName>
    <definedName name="Workforce" localSheetId="2">#REF!</definedName>
    <definedName name="Workforce" localSheetId="3">#REF!</definedName>
    <definedName name="Workforce" localSheetId="6">#REF!</definedName>
    <definedName name="Workforce">#REF!</definedName>
    <definedName name="WPCUT" localSheetId="4">#REF!</definedName>
    <definedName name="WPCUT" localSheetId="5">#REF!</definedName>
    <definedName name="WPCUT" localSheetId="2">#REF!</definedName>
    <definedName name="WPCUT" localSheetId="3">#REF!</definedName>
    <definedName name="WPCUT" localSheetId="6">#REF!</definedName>
    <definedName name="WPCUT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age1." localSheetId="2" hidden="1">{"page1",#N/A,FALSE,"260"}</definedName>
    <definedName name="wrn.page1." localSheetId="3" hidden="1">{"page1",#N/A,FALSE,"260"}</definedName>
    <definedName name="wrn.page1." localSheetId="6" hidden="1">{"page1",#N/A,FALSE,"260"}</definedName>
    <definedName name="wrn.page1." hidden="1">{"page1",#N/A,FALSE,"260"}</definedName>
    <definedName name="wrn.PrintAll.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_D._.Tax._.Services." localSheetId="2" hidden="1">{#N/A,#N/A,FALSE,"R&amp;D Quick Calc";#N/A,#N/A,FALSE,"DOE Fee Schedule"}</definedName>
    <definedName name="wrn.R_D._.Tax._.Services." localSheetId="3" hidden="1">{#N/A,#N/A,FALSE,"R&amp;D Quick Calc";#N/A,#N/A,FALSE,"DOE Fee Schedule"}</definedName>
    <definedName name="wrn.R_D._.Tax._.Services." localSheetId="6" hidden="1">{#N/A,#N/A,FALSE,"R&amp;D Quick Calc";#N/A,#N/A,FALSE,"DOE Fee Schedule"}</definedName>
    <definedName name="wrn.R_D._.Tax._.Services." hidden="1">{#N/A,#N/A,FALSE,"R&amp;D Quick Calc";#N/A,#N/A,FALSE,"DOE Fee Schedule"}</definedName>
    <definedName name="ww" localSheetId="4">#REF!</definedName>
    <definedName name="ww" localSheetId="5">#REF!</definedName>
    <definedName name="ww" localSheetId="2">#REF!</definedName>
    <definedName name="ww" localSheetId="3">#REF!</definedName>
    <definedName name="ww" localSheetId="6">#REF!</definedName>
    <definedName name="ww">#REF!</definedName>
    <definedName name="wwww" localSheetId="4">#REF!</definedName>
    <definedName name="wwww" localSheetId="5">#REF!</definedName>
    <definedName name="wwww" localSheetId="2">#REF!</definedName>
    <definedName name="wwww" localSheetId="3">#REF!</definedName>
    <definedName name="wwww" localSheetId="6">#REF!</definedName>
    <definedName name="wwww">#REF!</definedName>
    <definedName name="xcvxvx" localSheetId="4">#REF!</definedName>
    <definedName name="xcvxvx" localSheetId="5">#REF!</definedName>
    <definedName name="xcvxvx" localSheetId="2">#REF!</definedName>
    <definedName name="xcvxvx" localSheetId="3">#REF!</definedName>
    <definedName name="xcvxvx" localSheetId="6">#REF!</definedName>
    <definedName name="xcvxvx">#REF!</definedName>
    <definedName name="xvsdgsgfsf">#REF!</definedName>
    <definedName name="xvxvxzvxc" localSheetId="4">#REF!</definedName>
    <definedName name="xvxvxzvxc" localSheetId="5">#REF!</definedName>
    <definedName name="xvxvxzvxc" localSheetId="2">#REF!</definedName>
    <definedName name="xvxvxzvxc" localSheetId="3">#REF!</definedName>
    <definedName name="xvxvxzvxc" localSheetId="6">#REF!</definedName>
    <definedName name="xvxvxzvxc">#REF!</definedName>
    <definedName name="xx" localSheetId="4">#REF!</definedName>
    <definedName name="xx" localSheetId="5">#REF!</definedName>
    <definedName name="xx" localSheetId="2">#REF!</definedName>
    <definedName name="xx" localSheetId="3">#REF!</definedName>
    <definedName name="xx" localSheetId="6">#REF!</definedName>
    <definedName name="xx">#REF!</definedName>
    <definedName name="xxx" localSheetId="4">#REF!</definedName>
    <definedName name="xxx" localSheetId="5">#REF!</definedName>
    <definedName name="xxx" localSheetId="2">#REF!</definedName>
    <definedName name="xxx" localSheetId="3">#REF!</definedName>
    <definedName name="xxx" localSheetId="6">#REF!</definedName>
    <definedName name="xxx">#REF!</definedName>
    <definedName name="xxxx" localSheetId="4">#REF!</definedName>
    <definedName name="xxxx" localSheetId="5">#REF!</definedName>
    <definedName name="xxxx" localSheetId="2">#REF!</definedName>
    <definedName name="xxxx" localSheetId="3">#REF!</definedName>
    <definedName name="xxxx" localSheetId="6">#REF!</definedName>
    <definedName name="xxxx">#REF!</definedName>
    <definedName name="xzczczczxc" localSheetId="4">#REF!</definedName>
    <definedName name="xzczczczxc" localSheetId="5">#REF!</definedName>
    <definedName name="xzczczczxc" localSheetId="2">#REF!</definedName>
    <definedName name="xzczczczxc" localSheetId="3">#REF!</definedName>
    <definedName name="xzczczczxc" localSheetId="6">#REF!</definedName>
    <definedName name="xzczczczxc">#REF!</definedName>
    <definedName name="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ct">#REF!</definedName>
    <definedName name="Year">#REF!</definedName>
    <definedName name="YEBudVar">#REF!</definedName>
    <definedName name="YEQtrVar">#REF!</definedName>
    <definedName name="YesNo" localSheetId="4">#REF!</definedName>
    <definedName name="YesNo" localSheetId="5">#REF!</definedName>
    <definedName name="YesNo" localSheetId="2">#REF!</definedName>
    <definedName name="YesNo" localSheetId="3">#REF!</definedName>
    <definedName name="YesNo" localSheetId="6">#REF!</definedName>
    <definedName name="YesNo">#REF!</definedName>
    <definedName name="YORK_COUNTY" localSheetId="4">#REF!</definedName>
    <definedName name="YORK_COUNTY" localSheetId="5">#REF!</definedName>
    <definedName name="YORK_COUNTY" localSheetId="2">#REF!</definedName>
    <definedName name="YORK_COUNTY" localSheetId="3">#REF!</definedName>
    <definedName name="YORK_COUNTY" localSheetId="6">#REF!</definedName>
    <definedName name="YORK_COUNTY">#REF!</definedName>
    <definedName name="yrtm1">#REF!</definedName>
    <definedName name="yrtm2">#REF!</definedName>
    <definedName name="yrtm3">#REF!</definedName>
    <definedName name="yrtm4">#REF!</definedName>
    <definedName name="yryryr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TDAct">#REF!</definedName>
    <definedName name="YTDBudVar">#REF!</definedName>
    <definedName name="YTDCFLE" localSheetId="4">#REF!</definedName>
    <definedName name="YTDCFLE" localSheetId="5">#REF!</definedName>
    <definedName name="YTDCFLE" localSheetId="2">#REF!</definedName>
    <definedName name="YTDCFLE" localSheetId="3">#REF!</definedName>
    <definedName name="YTDCFLE" localSheetId="6">#REF!</definedName>
    <definedName name="YTDCFLE">#REF!</definedName>
    <definedName name="YTDQtrVar">#REF!</definedName>
    <definedName name="z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6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xczxczczc">#REF!</definedName>
    <definedName name="zxdc">#REF!</definedName>
    <definedName name="zz" localSheetId="4">#REF!</definedName>
    <definedName name="zz" localSheetId="5">#REF!</definedName>
    <definedName name="zz" localSheetId="2">#REF!</definedName>
    <definedName name="zz" localSheetId="3">#REF!</definedName>
    <definedName name="zz" localSheetId="6">#REF!</definedName>
    <definedName name="zz">#REF!</definedName>
    <definedName name="zzz" localSheetId="4">#REF!</definedName>
    <definedName name="zzz" localSheetId="5">#REF!</definedName>
    <definedName name="zzz" localSheetId="2">#REF!</definedName>
    <definedName name="zzz" localSheetId="3">#REF!</definedName>
    <definedName name="zzz" localSheetId="6">#REF!</definedName>
    <definedName name="zzz">#REF!</definedName>
  </definedNames>
  <calcPr calcId="191029"/>
  <pivotCaches>
    <pivotCache cacheId="15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97" i="8" l="1"/>
  <c r="AV514" i="8"/>
  <c r="AV513" i="8"/>
  <c r="AV512" i="8"/>
  <c r="AV511" i="8"/>
  <c r="AV496" i="8"/>
  <c r="AV510" i="8"/>
  <c r="AV509" i="8"/>
  <c r="AV508" i="8"/>
  <c r="AV507" i="8"/>
  <c r="AV506" i="8"/>
  <c r="AV505" i="8"/>
  <c r="AV504" i="8"/>
  <c r="AV503" i="8"/>
  <c r="AV502" i="8"/>
  <c r="AV501" i="8"/>
  <c r="AV500" i="8"/>
  <c r="AV499" i="8"/>
  <c r="AV498" i="8"/>
  <c r="AV497" i="8"/>
  <c r="AV493" i="8"/>
  <c r="AV492" i="8"/>
  <c r="AV491" i="8"/>
  <c r="AV490" i="8"/>
  <c r="AV489" i="8"/>
  <c r="AV488" i="8"/>
  <c r="AV487" i="8"/>
  <c r="AV486" i="8"/>
  <c r="AV485" i="8"/>
  <c r="AV484" i="8"/>
  <c r="AV483" i="8"/>
  <c r="AV515" i="8" s="1"/>
  <c r="AS8" i="6" s="1"/>
  <c r="AV482" i="8"/>
  <c r="AV481" i="8"/>
  <c r="AV480" i="8"/>
  <c r="AV479" i="8"/>
  <c r="AV478" i="8"/>
  <c r="AV475" i="8"/>
  <c r="AV474" i="8"/>
  <c r="AV473" i="8"/>
  <c r="AV472" i="8"/>
  <c r="AV471" i="8"/>
  <c r="AV470" i="8"/>
  <c r="AV469" i="8"/>
  <c r="AV468" i="8"/>
  <c r="AV467" i="8"/>
  <c r="AV466" i="8"/>
  <c r="AV465" i="8"/>
  <c r="AV464" i="8"/>
  <c r="AV463" i="8"/>
  <c r="AV462" i="8"/>
  <c r="AV459" i="8"/>
  <c r="AV458" i="8"/>
  <c r="AV455" i="8"/>
  <c r="AV454" i="8"/>
  <c r="AV453" i="8"/>
  <c r="AV452" i="8"/>
  <c r="AV451" i="8"/>
  <c r="AV450" i="8"/>
  <c r="AV449" i="8"/>
  <c r="AV448" i="8"/>
  <c r="AV447" i="8"/>
  <c r="AV446" i="8"/>
  <c r="AV445" i="8"/>
  <c r="AV444" i="8"/>
  <c r="AV441" i="8"/>
  <c r="AV440" i="8"/>
  <c r="AV439" i="8"/>
  <c r="AV438" i="8"/>
  <c r="AV437" i="8"/>
  <c r="AV436" i="8"/>
  <c r="AV435" i="8"/>
  <c r="AV434" i="8"/>
  <c r="AV433" i="8"/>
  <c r="AV432" i="8"/>
  <c r="AV431" i="8"/>
  <c r="AV430" i="8"/>
  <c r="AV429" i="8"/>
  <c r="AV428" i="8"/>
  <c r="AV427" i="8"/>
  <c r="AV426" i="8"/>
  <c r="AV423" i="8"/>
  <c r="AV422" i="8"/>
  <c r="AV421" i="8"/>
  <c r="AV420" i="8"/>
  <c r="AV419" i="8"/>
  <c r="AV418" i="8"/>
  <c r="AV417" i="8"/>
  <c r="AV416" i="8"/>
  <c r="AV415" i="8"/>
  <c r="AV414" i="8"/>
  <c r="AV413" i="8"/>
  <c r="AV412" i="8"/>
  <c r="AV411" i="8"/>
  <c r="AV408" i="8"/>
  <c r="AV407" i="8"/>
  <c r="AV406" i="8"/>
  <c r="AV405" i="8"/>
  <c r="AV404" i="8"/>
  <c r="AV403" i="8"/>
  <c r="AV402" i="8"/>
  <c r="AV401" i="8"/>
  <c r="AV400" i="8"/>
  <c r="AV399" i="8"/>
  <c r="AV396" i="8"/>
  <c r="AV395" i="8"/>
  <c r="AV394" i="8"/>
  <c r="AV393" i="8"/>
  <c r="AV392" i="8"/>
  <c r="AV391" i="8"/>
  <c r="AV390" i="8"/>
  <c r="AV389" i="8"/>
  <c r="AV388" i="8"/>
  <c r="AV387" i="8"/>
  <c r="AV386" i="8"/>
  <c r="AV385" i="8"/>
  <c r="AV384" i="8"/>
  <c r="AV383" i="8"/>
  <c r="AV382" i="8"/>
  <c r="AV379" i="8"/>
  <c r="AV378" i="8"/>
  <c r="AV377" i="8"/>
  <c r="AV376" i="8"/>
  <c r="AV375" i="8"/>
  <c r="AV374" i="8"/>
  <c r="AV373" i="8"/>
  <c r="AV372" i="8"/>
  <c r="AV371" i="8"/>
  <c r="AV370" i="8"/>
  <c r="AV369" i="8"/>
  <c r="AV368" i="8"/>
  <c r="AV367" i="8"/>
  <c r="AV366" i="8"/>
  <c r="AV365" i="8"/>
  <c r="AV364" i="8"/>
  <c r="AV361" i="8"/>
  <c r="AV360" i="8"/>
  <c r="AV359" i="8"/>
  <c r="AV358" i="8"/>
  <c r="AV357" i="8"/>
  <c r="AV356" i="8"/>
  <c r="AV355" i="8"/>
  <c r="AV354" i="8"/>
  <c r="AV353" i="8"/>
  <c r="AV352" i="8"/>
  <c r="AV351" i="8"/>
  <c r="AV350" i="8"/>
  <c r="AV349" i="8"/>
  <c r="AV348" i="8"/>
  <c r="AV347" i="8"/>
  <c r="AV344" i="8"/>
  <c r="AV343" i="8"/>
  <c r="AV342" i="8"/>
  <c r="AV341" i="8"/>
  <c r="AV340" i="8"/>
  <c r="AV339" i="8"/>
  <c r="AV338" i="8"/>
  <c r="AV337" i="8"/>
  <c r="AV336" i="8"/>
  <c r="AV335" i="8"/>
  <c r="AV334" i="8"/>
  <c r="AV333" i="8"/>
  <c r="AV332" i="8"/>
  <c r="AV331" i="8"/>
  <c r="AV328" i="8"/>
  <c r="AV327" i="8"/>
  <c r="AV326" i="8"/>
  <c r="AV325" i="8"/>
  <c r="AV324" i="8"/>
  <c r="AV323" i="8"/>
  <c r="AV322" i="8"/>
  <c r="AV321" i="8"/>
  <c r="AV320" i="8"/>
  <c r="AV319" i="8"/>
  <c r="AV318" i="8"/>
  <c r="AV317" i="8"/>
  <c r="AV316" i="8"/>
  <c r="AV315" i="8"/>
  <c r="AV312" i="8"/>
  <c r="AV311" i="8"/>
  <c r="AV310" i="8"/>
  <c r="AV309" i="8"/>
  <c r="AV308" i="8"/>
  <c r="AV307" i="8"/>
  <c r="AV306" i="8"/>
  <c r="AV305" i="8"/>
  <c r="AV304" i="8"/>
  <c r="AV303" i="8"/>
  <c r="AV302" i="8"/>
  <c r="AV299" i="8"/>
  <c r="AV298" i="8"/>
  <c r="AV297" i="8"/>
  <c r="AV296" i="8"/>
  <c r="AV295" i="8"/>
  <c r="AV294" i="8"/>
  <c r="AV293" i="8"/>
  <c r="AV292" i="8"/>
  <c r="AV291" i="8"/>
  <c r="AV290" i="8"/>
  <c r="AV289" i="8"/>
  <c r="AV286" i="8"/>
  <c r="AV285" i="8"/>
  <c r="AV284" i="8"/>
  <c r="AV283" i="8"/>
  <c r="AV282" i="8"/>
  <c r="AV281" i="8"/>
  <c r="AV280" i="8"/>
  <c r="AV279" i="8"/>
  <c r="AV278" i="8"/>
  <c r="AV277" i="8"/>
  <c r="AV276" i="8"/>
  <c r="AV275" i="8"/>
  <c r="AV274" i="8"/>
  <c r="AV273" i="8"/>
  <c r="AV270" i="8"/>
  <c r="AV269" i="8"/>
  <c r="AV268" i="8"/>
  <c r="AV267" i="8"/>
  <c r="AV266" i="8"/>
  <c r="AV265" i="8"/>
  <c r="AV264" i="8"/>
  <c r="AV263" i="8"/>
  <c r="AV262" i="8"/>
  <c r="AV261" i="8"/>
  <c r="AV260" i="8"/>
  <c r="AV259" i="8"/>
  <c r="AV258" i="8"/>
  <c r="AV257" i="8"/>
  <c r="AV254" i="8"/>
  <c r="AV253" i="8"/>
  <c r="AV252" i="8"/>
  <c r="AV251" i="8"/>
  <c r="AV250" i="8"/>
  <c r="AV249" i="8"/>
  <c r="AV248" i="8"/>
  <c r="AV247" i="8"/>
  <c r="AV246" i="8"/>
  <c r="AV245" i="8"/>
  <c r="AV244" i="8"/>
  <c r="AV243" i="8"/>
  <c r="AV242" i="8"/>
  <c r="AV241" i="8"/>
  <c r="AV240" i="8"/>
  <c r="AV239" i="8"/>
  <c r="AV238" i="8"/>
  <c r="AV237" i="8"/>
  <c r="AV236" i="8"/>
  <c r="AV235" i="8"/>
  <c r="AV232" i="8"/>
  <c r="AV231" i="8"/>
  <c r="AV230" i="8"/>
  <c r="AV229" i="8"/>
  <c r="AV228" i="8"/>
  <c r="AV227" i="8"/>
  <c r="AV226" i="8"/>
  <c r="AV225" i="8"/>
  <c r="AV224" i="8"/>
  <c r="AV223" i="8"/>
  <c r="AV222" i="8"/>
  <c r="AV221" i="8"/>
  <c r="AV220" i="8"/>
  <c r="AV219" i="8"/>
  <c r="AV218" i="8"/>
  <c r="AV217" i="8"/>
  <c r="AV216" i="8"/>
  <c r="AV215" i="8"/>
  <c r="AV214" i="8"/>
  <c r="AV213" i="8"/>
  <c r="AV212" i="8"/>
  <c r="AV209" i="8"/>
  <c r="AV208" i="8"/>
  <c r="AV207" i="8"/>
  <c r="AV206" i="8"/>
  <c r="AV205" i="8"/>
  <c r="AV204" i="8"/>
  <c r="AV203" i="8"/>
  <c r="AV202" i="8"/>
  <c r="AS14" i="6"/>
  <c r="AS4" i="6"/>
  <c r="AU493" i="8"/>
  <c r="AU492" i="8"/>
  <c r="AU491" i="8"/>
  <c r="AU490" i="8"/>
  <c r="AU489" i="8"/>
  <c r="AU488" i="8"/>
  <c r="AU487" i="8"/>
  <c r="AR14" i="6"/>
  <c r="AR4" i="6"/>
  <c r="AU475" i="8"/>
  <c r="AU474" i="8"/>
  <c r="AU473" i="8"/>
  <c r="AU472" i="8"/>
  <c r="AU471" i="8"/>
  <c r="AU470" i="8"/>
  <c r="AU469" i="8"/>
  <c r="AU468" i="8"/>
  <c r="AU467" i="8"/>
  <c r="AU466" i="8"/>
  <c r="AU465" i="8"/>
  <c r="AU464" i="8"/>
  <c r="AU463" i="8"/>
  <c r="AU462" i="8"/>
  <c r="AU486" i="8"/>
  <c r="AU485" i="8"/>
  <c r="AU484" i="8"/>
  <c r="AU483" i="8"/>
  <c r="AU482" i="8"/>
  <c r="AU481" i="8"/>
  <c r="AU480" i="8"/>
  <c r="AU479" i="8"/>
  <c r="AU478" i="8"/>
  <c r="AU459" i="8"/>
  <c r="AU458" i="8"/>
  <c r="AU455" i="8"/>
  <c r="AU454" i="8"/>
  <c r="AU453" i="8"/>
  <c r="AU452" i="8"/>
  <c r="AU451" i="8"/>
  <c r="AU450" i="8"/>
  <c r="AU449" i="8"/>
  <c r="AU448" i="8"/>
  <c r="AU447" i="8"/>
  <c r="AU446" i="8"/>
  <c r="AU445" i="8"/>
  <c r="AU444" i="8"/>
  <c r="AU441" i="8"/>
  <c r="AU440" i="8"/>
  <c r="AU439" i="8"/>
  <c r="AU438" i="8"/>
  <c r="AU437" i="8"/>
  <c r="AU436" i="8"/>
  <c r="AU435" i="8"/>
  <c r="AU434" i="8"/>
  <c r="AU433" i="8"/>
  <c r="AU432" i="8"/>
  <c r="AU431" i="8"/>
  <c r="AU430" i="8"/>
  <c r="AU429" i="8"/>
  <c r="AU428" i="8"/>
  <c r="AU427" i="8"/>
  <c r="AU426" i="8"/>
  <c r="AU423" i="8"/>
  <c r="AU422" i="8"/>
  <c r="AU421" i="8"/>
  <c r="AU420" i="8"/>
  <c r="AU419" i="8"/>
  <c r="AU418" i="8"/>
  <c r="AU417" i="8"/>
  <c r="AU416" i="8"/>
  <c r="AU415" i="8"/>
  <c r="AU414" i="8"/>
  <c r="AU413" i="8"/>
  <c r="AU412" i="8"/>
  <c r="AU411" i="8"/>
  <c r="AU408" i="8"/>
  <c r="AU407" i="8"/>
  <c r="AU406" i="8"/>
  <c r="AU405" i="8"/>
  <c r="AU404" i="8"/>
  <c r="AU403" i="8"/>
  <c r="AU402" i="8"/>
  <c r="AU401" i="8"/>
  <c r="AU400" i="8"/>
  <c r="AU399" i="8"/>
  <c r="AU396" i="8"/>
  <c r="AU395" i="8"/>
  <c r="AU394" i="8"/>
  <c r="AU393" i="8"/>
  <c r="AU392" i="8"/>
  <c r="AU391" i="8"/>
  <c r="AU390" i="8"/>
  <c r="AU389" i="8"/>
  <c r="AU388" i="8"/>
  <c r="AU387" i="8"/>
  <c r="AU386" i="8"/>
  <c r="AU385" i="8"/>
  <c r="AU384" i="8"/>
  <c r="AU383" i="8"/>
  <c r="AU382" i="8"/>
  <c r="AU379" i="8"/>
  <c r="AU378" i="8"/>
  <c r="AU377" i="8"/>
  <c r="AU376" i="8"/>
  <c r="AU375" i="8"/>
  <c r="AU374" i="8"/>
  <c r="AU373" i="8"/>
  <c r="AU372" i="8"/>
  <c r="AU371" i="8"/>
  <c r="AU370" i="8"/>
  <c r="AU369" i="8"/>
  <c r="AU368" i="8"/>
  <c r="AU367" i="8"/>
  <c r="AU366" i="8"/>
  <c r="AU365" i="8"/>
  <c r="AU364" i="8"/>
  <c r="AU361" i="8"/>
  <c r="AU360" i="8"/>
  <c r="AU359" i="8"/>
  <c r="AU358" i="8"/>
  <c r="AU357" i="8"/>
  <c r="AU356" i="8"/>
  <c r="AU355" i="8"/>
  <c r="AU354" i="8"/>
  <c r="AU353" i="8"/>
  <c r="AU352" i="8"/>
  <c r="AU351" i="8"/>
  <c r="AU350" i="8"/>
  <c r="AU349" i="8"/>
  <c r="AU348" i="8"/>
  <c r="AU347" i="8"/>
  <c r="AU344" i="8"/>
  <c r="AU343" i="8"/>
  <c r="AU342" i="8"/>
  <c r="AU341" i="8"/>
  <c r="AU340" i="8"/>
  <c r="AU339" i="8"/>
  <c r="AU338" i="8"/>
  <c r="AU337" i="8"/>
  <c r="AU336" i="8"/>
  <c r="AU335" i="8"/>
  <c r="AU334" i="8"/>
  <c r="AU333" i="8"/>
  <c r="AU332" i="8"/>
  <c r="AU331" i="8"/>
  <c r="AU328" i="8"/>
  <c r="AU327" i="8"/>
  <c r="AU326" i="8"/>
  <c r="AU325" i="8"/>
  <c r="AU324" i="8"/>
  <c r="AU323" i="8"/>
  <c r="AU322" i="8"/>
  <c r="AU321" i="8"/>
  <c r="AU320" i="8"/>
  <c r="AU319" i="8"/>
  <c r="AU318" i="8"/>
  <c r="AU317" i="8"/>
  <c r="AU316" i="8"/>
  <c r="AU315" i="8"/>
  <c r="AU312" i="8"/>
  <c r="AU311" i="8"/>
  <c r="AU310" i="8"/>
  <c r="AU309" i="8"/>
  <c r="AU308" i="8"/>
  <c r="AU307" i="8"/>
  <c r="AU306" i="8"/>
  <c r="AU305" i="8"/>
  <c r="AU304" i="8"/>
  <c r="AU303" i="8"/>
  <c r="AU302" i="8"/>
  <c r="AU299" i="8"/>
  <c r="AU298" i="8"/>
  <c r="AU297" i="8"/>
  <c r="AU296" i="8"/>
  <c r="AU295" i="8"/>
  <c r="AU294" i="8"/>
  <c r="AU293" i="8"/>
  <c r="AU292" i="8"/>
  <c r="AU291" i="8"/>
  <c r="AU290" i="8"/>
  <c r="AU289" i="8"/>
  <c r="AU286" i="8"/>
  <c r="AU285" i="8"/>
  <c r="AU284" i="8"/>
  <c r="AU283" i="8"/>
  <c r="AU282" i="8"/>
  <c r="AU281" i="8"/>
  <c r="AU280" i="8"/>
  <c r="AU279" i="8"/>
  <c r="AU278" i="8"/>
  <c r="AU277" i="8"/>
  <c r="AU276" i="8"/>
  <c r="AU275" i="8"/>
  <c r="AU274" i="8"/>
  <c r="AU273" i="8"/>
  <c r="AU270" i="8"/>
  <c r="AU269" i="8"/>
  <c r="AU268" i="8"/>
  <c r="AU267" i="8"/>
  <c r="AU266" i="8"/>
  <c r="AU265" i="8"/>
  <c r="AU264" i="8"/>
  <c r="AU263" i="8"/>
  <c r="AU262" i="8"/>
  <c r="AU261" i="8"/>
  <c r="AU260" i="8"/>
  <c r="AU259" i="8"/>
  <c r="AU258" i="8"/>
  <c r="AU257" i="8"/>
  <c r="AU254" i="8"/>
  <c r="AU253" i="8"/>
  <c r="AU252" i="8"/>
  <c r="AU251" i="8"/>
  <c r="AU250" i="8"/>
  <c r="AU249" i="8"/>
  <c r="AU248" i="8"/>
  <c r="AU247" i="8"/>
  <c r="AU246" i="8"/>
  <c r="AU245" i="8"/>
  <c r="AU244" i="8"/>
  <c r="AU243" i="8"/>
  <c r="AU242" i="8"/>
  <c r="AU241" i="8"/>
  <c r="AU240" i="8"/>
  <c r="AU239" i="8"/>
  <c r="AU238" i="8"/>
  <c r="AU237" i="8"/>
  <c r="AU236" i="8"/>
  <c r="AU235" i="8"/>
  <c r="AU232" i="8"/>
  <c r="AU231" i="8"/>
  <c r="AU230" i="8"/>
  <c r="AU229" i="8"/>
  <c r="AU228" i="8"/>
  <c r="AU227" i="8"/>
  <c r="AU226" i="8"/>
  <c r="AU225" i="8"/>
  <c r="AU224" i="8"/>
  <c r="AU223" i="8"/>
  <c r="AU222" i="8"/>
  <c r="AU221" i="8"/>
  <c r="AU220" i="8"/>
  <c r="AU219" i="8"/>
  <c r="AU218" i="8"/>
  <c r="AU217" i="8"/>
  <c r="AU216" i="8"/>
  <c r="AU215" i="8"/>
  <c r="AU214" i="8"/>
  <c r="AU213" i="8"/>
  <c r="AU212" i="8"/>
  <c r="AU209" i="8"/>
  <c r="AU208" i="8"/>
  <c r="AU207" i="8"/>
  <c r="AU206" i="8"/>
  <c r="AU205" i="8"/>
  <c r="AU204" i="8"/>
  <c r="AU203" i="8"/>
  <c r="AU202" i="8"/>
  <c r="AT475" i="8"/>
  <c r="AT474" i="8"/>
  <c r="AT473" i="8"/>
  <c r="AT472" i="8"/>
  <c r="AT471" i="8"/>
  <c r="AT470" i="8"/>
  <c r="AT469" i="8"/>
  <c r="AT468" i="8"/>
  <c r="AT467" i="8"/>
  <c r="AT466" i="8"/>
  <c r="AT465" i="8"/>
  <c r="AT464" i="8"/>
  <c r="AT463" i="8"/>
  <c r="AT462" i="8"/>
  <c r="AU494" i="8" l="1"/>
  <c r="AR8" i="6" s="1"/>
  <c r="AT459" i="8"/>
  <c r="AT458" i="8"/>
  <c r="AT455" i="8"/>
  <c r="AT454" i="8"/>
  <c r="AT453" i="8"/>
  <c r="AT452" i="8"/>
  <c r="AT451" i="8"/>
  <c r="AT450" i="8"/>
  <c r="AT449" i="8"/>
  <c r="AT448" i="8"/>
  <c r="AT447" i="8"/>
  <c r="AT446" i="8"/>
  <c r="AT445" i="8"/>
  <c r="AT444" i="8"/>
  <c r="AT441" i="8"/>
  <c r="AT440" i="8"/>
  <c r="AT439" i="8"/>
  <c r="AT438" i="8"/>
  <c r="AT437" i="8"/>
  <c r="AT436" i="8"/>
  <c r="AT435" i="8"/>
  <c r="AT434" i="8"/>
  <c r="AT433" i="8"/>
  <c r="AT432" i="8"/>
  <c r="AT431" i="8"/>
  <c r="AT430" i="8"/>
  <c r="AT429" i="8"/>
  <c r="AT428" i="8"/>
  <c r="AT427" i="8"/>
  <c r="AT426" i="8"/>
  <c r="AT423" i="8"/>
  <c r="AT422" i="8"/>
  <c r="AT421" i="8"/>
  <c r="AT420" i="8"/>
  <c r="AT419" i="8"/>
  <c r="AT418" i="8"/>
  <c r="AT417" i="8"/>
  <c r="AT416" i="8"/>
  <c r="AT415" i="8"/>
  <c r="AT414" i="8"/>
  <c r="AT413" i="8"/>
  <c r="AT412" i="8"/>
  <c r="AT411" i="8"/>
  <c r="AT408" i="8"/>
  <c r="AT407" i="8"/>
  <c r="AT406" i="8"/>
  <c r="AT405" i="8"/>
  <c r="AT404" i="8"/>
  <c r="AT403" i="8"/>
  <c r="AT402" i="8"/>
  <c r="AT401" i="8"/>
  <c r="AT400" i="8"/>
  <c r="AT399" i="8"/>
  <c r="AT396" i="8"/>
  <c r="AT395" i="8"/>
  <c r="AT394" i="8"/>
  <c r="AT393" i="8"/>
  <c r="AT392" i="8"/>
  <c r="AT391" i="8"/>
  <c r="AT390" i="8"/>
  <c r="AT389" i="8"/>
  <c r="AT388" i="8"/>
  <c r="AT387" i="8"/>
  <c r="AT386" i="8"/>
  <c r="AT385" i="8"/>
  <c r="AT384" i="8"/>
  <c r="AT383" i="8"/>
  <c r="AT382" i="8"/>
  <c r="AT379" i="8"/>
  <c r="AT378" i="8"/>
  <c r="AT377" i="8"/>
  <c r="AT376" i="8"/>
  <c r="AT375" i="8"/>
  <c r="AT374" i="8"/>
  <c r="AT373" i="8"/>
  <c r="AT372" i="8"/>
  <c r="AT371" i="8"/>
  <c r="AT370" i="8"/>
  <c r="AT369" i="8"/>
  <c r="AT368" i="8"/>
  <c r="AT367" i="8"/>
  <c r="AT366" i="8"/>
  <c r="AT365" i="8"/>
  <c r="AT364" i="8"/>
  <c r="AT361" i="8"/>
  <c r="AT360" i="8"/>
  <c r="AT359" i="8"/>
  <c r="AT358" i="8"/>
  <c r="AT357" i="8"/>
  <c r="AT356" i="8"/>
  <c r="AT355" i="8"/>
  <c r="AT354" i="8"/>
  <c r="AT353" i="8"/>
  <c r="AT352" i="8"/>
  <c r="AT351" i="8"/>
  <c r="AT350" i="8"/>
  <c r="AT349" i="8"/>
  <c r="AT348" i="8"/>
  <c r="AT347" i="8"/>
  <c r="AT344" i="8"/>
  <c r="AT343" i="8"/>
  <c r="AT342" i="8"/>
  <c r="AT341" i="8"/>
  <c r="AT340" i="8"/>
  <c r="AT339" i="8"/>
  <c r="AT338" i="8"/>
  <c r="AT337" i="8"/>
  <c r="AT336" i="8"/>
  <c r="AT335" i="8"/>
  <c r="AT334" i="8"/>
  <c r="AT333" i="8"/>
  <c r="AT332" i="8"/>
  <c r="AT331" i="8"/>
  <c r="AT328" i="8"/>
  <c r="AT327" i="8"/>
  <c r="AT326" i="8"/>
  <c r="AT325" i="8"/>
  <c r="AT324" i="8"/>
  <c r="AT323" i="8"/>
  <c r="AT322" i="8"/>
  <c r="AT321" i="8"/>
  <c r="AT320" i="8"/>
  <c r="AT319" i="8"/>
  <c r="AT318" i="8"/>
  <c r="AT317" i="8"/>
  <c r="AT316" i="8"/>
  <c r="AT315" i="8"/>
  <c r="AT312" i="8"/>
  <c r="AT311" i="8"/>
  <c r="AT310" i="8"/>
  <c r="AT309" i="8"/>
  <c r="AT308" i="8"/>
  <c r="AT307" i="8"/>
  <c r="AT306" i="8"/>
  <c r="AT305" i="8"/>
  <c r="AT304" i="8"/>
  <c r="AT303" i="8"/>
  <c r="AT302" i="8"/>
  <c r="AT299" i="8"/>
  <c r="AT298" i="8"/>
  <c r="AT297" i="8"/>
  <c r="AT296" i="8"/>
  <c r="AT295" i="8"/>
  <c r="AT294" i="8"/>
  <c r="AT293" i="8"/>
  <c r="AT292" i="8"/>
  <c r="AT291" i="8"/>
  <c r="AT290" i="8"/>
  <c r="AT289" i="8"/>
  <c r="AT286" i="8"/>
  <c r="AT285" i="8"/>
  <c r="AT284" i="8"/>
  <c r="AT283" i="8"/>
  <c r="AT282" i="8"/>
  <c r="AT281" i="8"/>
  <c r="AT280" i="8"/>
  <c r="AT279" i="8"/>
  <c r="AT278" i="8"/>
  <c r="AT277" i="8"/>
  <c r="AT276" i="8"/>
  <c r="AT275" i="8"/>
  <c r="AT274" i="8"/>
  <c r="AT273" i="8"/>
  <c r="AT270" i="8"/>
  <c r="AT269" i="8"/>
  <c r="AT268" i="8"/>
  <c r="AT267" i="8"/>
  <c r="AT266" i="8"/>
  <c r="AT265" i="8"/>
  <c r="AT264" i="8"/>
  <c r="AT263" i="8"/>
  <c r="AT262" i="8"/>
  <c r="AT261" i="8"/>
  <c r="AT260" i="8"/>
  <c r="AT259" i="8"/>
  <c r="AT258" i="8"/>
  <c r="AT257" i="8"/>
  <c r="AT254" i="8"/>
  <c r="AT253" i="8"/>
  <c r="AT252" i="8"/>
  <c r="AT251" i="8"/>
  <c r="AT250" i="8"/>
  <c r="AT249" i="8"/>
  <c r="AT248" i="8"/>
  <c r="AT247" i="8"/>
  <c r="AT246" i="8"/>
  <c r="AT245" i="8"/>
  <c r="AT244" i="8"/>
  <c r="AT243" i="8"/>
  <c r="AT242" i="8"/>
  <c r="AT241" i="8"/>
  <c r="AT240" i="8"/>
  <c r="AT239" i="8"/>
  <c r="AT238" i="8"/>
  <c r="AT237" i="8"/>
  <c r="AT236" i="8"/>
  <c r="AT235" i="8"/>
  <c r="AT232" i="8"/>
  <c r="AT231" i="8"/>
  <c r="AT230" i="8"/>
  <c r="AT229" i="8"/>
  <c r="AT228" i="8"/>
  <c r="AT227" i="8"/>
  <c r="AT226" i="8"/>
  <c r="AT225" i="8"/>
  <c r="AT224" i="8"/>
  <c r="AT223" i="8"/>
  <c r="AT222" i="8"/>
  <c r="AT221" i="8"/>
  <c r="AT220" i="8"/>
  <c r="AT219" i="8"/>
  <c r="AT218" i="8"/>
  <c r="AT217" i="8"/>
  <c r="AT216" i="8"/>
  <c r="AT215" i="8"/>
  <c r="AT214" i="8"/>
  <c r="AT213" i="8"/>
  <c r="AT212" i="8"/>
  <c r="AT209" i="8"/>
  <c r="AT208" i="8"/>
  <c r="AT207" i="8"/>
  <c r="AT206" i="8"/>
  <c r="AT205" i="8"/>
  <c r="AT204" i="8"/>
  <c r="AT203" i="8"/>
  <c r="AT202" i="8"/>
  <c r="AQ14" i="6"/>
  <c r="AQ4" i="6"/>
  <c r="AT476" i="8" l="1"/>
  <c r="AQ8" i="6" s="1"/>
  <c r="AS459" i="8"/>
  <c r="AS458" i="8"/>
  <c r="AS455" i="8"/>
  <c r="AS454" i="8"/>
  <c r="AS453" i="8"/>
  <c r="AS452" i="8"/>
  <c r="AS451" i="8"/>
  <c r="AS450" i="8"/>
  <c r="AS449" i="8"/>
  <c r="AS448" i="8"/>
  <c r="AS447" i="8"/>
  <c r="AS446" i="8"/>
  <c r="AS445" i="8"/>
  <c r="AS444" i="8"/>
  <c r="AS441" i="8"/>
  <c r="AS440" i="8"/>
  <c r="AS439" i="8"/>
  <c r="AS438" i="8"/>
  <c r="AS437" i="8"/>
  <c r="AS436" i="8"/>
  <c r="AS435" i="8"/>
  <c r="AS434" i="8"/>
  <c r="AS433" i="8"/>
  <c r="AS432" i="8"/>
  <c r="AS431" i="8"/>
  <c r="AS430" i="8"/>
  <c r="AS429" i="8"/>
  <c r="AS428" i="8"/>
  <c r="AS427" i="8"/>
  <c r="AS426" i="8"/>
  <c r="AS423" i="8"/>
  <c r="AS422" i="8"/>
  <c r="AS421" i="8"/>
  <c r="AS420" i="8"/>
  <c r="AS419" i="8"/>
  <c r="AS418" i="8"/>
  <c r="AS417" i="8"/>
  <c r="AS416" i="8"/>
  <c r="AS415" i="8"/>
  <c r="AS414" i="8"/>
  <c r="AS413" i="8"/>
  <c r="AS412" i="8"/>
  <c r="AS411" i="8"/>
  <c r="AS408" i="8"/>
  <c r="AS407" i="8"/>
  <c r="AS406" i="8"/>
  <c r="AS405" i="8"/>
  <c r="AS404" i="8"/>
  <c r="AS403" i="8"/>
  <c r="AS402" i="8"/>
  <c r="AS401" i="8"/>
  <c r="AS400" i="8"/>
  <c r="AS399" i="8"/>
  <c r="AS396" i="8"/>
  <c r="AS395" i="8"/>
  <c r="AS394" i="8"/>
  <c r="AS393" i="8"/>
  <c r="AS392" i="8"/>
  <c r="AS391" i="8"/>
  <c r="AS390" i="8"/>
  <c r="AS389" i="8"/>
  <c r="AS388" i="8"/>
  <c r="AS387" i="8"/>
  <c r="AS386" i="8"/>
  <c r="AS385" i="8"/>
  <c r="AS384" i="8"/>
  <c r="AS383" i="8"/>
  <c r="AS382" i="8"/>
  <c r="AS379" i="8"/>
  <c r="AS378" i="8"/>
  <c r="AS377" i="8"/>
  <c r="AS376" i="8"/>
  <c r="AS375" i="8"/>
  <c r="AS374" i="8"/>
  <c r="AS373" i="8"/>
  <c r="AS372" i="8"/>
  <c r="AS371" i="8"/>
  <c r="AS370" i="8"/>
  <c r="AS369" i="8"/>
  <c r="AS368" i="8"/>
  <c r="AS367" i="8"/>
  <c r="AS366" i="8"/>
  <c r="AS365" i="8"/>
  <c r="AS364" i="8"/>
  <c r="AS361" i="8"/>
  <c r="AS360" i="8"/>
  <c r="AS359" i="8"/>
  <c r="AS358" i="8"/>
  <c r="AS357" i="8"/>
  <c r="AS356" i="8"/>
  <c r="AS355" i="8"/>
  <c r="AS354" i="8"/>
  <c r="AS353" i="8"/>
  <c r="AS352" i="8"/>
  <c r="AS351" i="8"/>
  <c r="AS350" i="8"/>
  <c r="AS349" i="8"/>
  <c r="AS348" i="8"/>
  <c r="AS347" i="8"/>
  <c r="AS344" i="8"/>
  <c r="AS343" i="8"/>
  <c r="AS342" i="8"/>
  <c r="AS341" i="8"/>
  <c r="AS340" i="8"/>
  <c r="AS339" i="8"/>
  <c r="AS338" i="8"/>
  <c r="AS337" i="8"/>
  <c r="AS336" i="8"/>
  <c r="AS335" i="8"/>
  <c r="AS334" i="8"/>
  <c r="AS333" i="8"/>
  <c r="AS332" i="8"/>
  <c r="AS331" i="8"/>
  <c r="AS328" i="8"/>
  <c r="AS327" i="8"/>
  <c r="AS326" i="8"/>
  <c r="AS325" i="8"/>
  <c r="AS324" i="8"/>
  <c r="AS323" i="8"/>
  <c r="AS322" i="8"/>
  <c r="AS321" i="8"/>
  <c r="AS320" i="8"/>
  <c r="AS319" i="8"/>
  <c r="AS318" i="8"/>
  <c r="AS317" i="8"/>
  <c r="AS316" i="8"/>
  <c r="AS315" i="8"/>
  <c r="AS312" i="8"/>
  <c r="AS311" i="8"/>
  <c r="AS310" i="8"/>
  <c r="AS309" i="8"/>
  <c r="AS308" i="8"/>
  <c r="AS307" i="8"/>
  <c r="AS306" i="8"/>
  <c r="AS305" i="8"/>
  <c r="AS304" i="8"/>
  <c r="AS303" i="8"/>
  <c r="AS302" i="8"/>
  <c r="AS299" i="8"/>
  <c r="AS298" i="8"/>
  <c r="AS297" i="8"/>
  <c r="AS296" i="8"/>
  <c r="AS295" i="8"/>
  <c r="AS294" i="8"/>
  <c r="AS293" i="8"/>
  <c r="AS292" i="8"/>
  <c r="AS291" i="8"/>
  <c r="AS290" i="8"/>
  <c r="AS289" i="8"/>
  <c r="AS286" i="8"/>
  <c r="AS285" i="8"/>
  <c r="AS284" i="8"/>
  <c r="AS283" i="8"/>
  <c r="AS282" i="8"/>
  <c r="AS281" i="8"/>
  <c r="AS280" i="8"/>
  <c r="AS279" i="8"/>
  <c r="AS278" i="8"/>
  <c r="AS277" i="8"/>
  <c r="AS276" i="8"/>
  <c r="AS275" i="8"/>
  <c r="AS274" i="8"/>
  <c r="AS273" i="8"/>
  <c r="AS270" i="8"/>
  <c r="AS269" i="8"/>
  <c r="AS268" i="8"/>
  <c r="AS267" i="8"/>
  <c r="AS266" i="8"/>
  <c r="AS265" i="8"/>
  <c r="AS264" i="8"/>
  <c r="AS263" i="8"/>
  <c r="AS262" i="8"/>
  <c r="AS261" i="8"/>
  <c r="AS260" i="8"/>
  <c r="AS259" i="8"/>
  <c r="AS258" i="8"/>
  <c r="AS257" i="8"/>
  <c r="AS254" i="8"/>
  <c r="AS253" i="8"/>
  <c r="AS252" i="8"/>
  <c r="AS251" i="8"/>
  <c r="AS250" i="8"/>
  <c r="AS249" i="8"/>
  <c r="AS248" i="8"/>
  <c r="AS247" i="8"/>
  <c r="AS246" i="8"/>
  <c r="AS245" i="8"/>
  <c r="AS244" i="8"/>
  <c r="AS243" i="8"/>
  <c r="AS242" i="8"/>
  <c r="AS241" i="8"/>
  <c r="AS240" i="8"/>
  <c r="AS239" i="8"/>
  <c r="AS238" i="8"/>
  <c r="AS237" i="8"/>
  <c r="AS236" i="8"/>
  <c r="AS235" i="8"/>
  <c r="AS232" i="8"/>
  <c r="AS231" i="8"/>
  <c r="AS230" i="8"/>
  <c r="AS229" i="8"/>
  <c r="AS228" i="8"/>
  <c r="AS227" i="8"/>
  <c r="AS226" i="8"/>
  <c r="AS225" i="8"/>
  <c r="AS224" i="8"/>
  <c r="AS223" i="8"/>
  <c r="AS222" i="8"/>
  <c r="AS221" i="8"/>
  <c r="AS220" i="8"/>
  <c r="AS219" i="8"/>
  <c r="AS218" i="8"/>
  <c r="AS217" i="8"/>
  <c r="AS216" i="8"/>
  <c r="AS215" i="8"/>
  <c r="AS214" i="8"/>
  <c r="AS213" i="8"/>
  <c r="AS212" i="8"/>
  <c r="AS209" i="8"/>
  <c r="AS208" i="8"/>
  <c r="AS207" i="8"/>
  <c r="AS206" i="8"/>
  <c r="AS205" i="8"/>
  <c r="AS204" i="8"/>
  <c r="AS203" i="8"/>
  <c r="AS202" i="8"/>
  <c r="AP14" i="6"/>
  <c r="AP4" i="6"/>
  <c r="AR455" i="8"/>
  <c r="AR454" i="8"/>
  <c r="AR453" i="8"/>
  <c r="AR452" i="8"/>
  <c r="AR451" i="8"/>
  <c r="AR450" i="8"/>
  <c r="AR449" i="8"/>
  <c r="AR448" i="8"/>
  <c r="AR447" i="8"/>
  <c r="AR446" i="8"/>
  <c r="AR445" i="8"/>
  <c r="AR444" i="8"/>
  <c r="AR441" i="8"/>
  <c r="AR440" i="8"/>
  <c r="AR439" i="8"/>
  <c r="AR438" i="8"/>
  <c r="AR437" i="8"/>
  <c r="AR436" i="8"/>
  <c r="AR435" i="8"/>
  <c r="AR434" i="8"/>
  <c r="AR433" i="8"/>
  <c r="AR432" i="8"/>
  <c r="AR431" i="8"/>
  <c r="AR430" i="8"/>
  <c r="AR429" i="8"/>
  <c r="AR428" i="8"/>
  <c r="AR427" i="8"/>
  <c r="AR426" i="8"/>
  <c r="AR423" i="8"/>
  <c r="AR422" i="8"/>
  <c r="AR421" i="8"/>
  <c r="AR420" i="8"/>
  <c r="AR419" i="8"/>
  <c r="AR418" i="8"/>
  <c r="AR417" i="8"/>
  <c r="AR416" i="8"/>
  <c r="AR415" i="8"/>
  <c r="AR414" i="8"/>
  <c r="AR413" i="8"/>
  <c r="AR412" i="8"/>
  <c r="AR411" i="8"/>
  <c r="AR408" i="8"/>
  <c r="AR407" i="8"/>
  <c r="AR406" i="8"/>
  <c r="AR405" i="8"/>
  <c r="AR404" i="8"/>
  <c r="AR403" i="8"/>
  <c r="AR402" i="8"/>
  <c r="AR401" i="8"/>
  <c r="AR400" i="8"/>
  <c r="AR399" i="8"/>
  <c r="AR396" i="8"/>
  <c r="AR395" i="8"/>
  <c r="AR394" i="8"/>
  <c r="AR393" i="8"/>
  <c r="AR392" i="8"/>
  <c r="AR391" i="8"/>
  <c r="AR390" i="8"/>
  <c r="AR389" i="8"/>
  <c r="AR388" i="8"/>
  <c r="AR387" i="8"/>
  <c r="AR386" i="8"/>
  <c r="AR385" i="8"/>
  <c r="AR384" i="8"/>
  <c r="AR383" i="8"/>
  <c r="AR382" i="8"/>
  <c r="AR379" i="8"/>
  <c r="AR378" i="8"/>
  <c r="AR377" i="8"/>
  <c r="AR376" i="8"/>
  <c r="AR375" i="8"/>
  <c r="AR374" i="8"/>
  <c r="AR373" i="8"/>
  <c r="AR372" i="8"/>
  <c r="AR371" i="8"/>
  <c r="AR370" i="8"/>
  <c r="AR369" i="8"/>
  <c r="AR368" i="8"/>
  <c r="AR367" i="8"/>
  <c r="AR366" i="8"/>
  <c r="AR365" i="8"/>
  <c r="AR364" i="8"/>
  <c r="AR361" i="8"/>
  <c r="AR360" i="8"/>
  <c r="AR359" i="8"/>
  <c r="AR358" i="8"/>
  <c r="AR357" i="8"/>
  <c r="AR356" i="8"/>
  <c r="AR355" i="8"/>
  <c r="AR354" i="8"/>
  <c r="AR353" i="8"/>
  <c r="AR352" i="8"/>
  <c r="AR351" i="8"/>
  <c r="AR350" i="8"/>
  <c r="AR349" i="8"/>
  <c r="AR348" i="8"/>
  <c r="AR347" i="8"/>
  <c r="AR344" i="8"/>
  <c r="AR343" i="8"/>
  <c r="AR342" i="8"/>
  <c r="AR341" i="8"/>
  <c r="AR340" i="8"/>
  <c r="AR339" i="8"/>
  <c r="AR338" i="8"/>
  <c r="AR337" i="8"/>
  <c r="AR336" i="8"/>
  <c r="AR335" i="8"/>
  <c r="AR334" i="8"/>
  <c r="AR333" i="8"/>
  <c r="AR332" i="8"/>
  <c r="AR331" i="8"/>
  <c r="AR328" i="8"/>
  <c r="AR327" i="8"/>
  <c r="AR326" i="8"/>
  <c r="AR325" i="8"/>
  <c r="AR324" i="8"/>
  <c r="AR323" i="8"/>
  <c r="AR322" i="8"/>
  <c r="AR321" i="8"/>
  <c r="AR320" i="8"/>
  <c r="AR319" i="8"/>
  <c r="AR318" i="8"/>
  <c r="AR317" i="8"/>
  <c r="AR316" i="8"/>
  <c r="AR315" i="8"/>
  <c r="AR312" i="8"/>
  <c r="AR311" i="8"/>
  <c r="AR310" i="8"/>
  <c r="AR309" i="8"/>
  <c r="AR308" i="8"/>
  <c r="AR307" i="8"/>
  <c r="AR306" i="8"/>
  <c r="AR305" i="8"/>
  <c r="AR304" i="8"/>
  <c r="AR303" i="8"/>
  <c r="AR302" i="8"/>
  <c r="AR299" i="8"/>
  <c r="AR298" i="8"/>
  <c r="AR297" i="8"/>
  <c r="AR296" i="8"/>
  <c r="AR295" i="8"/>
  <c r="AR294" i="8"/>
  <c r="AR293" i="8"/>
  <c r="AR292" i="8"/>
  <c r="AR291" i="8"/>
  <c r="AR290" i="8"/>
  <c r="AR289" i="8"/>
  <c r="AR286" i="8"/>
  <c r="AR285" i="8"/>
  <c r="AR284" i="8"/>
  <c r="AR283" i="8"/>
  <c r="AR282" i="8"/>
  <c r="AR281" i="8"/>
  <c r="AR280" i="8"/>
  <c r="AR279" i="8"/>
  <c r="AR278" i="8"/>
  <c r="AR277" i="8"/>
  <c r="AR276" i="8"/>
  <c r="AR275" i="8"/>
  <c r="AR274" i="8"/>
  <c r="AR273" i="8"/>
  <c r="AR270" i="8"/>
  <c r="AR269" i="8"/>
  <c r="AR268" i="8"/>
  <c r="AR267" i="8"/>
  <c r="AR266" i="8"/>
  <c r="AR265" i="8"/>
  <c r="AR264" i="8"/>
  <c r="AR263" i="8"/>
  <c r="AR262" i="8"/>
  <c r="AR261" i="8"/>
  <c r="AR260" i="8"/>
  <c r="AR259" i="8"/>
  <c r="AR258" i="8"/>
  <c r="AR257" i="8"/>
  <c r="AR254" i="8"/>
  <c r="AR253" i="8"/>
  <c r="AR252" i="8"/>
  <c r="AR251" i="8"/>
  <c r="AR250" i="8"/>
  <c r="AR249" i="8"/>
  <c r="AR248" i="8"/>
  <c r="AR247" i="8"/>
  <c r="AR246" i="8"/>
  <c r="AR245" i="8"/>
  <c r="AR244" i="8"/>
  <c r="AR243" i="8"/>
  <c r="AR242" i="8"/>
  <c r="AR241" i="8"/>
  <c r="AR240" i="8"/>
  <c r="AR239" i="8"/>
  <c r="AR238" i="8"/>
  <c r="AR237" i="8"/>
  <c r="AR236" i="8"/>
  <c r="AR235" i="8"/>
  <c r="AR232" i="8"/>
  <c r="AR231" i="8"/>
  <c r="AR230" i="8"/>
  <c r="AR229" i="8"/>
  <c r="AR228" i="8"/>
  <c r="AR227" i="8"/>
  <c r="AR226" i="8"/>
  <c r="AR225" i="8"/>
  <c r="AR224" i="8"/>
  <c r="AR223" i="8"/>
  <c r="AR222" i="8"/>
  <c r="AR221" i="8"/>
  <c r="AR220" i="8"/>
  <c r="AR219" i="8"/>
  <c r="AR218" i="8"/>
  <c r="AR217" i="8"/>
  <c r="AR216" i="8"/>
  <c r="AR215" i="8"/>
  <c r="AR214" i="8"/>
  <c r="AR213" i="8"/>
  <c r="AR212" i="8"/>
  <c r="AR209" i="8"/>
  <c r="AR208" i="8"/>
  <c r="AR207" i="8"/>
  <c r="AR206" i="8"/>
  <c r="AR205" i="8"/>
  <c r="AR204" i="8"/>
  <c r="AR203" i="8"/>
  <c r="AR202" i="8"/>
  <c r="AO14" i="6"/>
  <c r="AO4" i="6"/>
  <c r="AQ441" i="8"/>
  <c r="AQ440" i="8"/>
  <c r="AQ439" i="8"/>
  <c r="AQ438" i="8"/>
  <c r="AS460" i="8" l="1"/>
  <c r="AP8" i="6" s="1"/>
  <c r="AR456" i="8"/>
  <c r="AO8" i="6" s="1"/>
  <c r="AQ437" i="8"/>
  <c r="AQ436" i="8"/>
  <c r="AQ435" i="8"/>
  <c r="AQ434" i="8"/>
  <c r="AQ433" i="8"/>
  <c r="AQ432" i="8"/>
  <c r="AQ431" i="8"/>
  <c r="AQ430" i="8"/>
  <c r="AQ429" i="8"/>
  <c r="AQ428" i="8"/>
  <c r="AQ427" i="8"/>
  <c r="AQ426" i="8"/>
  <c r="AQ411" i="8"/>
  <c r="AQ423" i="8"/>
  <c r="AQ422" i="8"/>
  <c r="AQ421" i="8"/>
  <c r="AQ420" i="8"/>
  <c r="AQ419" i="8"/>
  <c r="AQ418" i="8"/>
  <c r="AQ417" i="8"/>
  <c r="AQ416" i="8"/>
  <c r="AQ415" i="8"/>
  <c r="AQ414" i="8"/>
  <c r="AQ413" i="8"/>
  <c r="AQ412" i="8"/>
  <c r="AQ408" i="8"/>
  <c r="AQ407" i="8"/>
  <c r="AQ406" i="8"/>
  <c r="AQ405" i="8"/>
  <c r="AQ404" i="8"/>
  <c r="AQ403" i="8"/>
  <c r="AQ402" i="8"/>
  <c r="AQ401" i="8"/>
  <c r="AQ400" i="8"/>
  <c r="AQ399" i="8"/>
  <c r="AQ396" i="8"/>
  <c r="AQ395" i="8"/>
  <c r="AQ394" i="8"/>
  <c r="AQ393" i="8"/>
  <c r="AQ392" i="8"/>
  <c r="AQ391" i="8"/>
  <c r="AQ390" i="8"/>
  <c r="AQ389" i="8"/>
  <c r="AQ388" i="8"/>
  <c r="AQ387" i="8"/>
  <c r="AQ386" i="8"/>
  <c r="AQ385" i="8"/>
  <c r="AQ384" i="8"/>
  <c r="AQ383" i="8"/>
  <c r="AQ382" i="8"/>
  <c r="AQ379" i="8"/>
  <c r="AQ378" i="8"/>
  <c r="AQ377" i="8"/>
  <c r="AQ376" i="8"/>
  <c r="AQ375" i="8"/>
  <c r="AQ374" i="8"/>
  <c r="AQ373" i="8"/>
  <c r="AQ372" i="8"/>
  <c r="AQ371" i="8"/>
  <c r="AQ370" i="8"/>
  <c r="AQ369" i="8"/>
  <c r="AQ368" i="8"/>
  <c r="AQ367" i="8"/>
  <c r="AQ366" i="8"/>
  <c r="AQ365" i="8"/>
  <c r="AQ364" i="8"/>
  <c r="AQ361" i="8"/>
  <c r="AQ360" i="8"/>
  <c r="AQ359" i="8"/>
  <c r="AQ358" i="8"/>
  <c r="AQ357" i="8"/>
  <c r="AQ356" i="8"/>
  <c r="AQ355" i="8"/>
  <c r="AQ354" i="8"/>
  <c r="AQ353" i="8"/>
  <c r="AQ352" i="8"/>
  <c r="AQ351" i="8"/>
  <c r="AQ350" i="8"/>
  <c r="AQ349" i="8"/>
  <c r="AQ348" i="8"/>
  <c r="AQ347" i="8"/>
  <c r="AQ344" i="8"/>
  <c r="AQ343" i="8"/>
  <c r="AQ342" i="8"/>
  <c r="AQ341" i="8"/>
  <c r="AQ340" i="8"/>
  <c r="AQ339" i="8"/>
  <c r="AQ338" i="8"/>
  <c r="AQ337" i="8"/>
  <c r="AQ336" i="8"/>
  <c r="AQ335" i="8"/>
  <c r="AQ334" i="8"/>
  <c r="AQ333" i="8"/>
  <c r="AQ332" i="8"/>
  <c r="AQ331" i="8"/>
  <c r="AQ328" i="8"/>
  <c r="AQ327" i="8"/>
  <c r="AQ326" i="8"/>
  <c r="AQ325" i="8"/>
  <c r="AQ324" i="8"/>
  <c r="AQ323" i="8"/>
  <c r="AQ322" i="8"/>
  <c r="AQ321" i="8"/>
  <c r="AQ320" i="8"/>
  <c r="AQ319" i="8"/>
  <c r="AQ318" i="8"/>
  <c r="AQ317" i="8"/>
  <c r="AQ316" i="8"/>
  <c r="AQ315" i="8"/>
  <c r="AQ312" i="8"/>
  <c r="AQ311" i="8"/>
  <c r="AQ310" i="8"/>
  <c r="AQ309" i="8"/>
  <c r="AQ308" i="8"/>
  <c r="AQ307" i="8"/>
  <c r="AQ306" i="8"/>
  <c r="AQ305" i="8"/>
  <c r="AQ304" i="8"/>
  <c r="AQ303" i="8"/>
  <c r="AQ302" i="8"/>
  <c r="AQ299" i="8"/>
  <c r="AQ298" i="8"/>
  <c r="AQ297" i="8"/>
  <c r="AQ296" i="8"/>
  <c r="AQ295" i="8"/>
  <c r="AQ294" i="8"/>
  <c r="AQ293" i="8"/>
  <c r="AQ292" i="8"/>
  <c r="AQ291" i="8"/>
  <c r="AQ290" i="8"/>
  <c r="AQ289" i="8"/>
  <c r="AQ286" i="8"/>
  <c r="AQ285" i="8"/>
  <c r="AQ284" i="8"/>
  <c r="AQ283" i="8"/>
  <c r="AQ282" i="8"/>
  <c r="AQ281" i="8"/>
  <c r="AQ280" i="8"/>
  <c r="AQ279" i="8"/>
  <c r="AQ278" i="8"/>
  <c r="AQ277" i="8"/>
  <c r="AQ276" i="8"/>
  <c r="AQ275" i="8"/>
  <c r="AQ274" i="8"/>
  <c r="AQ273" i="8"/>
  <c r="AQ270" i="8"/>
  <c r="AQ269" i="8"/>
  <c r="AQ268" i="8"/>
  <c r="AQ267" i="8"/>
  <c r="AQ266" i="8"/>
  <c r="AQ265" i="8"/>
  <c r="AQ264" i="8"/>
  <c r="AQ263" i="8"/>
  <c r="AQ262" i="8"/>
  <c r="AQ261" i="8"/>
  <c r="AQ260" i="8"/>
  <c r="AQ259" i="8"/>
  <c r="AQ258" i="8"/>
  <c r="AQ257" i="8"/>
  <c r="AQ254" i="8"/>
  <c r="AQ253" i="8"/>
  <c r="AQ252" i="8"/>
  <c r="AQ251" i="8"/>
  <c r="AQ250" i="8"/>
  <c r="AQ249" i="8"/>
  <c r="AQ248" i="8"/>
  <c r="AQ247" i="8"/>
  <c r="AQ246" i="8"/>
  <c r="AQ245" i="8"/>
  <c r="AQ244" i="8"/>
  <c r="AQ243" i="8"/>
  <c r="AQ242" i="8"/>
  <c r="AQ241" i="8"/>
  <c r="AQ240" i="8"/>
  <c r="AQ239" i="8"/>
  <c r="AQ238" i="8"/>
  <c r="AQ237" i="8"/>
  <c r="AQ236" i="8"/>
  <c r="AQ235" i="8"/>
  <c r="AQ232" i="8"/>
  <c r="AQ231" i="8"/>
  <c r="AQ230" i="8"/>
  <c r="AQ229" i="8"/>
  <c r="AQ228" i="8"/>
  <c r="AQ227" i="8"/>
  <c r="AQ226" i="8"/>
  <c r="AQ225" i="8"/>
  <c r="AQ224" i="8"/>
  <c r="AQ223" i="8"/>
  <c r="AQ222" i="8"/>
  <c r="AQ221" i="8"/>
  <c r="AQ220" i="8"/>
  <c r="AQ219" i="8"/>
  <c r="AQ218" i="8"/>
  <c r="AQ217" i="8"/>
  <c r="AQ216" i="8"/>
  <c r="AQ215" i="8"/>
  <c r="AQ214" i="8"/>
  <c r="AQ213" i="8"/>
  <c r="AQ212" i="8"/>
  <c r="AQ209" i="8"/>
  <c r="AQ208" i="8"/>
  <c r="AQ207" i="8"/>
  <c r="AQ206" i="8"/>
  <c r="AQ205" i="8"/>
  <c r="AQ204" i="8"/>
  <c r="AQ203" i="8"/>
  <c r="AQ202" i="8"/>
  <c r="AN14" i="6"/>
  <c r="AN4" i="6"/>
  <c r="AQ442" i="8" l="1"/>
  <c r="AN8" i="6" s="1"/>
  <c r="O8" i="18"/>
  <c r="AM6" i="6"/>
  <c r="O7" i="18"/>
  <c r="E6" i="18"/>
  <c r="E6" i="14" l="1"/>
  <c r="F5" i="14"/>
  <c r="H7" i="14" s="1"/>
  <c r="AP423" i="8" l="1"/>
  <c r="AP422" i="8"/>
  <c r="AP421" i="8"/>
  <c r="AP420" i="8"/>
  <c r="AP419" i="8"/>
  <c r="AP418" i="8"/>
  <c r="AP417" i="8"/>
  <c r="AP416" i="8"/>
  <c r="AP415" i="8"/>
  <c r="AP414" i="8"/>
  <c r="AP413" i="8"/>
  <c r="AP412" i="8"/>
  <c r="AP411" i="8"/>
  <c r="AP408" i="8"/>
  <c r="AP407" i="8"/>
  <c r="AP406" i="8"/>
  <c r="AP405" i="8"/>
  <c r="AP404" i="8"/>
  <c r="AP403" i="8"/>
  <c r="AP402" i="8"/>
  <c r="AP401" i="8"/>
  <c r="AP400" i="8"/>
  <c r="AP399" i="8"/>
  <c r="AP396" i="8"/>
  <c r="AP395" i="8"/>
  <c r="AP394" i="8"/>
  <c r="AP393" i="8"/>
  <c r="AP392" i="8"/>
  <c r="AP391" i="8"/>
  <c r="AP390" i="8"/>
  <c r="AP389" i="8"/>
  <c r="AP388" i="8"/>
  <c r="AP387" i="8"/>
  <c r="AP386" i="8"/>
  <c r="AP385" i="8"/>
  <c r="AP384" i="8"/>
  <c r="AP383" i="8"/>
  <c r="AP382" i="8"/>
  <c r="AP379" i="8"/>
  <c r="AP378" i="8"/>
  <c r="AP377" i="8"/>
  <c r="AP376" i="8"/>
  <c r="AP375" i="8"/>
  <c r="AP374" i="8"/>
  <c r="AP373" i="8"/>
  <c r="AP372" i="8"/>
  <c r="AP371" i="8"/>
  <c r="AP370" i="8"/>
  <c r="AP369" i="8"/>
  <c r="AP368" i="8"/>
  <c r="AP367" i="8"/>
  <c r="AP366" i="8"/>
  <c r="AP365" i="8"/>
  <c r="AP364" i="8"/>
  <c r="AP361" i="8"/>
  <c r="AP360" i="8"/>
  <c r="AP359" i="8"/>
  <c r="AP358" i="8"/>
  <c r="AP357" i="8"/>
  <c r="AP356" i="8"/>
  <c r="AP355" i="8"/>
  <c r="AP354" i="8"/>
  <c r="AP353" i="8"/>
  <c r="AP352" i="8"/>
  <c r="AP351" i="8"/>
  <c r="AP350" i="8"/>
  <c r="AP349" i="8"/>
  <c r="AP348" i="8"/>
  <c r="AP347" i="8"/>
  <c r="AP344" i="8"/>
  <c r="AP343" i="8"/>
  <c r="AP342" i="8"/>
  <c r="AP341" i="8"/>
  <c r="AP340" i="8"/>
  <c r="AP339" i="8"/>
  <c r="AP338" i="8"/>
  <c r="AP337" i="8"/>
  <c r="AP336" i="8"/>
  <c r="AP335" i="8"/>
  <c r="AP334" i="8"/>
  <c r="AP333" i="8"/>
  <c r="AP332" i="8"/>
  <c r="AP331" i="8"/>
  <c r="AP328" i="8"/>
  <c r="AP327" i="8"/>
  <c r="AP326" i="8"/>
  <c r="AP325" i="8"/>
  <c r="AP324" i="8"/>
  <c r="AP323" i="8"/>
  <c r="AP322" i="8"/>
  <c r="AP321" i="8"/>
  <c r="AP320" i="8"/>
  <c r="AP319" i="8"/>
  <c r="AP318" i="8"/>
  <c r="AP317" i="8"/>
  <c r="AP316" i="8"/>
  <c r="AP315" i="8"/>
  <c r="AP312" i="8"/>
  <c r="AP311" i="8"/>
  <c r="AP310" i="8"/>
  <c r="AP309" i="8"/>
  <c r="AP308" i="8"/>
  <c r="AP307" i="8"/>
  <c r="AP306" i="8"/>
  <c r="AP305" i="8"/>
  <c r="AP304" i="8"/>
  <c r="AP303" i="8"/>
  <c r="AP302" i="8"/>
  <c r="AP299" i="8"/>
  <c r="AP298" i="8"/>
  <c r="AP297" i="8"/>
  <c r="AP296" i="8"/>
  <c r="AP295" i="8"/>
  <c r="AP294" i="8"/>
  <c r="AP293" i="8"/>
  <c r="AP292" i="8"/>
  <c r="AP291" i="8"/>
  <c r="AP290" i="8"/>
  <c r="AP289" i="8"/>
  <c r="AP286" i="8"/>
  <c r="AP285" i="8"/>
  <c r="AP284" i="8"/>
  <c r="AP283" i="8"/>
  <c r="AP282" i="8"/>
  <c r="AP281" i="8"/>
  <c r="AP280" i="8"/>
  <c r="AP279" i="8"/>
  <c r="AP278" i="8"/>
  <c r="AP277" i="8"/>
  <c r="AP276" i="8"/>
  <c r="AP275" i="8"/>
  <c r="AP274" i="8"/>
  <c r="AP273" i="8"/>
  <c r="AP270" i="8"/>
  <c r="AP269" i="8"/>
  <c r="AP268" i="8"/>
  <c r="AP267" i="8"/>
  <c r="AP266" i="8"/>
  <c r="AP265" i="8"/>
  <c r="AP264" i="8"/>
  <c r="AP263" i="8"/>
  <c r="AP262" i="8"/>
  <c r="AP261" i="8"/>
  <c r="AP260" i="8"/>
  <c r="AP259" i="8"/>
  <c r="AP258" i="8"/>
  <c r="AP257" i="8"/>
  <c r="AP254" i="8"/>
  <c r="AP253" i="8"/>
  <c r="AP252" i="8"/>
  <c r="AP251" i="8"/>
  <c r="AP250" i="8"/>
  <c r="AP249" i="8"/>
  <c r="AP248" i="8"/>
  <c r="AP247" i="8"/>
  <c r="AP246" i="8"/>
  <c r="AP245" i="8"/>
  <c r="AP244" i="8"/>
  <c r="AP243" i="8"/>
  <c r="AP242" i="8"/>
  <c r="AP241" i="8"/>
  <c r="AP240" i="8"/>
  <c r="AP239" i="8"/>
  <c r="AP238" i="8"/>
  <c r="AP237" i="8"/>
  <c r="AP236" i="8"/>
  <c r="AP235" i="8"/>
  <c r="AP232" i="8"/>
  <c r="AP231" i="8"/>
  <c r="AP230" i="8"/>
  <c r="AP229" i="8"/>
  <c r="AP228" i="8"/>
  <c r="AP227" i="8"/>
  <c r="AP226" i="8"/>
  <c r="AP225" i="8"/>
  <c r="AP224" i="8"/>
  <c r="AP223" i="8"/>
  <c r="AP222" i="8"/>
  <c r="AP221" i="8"/>
  <c r="AP220" i="8"/>
  <c r="AP219" i="8"/>
  <c r="AP218" i="8"/>
  <c r="AP217" i="8"/>
  <c r="AP216" i="8"/>
  <c r="AP215" i="8"/>
  <c r="AP214" i="8"/>
  <c r="AP213" i="8"/>
  <c r="AP212" i="8"/>
  <c r="AP209" i="8"/>
  <c r="AP208" i="8"/>
  <c r="AP207" i="8"/>
  <c r="AP206" i="8"/>
  <c r="AP205" i="8"/>
  <c r="AP204" i="8"/>
  <c r="AP203" i="8"/>
  <c r="AP202" i="8"/>
  <c r="AM14" i="6"/>
  <c r="AM4" i="6"/>
  <c r="AO419" i="8"/>
  <c r="AP424" i="8" l="1"/>
  <c r="AM8" i="6" s="1"/>
  <c r="AO416" i="8"/>
  <c r="AO415" i="8"/>
  <c r="AO414" i="8"/>
  <c r="AO413" i="8"/>
  <c r="AN417" i="8"/>
  <c r="AN416" i="8"/>
  <c r="AN415" i="8"/>
  <c r="AN414" i="8"/>
  <c r="AN413" i="8"/>
  <c r="AO423" i="8"/>
  <c r="AO422" i="8" l="1"/>
  <c r="AO421" i="8"/>
  <c r="AO420" i="8"/>
  <c r="AO418" i="8"/>
  <c r="AO417" i="8"/>
  <c r="AO412" i="8"/>
  <c r="AO411" i="8"/>
  <c r="AO408" i="8"/>
  <c r="AO407" i="8"/>
  <c r="AO406" i="8"/>
  <c r="AO405" i="8"/>
  <c r="AO404" i="8"/>
  <c r="AO403" i="8"/>
  <c r="AO402" i="8"/>
  <c r="AO401" i="8"/>
  <c r="AO400" i="8"/>
  <c r="AO399" i="8"/>
  <c r="AO396" i="8"/>
  <c r="AO395" i="8"/>
  <c r="AO394" i="8"/>
  <c r="AO393" i="8"/>
  <c r="AO392" i="8"/>
  <c r="AO391" i="8"/>
  <c r="AO390" i="8"/>
  <c r="AO389" i="8"/>
  <c r="AO388" i="8"/>
  <c r="AO387" i="8"/>
  <c r="AO386" i="8"/>
  <c r="AO385" i="8"/>
  <c r="AO384" i="8"/>
  <c r="AO383" i="8"/>
  <c r="AO382" i="8"/>
  <c r="AO379" i="8"/>
  <c r="AO378" i="8"/>
  <c r="AO377" i="8"/>
  <c r="AO376" i="8"/>
  <c r="AO375" i="8"/>
  <c r="AO374" i="8"/>
  <c r="AO373" i="8"/>
  <c r="AO372" i="8"/>
  <c r="AO371" i="8"/>
  <c r="AO370" i="8"/>
  <c r="AO369" i="8"/>
  <c r="AO368" i="8"/>
  <c r="AO367" i="8"/>
  <c r="AO366" i="8"/>
  <c r="AO365" i="8"/>
  <c r="AO364" i="8"/>
  <c r="AO361" i="8"/>
  <c r="AO360" i="8"/>
  <c r="AO359" i="8"/>
  <c r="AO358" i="8"/>
  <c r="AO357" i="8"/>
  <c r="AO356" i="8"/>
  <c r="AO355" i="8"/>
  <c r="AO354" i="8"/>
  <c r="AO353" i="8"/>
  <c r="AO352" i="8"/>
  <c r="AO351" i="8"/>
  <c r="AO350" i="8"/>
  <c r="AO349" i="8"/>
  <c r="AO348" i="8"/>
  <c r="AO347" i="8"/>
  <c r="AO344" i="8"/>
  <c r="AO343" i="8"/>
  <c r="AO342" i="8"/>
  <c r="AO341" i="8"/>
  <c r="AO340" i="8"/>
  <c r="AO339" i="8"/>
  <c r="AO338" i="8"/>
  <c r="AO337" i="8"/>
  <c r="AO336" i="8"/>
  <c r="AO335" i="8"/>
  <c r="AO334" i="8"/>
  <c r="AO333" i="8"/>
  <c r="AO332" i="8"/>
  <c r="AO331" i="8"/>
  <c r="AO328" i="8"/>
  <c r="AO327" i="8"/>
  <c r="AO326" i="8"/>
  <c r="AO325" i="8"/>
  <c r="AO324" i="8"/>
  <c r="AO323" i="8"/>
  <c r="AO322" i="8"/>
  <c r="AO321" i="8"/>
  <c r="AO320" i="8"/>
  <c r="AO319" i="8"/>
  <c r="AO318" i="8"/>
  <c r="AO317" i="8"/>
  <c r="AO316" i="8"/>
  <c r="AO315" i="8"/>
  <c r="AO312" i="8"/>
  <c r="AO311" i="8"/>
  <c r="AO310" i="8"/>
  <c r="AO309" i="8"/>
  <c r="AO308" i="8"/>
  <c r="AO307" i="8"/>
  <c r="AO306" i="8"/>
  <c r="AO305" i="8"/>
  <c r="AO304" i="8"/>
  <c r="AO303" i="8"/>
  <c r="AO302" i="8"/>
  <c r="AO299" i="8"/>
  <c r="AO298" i="8"/>
  <c r="AO297" i="8"/>
  <c r="AO296" i="8"/>
  <c r="AO295" i="8"/>
  <c r="AO294" i="8"/>
  <c r="AO293" i="8"/>
  <c r="AO292" i="8"/>
  <c r="AO291" i="8"/>
  <c r="AO290" i="8"/>
  <c r="AO289" i="8"/>
  <c r="AO286" i="8"/>
  <c r="AO285" i="8"/>
  <c r="AO284" i="8"/>
  <c r="AO283" i="8"/>
  <c r="AO282" i="8"/>
  <c r="AO281" i="8"/>
  <c r="AO280" i="8"/>
  <c r="AO279" i="8"/>
  <c r="AO278" i="8"/>
  <c r="AO277" i="8"/>
  <c r="AO276" i="8"/>
  <c r="AO275" i="8"/>
  <c r="AO274" i="8"/>
  <c r="AO273" i="8"/>
  <c r="AO270" i="8"/>
  <c r="AO269" i="8"/>
  <c r="AO268" i="8"/>
  <c r="AO267" i="8"/>
  <c r="AO266" i="8"/>
  <c r="AO265" i="8"/>
  <c r="AO264" i="8"/>
  <c r="AO263" i="8"/>
  <c r="AO262" i="8"/>
  <c r="AO261" i="8"/>
  <c r="AO260" i="8"/>
  <c r="AO259" i="8"/>
  <c r="AO258" i="8"/>
  <c r="AO257" i="8"/>
  <c r="AO254" i="8"/>
  <c r="AO253" i="8"/>
  <c r="AO252" i="8"/>
  <c r="AO251" i="8"/>
  <c r="AO250" i="8"/>
  <c r="AO249" i="8"/>
  <c r="AO248" i="8"/>
  <c r="AO247" i="8"/>
  <c r="AO246" i="8"/>
  <c r="AO245" i="8"/>
  <c r="AO244" i="8"/>
  <c r="AO243" i="8"/>
  <c r="AO242" i="8"/>
  <c r="AO241" i="8"/>
  <c r="AO240" i="8"/>
  <c r="AO239" i="8"/>
  <c r="AO238" i="8"/>
  <c r="AO237" i="8"/>
  <c r="AO236" i="8"/>
  <c r="AO235" i="8"/>
  <c r="AO232" i="8"/>
  <c r="AO231" i="8"/>
  <c r="AO230" i="8"/>
  <c r="AO229" i="8"/>
  <c r="AO228" i="8"/>
  <c r="AO227" i="8"/>
  <c r="AO226" i="8"/>
  <c r="AO225" i="8"/>
  <c r="AO224" i="8"/>
  <c r="AO223" i="8"/>
  <c r="AO222" i="8"/>
  <c r="AO221" i="8"/>
  <c r="AO220" i="8"/>
  <c r="AO219" i="8"/>
  <c r="AO218" i="8"/>
  <c r="AO217" i="8"/>
  <c r="AO216" i="8"/>
  <c r="AO215" i="8"/>
  <c r="AO214" i="8"/>
  <c r="AO213" i="8"/>
  <c r="AO212" i="8"/>
  <c r="AO209" i="8"/>
  <c r="AO208" i="8"/>
  <c r="AO207" i="8"/>
  <c r="AO206" i="8"/>
  <c r="AO205" i="8"/>
  <c r="AO204" i="8"/>
  <c r="AO203" i="8"/>
  <c r="AO202" i="8"/>
  <c r="AL14" i="6"/>
  <c r="AL4" i="6"/>
  <c r="R65" i="11"/>
  <c r="R6" i="18"/>
  <c r="AN411" i="8"/>
  <c r="AN423" i="8"/>
  <c r="AN422" i="8"/>
  <c r="AN421" i="8"/>
  <c r="AN420" i="8"/>
  <c r="AN419" i="8"/>
  <c r="AN418" i="8"/>
  <c r="AN412" i="8"/>
  <c r="AN408" i="8"/>
  <c r="AN407" i="8"/>
  <c r="AN406" i="8"/>
  <c r="AN405" i="8"/>
  <c r="AN404" i="8"/>
  <c r="AN403" i="8"/>
  <c r="AM408" i="8"/>
  <c r="AM407" i="8"/>
  <c r="AM406" i="8"/>
  <c r="AM405" i="8"/>
  <c r="AM404" i="8"/>
  <c r="AM403" i="8"/>
  <c r="AN402" i="8"/>
  <c r="AN401" i="8"/>
  <c r="AN400" i="8"/>
  <c r="AN399" i="8"/>
  <c r="AM402" i="8"/>
  <c r="AM401" i="8"/>
  <c r="AM400" i="8"/>
  <c r="AM399" i="8"/>
  <c r="AN396" i="8"/>
  <c r="AN395" i="8"/>
  <c r="AN394" i="8"/>
  <c r="AN393" i="8"/>
  <c r="AN392" i="8"/>
  <c r="AN391" i="8"/>
  <c r="AN390" i="8"/>
  <c r="AN389" i="8"/>
  <c r="AN388" i="8"/>
  <c r="AN387" i="8"/>
  <c r="AN386" i="8"/>
  <c r="AN385" i="8"/>
  <c r="AN384" i="8"/>
  <c r="AN383" i="8"/>
  <c r="AN382" i="8"/>
  <c r="AN379" i="8"/>
  <c r="AN378" i="8"/>
  <c r="AN377" i="8"/>
  <c r="AN376" i="8"/>
  <c r="AN375" i="8"/>
  <c r="AN374" i="8"/>
  <c r="AN373" i="8"/>
  <c r="AN372" i="8"/>
  <c r="AN371" i="8"/>
  <c r="AN370" i="8"/>
  <c r="AN369" i="8"/>
  <c r="AN368" i="8"/>
  <c r="AN367" i="8"/>
  <c r="AN366" i="8"/>
  <c r="AN365" i="8"/>
  <c r="AN364" i="8"/>
  <c r="AN361" i="8"/>
  <c r="AN360" i="8"/>
  <c r="AN359" i="8"/>
  <c r="AN358" i="8"/>
  <c r="AN357" i="8"/>
  <c r="AN356" i="8"/>
  <c r="AN355" i="8"/>
  <c r="AN354" i="8"/>
  <c r="AN353" i="8"/>
  <c r="AN352" i="8"/>
  <c r="AN351" i="8"/>
  <c r="AN350" i="8"/>
  <c r="AN349" i="8"/>
  <c r="AN348" i="8"/>
  <c r="AN347" i="8"/>
  <c r="AN344" i="8"/>
  <c r="AN343" i="8"/>
  <c r="AN342" i="8"/>
  <c r="AN341" i="8"/>
  <c r="AN340" i="8"/>
  <c r="AN339" i="8"/>
  <c r="AN338" i="8"/>
  <c r="AN337" i="8"/>
  <c r="AN336" i="8"/>
  <c r="AN335" i="8"/>
  <c r="AN334" i="8"/>
  <c r="AN333" i="8"/>
  <c r="AN332" i="8"/>
  <c r="AN331" i="8"/>
  <c r="AN328" i="8"/>
  <c r="AN327" i="8"/>
  <c r="AN326" i="8"/>
  <c r="AN325" i="8"/>
  <c r="AN324" i="8"/>
  <c r="AN323" i="8"/>
  <c r="AN322" i="8"/>
  <c r="AN321" i="8"/>
  <c r="AN320" i="8"/>
  <c r="AN319" i="8"/>
  <c r="AN318" i="8"/>
  <c r="AN317" i="8"/>
  <c r="AN316" i="8"/>
  <c r="AN315" i="8"/>
  <c r="AN312" i="8"/>
  <c r="AN311" i="8"/>
  <c r="AN310" i="8"/>
  <c r="AN309" i="8"/>
  <c r="AN308" i="8"/>
  <c r="AN307" i="8"/>
  <c r="AN306" i="8"/>
  <c r="AN305" i="8"/>
  <c r="AN304" i="8"/>
  <c r="AN303" i="8"/>
  <c r="AN302" i="8"/>
  <c r="AN299" i="8"/>
  <c r="AN298" i="8"/>
  <c r="AN297" i="8"/>
  <c r="AN296" i="8"/>
  <c r="AN295" i="8"/>
  <c r="AN294" i="8"/>
  <c r="AN293" i="8"/>
  <c r="AN292" i="8"/>
  <c r="AN291" i="8"/>
  <c r="AN290" i="8"/>
  <c r="AN289" i="8"/>
  <c r="AN286" i="8"/>
  <c r="AN285" i="8"/>
  <c r="AN284" i="8"/>
  <c r="AN283" i="8"/>
  <c r="AN282" i="8"/>
  <c r="AN281" i="8"/>
  <c r="AN280" i="8"/>
  <c r="AN279" i="8"/>
  <c r="AN278" i="8"/>
  <c r="AN277" i="8"/>
  <c r="AN276" i="8"/>
  <c r="AN275" i="8"/>
  <c r="AN274" i="8"/>
  <c r="AN273" i="8"/>
  <c r="AN270" i="8"/>
  <c r="AN269" i="8"/>
  <c r="AN268" i="8"/>
  <c r="AN267" i="8"/>
  <c r="AN266" i="8"/>
  <c r="AN265" i="8"/>
  <c r="AN264" i="8"/>
  <c r="AN263" i="8"/>
  <c r="AN262" i="8"/>
  <c r="AN261" i="8"/>
  <c r="AN260" i="8"/>
  <c r="AN259" i="8"/>
  <c r="AN258" i="8"/>
  <c r="AN257" i="8"/>
  <c r="AN254" i="8"/>
  <c r="AN253" i="8"/>
  <c r="AN252" i="8"/>
  <c r="AN251" i="8"/>
  <c r="AN250" i="8"/>
  <c r="AN249" i="8"/>
  <c r="AN248" i="8"/>
  <c r="AN247" i="8"/>
  <c r="AN246" i="8"/>
  <c r="AN245" i="8"/>
  <c r="AN244" i="8"/>
  <c r="AN243" i="8"/>
  <c r="AN242" i="8"/>
  <c r="AN241" i="8"/>
  <c r="AN240" i="8"/>
  <c r="AN239" i="8"/>
  <c r="AN238" i="8"/>
  <c r="AN237" i="8"/>
  <c r="AN236" i="8"/>
  <c r="AN235" i="8"/>
  <c r="AN232" i="8"/>
  <c r="AN231" i="8"/>
  <c r="AN230" i="8"/>
  <c r="AN229" i="8"/>
  <c r="AN228" i="8"/>
  <c r="AN227" i="8"/>
  <c r="AN226" i="8"/>
  <c r="AN225" i="8"/>
  <c r="AN224" i="8"/>
  <c r="AN223" i="8"/>
  <c r="AN222" i="8"/>
  <c r="AN221" i="8"/>
  <c r="AN220" i="8"/>
  <c r="AN219" i="8"/>
  <c r="AN218" i="8"/>
  <c r="AN217" i="8"/>
  <c r="AN216" i="8"/>
  <c r="AN215" i="8"/>
  <c r="AN214" i="8"/>
  <c r="AN213" i="8"/>
  <c r="AN212" i="8"/>
  <c r="AN209" i="8"/>
  <c r="AN208" i="8"/>
  <c r="AN207" i="8"/>
  <c r="AN206" i="8"/>
  <c r="AN205" i="8"/>
  <c r="AN204" i="8"/>
  <c r="AN203" i="8"/>
  <c r="AN202" i="8"/>
  <c r="AK14" i="6"/>
  <c r="AK4" i="6"/>
  <c r="AM396" i="8"/>
  <c r="AM395" i="8"/>
  <c r="AM394" i="8"/>
  <c r="AM393" i="8"/>
  <c r="AM392" i="8"/>
  <c r="AM391" i="8"/>
  <c r="AM390" i="8"/>
  <c r="AM389" i="8"/>
  <c r="AM388" i="8"/>
  <c r="AM387" i="8"/>
  <c r="AM386" i="8"/>
  <c r="AM385" i="8"/>
  <c r="AM384" i="8"/>
  <c r="AM383" i="8"/>
  <c r="AM382" i="8"/>
  <c r="AM286" i="8"/>
  <c r="AM285" i="8"/>
  <c r="AM284" i="8"/>
  <c r="AM379" i="8"/>
  <c r="AM378" i="8"/>
  <c r="AM377" i="8"/>
  <c r="AM376" i="8"/>
  <c r="AM375" i="8"/>
  <c r="AM374" i="8"/>
  <c r="AM373" i="8"/>
  <c r="AM372" i="8"/>
  <c r="AM371" i="8"/>
  <c r="AM370" i="8"/>
  <c r="AM369" i="8"/>
  <c r="AM368" i="8"/>
  <c r="AM367" i="8"/>
  <c r="AM366" i="8"/>
  <c r="AM365" i="8"/>
  <c r="AM364" i="8"/>
  <c r="AM361" i="8"/>
  <c r="AM360" i="8"/>
  <c r="AM359" i="8"/>
  <c r="AM358" i="8"/>
  <c r="AM357" i="8"/>
  <c r="AM356" i="8"/>
  <c r="AM355" i="8"/>
  <c r="AM354" i="8"/>
  <c r="AM353" i="8"/>
  <c r="AM352" i="8"/>
  <c r="AM351" i="8"/>
  <c r="AM350" i="8"/>
  <c r="AM349" i="8"/>
  <c r="AM348" i="8"/>
  <c r="AM347" i="8"/>
  <c r="AM344" i="8"/>
  <c r="AM343" i="8"/>
  <c r="AM342" i="8"/>
  <c r="AM341" i="8"/>
  <c r="AM340" i="8"/>
  <c r="AM339" i="8"/>
  <c r="AM338" i="8"/>
  <c r="AM337" i="8"/>
  <c r="AM336" i="8"/>
  <c r="AM335" i="8"/>
  <c r="AM334" i="8"/>
  <c r="AM333" i="8"/>
  <c r="AM332" i="8"/>
  <c r="AM331" i="8"/>
  <c r="AM328" i="8"/>
  <c r="AM327" i="8"/>
  <c r="AM326" i="8"/>
  <c r="AM325" i="8"/>
  <c r="AM324" i="8"/>
  <c r="AM323" i="8"/>
  <c r="AM322" i="8"/>
  <c r="AM321" i="8"/>
  <c r="AM320" i="8"/>
  <c r="AM319" i="8"/>
  <c r="AM318" i="8"/>
  <c r="AM317" i="8"/>
  <c r="AM316" i="8"/>
  <c r="AM315" i="8"/>
  <c r="AM312" i="8"/>
  <c r="AM311" i="8"/>
  <c r="AM310" i="8"/>
  <c r="AM309" i="8"/>
  <c r="AM308" i="8"/>
  <c r="AM307" i="8"/>
  <c r="AM306" i="8"/>
  <c r="AM305" i="8"/>
  <c r="AM304" i="8"/>
  <c r="AM303" i="8"/>
  <c r="AM302" i="8"/>
  <c r="AM299" i="8"/>
  <c r="AM298" i="8"/>
  <c r="AM297" i="8"/>
  <c r="AM296" i="8"/>
  <c r="AM295" i="8"/>
  <c r="AM294" i="8"/>
  <c r="AM293" i="8"/>
  <c r="AM292" i="8"/>
  <c r="AM291" i="8"/>
  <c r="AM290" i="8"/>
  <c r="AM289" i="8"/>
  <c r="AM283" i="8"/>
  <c r="AM282" i="8"/>
  <c r="AM281" i="8"/>
  <c r="AM280" i="8"/>
  <c r="AM279" i="8"/>
  <c r="AM278" i="8"/>
  <c r="AM277" i="8"/>
  <c r="AM276" i="8"/>
  <c r="AM275" i="8"/>
  <c r="AM274" i="8"/>
  <c r="AM273" i="8"/>
  <c r="AM270" i="8"/>
  <c r="AM269" i="8"/>
  <c r="AM268" i="8"/>
  <c r="AM267" i="8"/>
  <c r="AM266" i="8"/>
  <c r="AM265" i="8"/>
  <c r="AM264" i="8"/>
  <c r="AM263" i="8"/>
  <c r="AM262" i="8"/>
  <c r="AM261" i="8"/>
  <c r="AM260" i="8"/>
  <c r="AM259" i="8"/>
  <c r="AM258" i="8"/>
  <c r="AM257" i="8"/>
  <c r="AM254" i="8"/>
  <c r="AM253" i="8"/>
  <c r="AM252" i="8"/>
  <c r="AM251" i="8"/>
  <c r="AM250" i="8"/>
  <c r="AM249" i="8"/>
  <c r="AM248" i="8"/>
  <c r="AM247" i="8"/>
  <c r="AM246" i="8"/>
  <c r="AM245" i="8"/>
  <c r="AM244" i="8"/>
  <c r="AM243" i="8"/>
  <c r="AM242" i="8"/>
  <c r="AM241" i="8"/>
  <c r="AM240" i="8"/>
  <c r="AM239" i="8"/>
  <c r="AM238" i="8"/>
  <c r="AM237" i="8"/>
  <c r="AM236" i="8"/>
  <c r="AM235" i="8"/>
  <c r="AM232" i="8"/>
  <c r="AM231" i="8"/>
  <c r="AM230" i="8"/>
  <c r="AM229" i="8"/>
  <c r="AM228" i="8"/>
  <c r="AM227" i="8"/>
  <c r="AM226" i="8"/>
  <c r="AM225" i="8"/>
  <c r="AM224" i="8"/>
  <c r="AM223" i="8"/>
  <c r="AM222" i="8"/>
  <c r="AM221" i="8"/>
  <c r="AM220" i="8"/>
  <c r="AM219" i="8"/>
  <c r="AM218" i="8"/>
  <c r="AM217" i="8"/>
  <c r="AM216" i="8"/>
  <c r="AM215" i="8"/>
  <c r="AM214" i="8"/>
  <c r="AM213" i="8"/>
  <c r="AM212" i="8"/>
  <c r="AM209" i="8"/>
  <c r="AM208" i="8"/>
  <c r="AM207" i="8"/>
  <c r="AM206" i="8"/>
  <c r="AM205" i="8"/>
  <c r="AM204" i="8"/>
  <c r="AM203" i="8"/>
  <c r="AM202" i="8"/>
  <c r="AJ14" i="6"/>
  <c r="AJ4" i="6"/>
  <c r="AN424" i="8" l="1"/>
  <c r="AK8" i="6" s="1"/>
  <c r="AO424" i="8"/>
  <c r="AL8" i="6" s="1"/>
  <c r="R7" i="18"/>
  <c r="AJ8" i="6"/>
  <c r="AL379" i="8"/>
  <c r="AK379" i="8"/>
  <c r="AL285" i="8" l="1"/>
  <c r="AL284" i="8"/>
  <c r="AL286" i="8"/>
  <c r="AL283" i="8"/>
  <c r="AK283" i="8"/>
  <c r="AJ283" i="8"/>
  <c r="AI283" i="8"/>
  <c r="AH283" i="8"/>
  <c r="AG283" i="8"/>
  <c r="AF283" i="8"/>
  <c r="AE283" i="8"/>
  <c r="AL396" i="8"/>
  <c r="R10" i="18" l="1"/>
  <c r="R11" i="18" s="1"/>
  <c r="AL378" i="8"/>
  <c r="AL377" i="8"/>
  <c r="AL376" i="8"/>
  <c r="AL375" i="8"/>
  <c r="AL374" i="8"/>
  <c r="AL373" i="8"/>
  <c r="AL372" i="8"/>
  <c r="AL371" i="8"/>
  <c r="AL370" i="8"/>
  <c r="AL369" i="8"/>
  <c r="AL368" i="8"/>
  <c r="AL367" i="8"/>
  <c r="AL366" i="8"/>
  <c r="AL365" i="8"/>
  <c r="AL364" i="8"/>
  <c r="AL395" i="8"/>
  <c r="AL394" i="8"/>
  <c r="AL393" i="8"/>
  <c r="AL392" i="8"/>
  <c r="AL391" i="8"/>
  <c r="AL390" i="8"/>
  <c r="AL389" i="8"/>
  <c r="AL388" i="8"/>
  <c r="AL387" i="8"/>
  <c r="AL386" i="8"/>
  <c r="AL385" i="8"/>
  <c r="AL384" i="8"/>
  <c r="AL383" i="8"/>
  <c r="AL382" i="8"/>
  <c r="AL361" i="8"/>
  <c r="AL360" i="8"/>
  <c r="AL359" i="8"/>
  <c r="AL358" i="8"/>
  <c r="AL357" i="8"/>
  <c r="AL356" i="8"/>
  <c r="AL355" i="8"/>
  <c r="AL354" i="8"/>
  <c r="AL353" i="8"/>
  <c r="AL352" i="8"/>
  <c r="AL351" i="8"/>
  <c r="AL350" i="8"/>
  <c r="AL349" i="8"/>
  <c r="AL348" i="8"/>
  <c r="AL347" i="8"/>
  <c r="AL344" i="8"/>
  <c r="AL343" i="8"/>
  <c r="AL342" i="8"/>
  <c r="AL341" i="8"/>
  <c r="AL340" i="8"/>
  <c r="AL339" i="8"/>
  <c r="AL338" i="8"/>
  <c r="AL337" i="8"/>
  <c r="AL336" i="8"/>
  <c r="AL335" i="8"/>
  <c r="AL334" i="8"/>
  <c r="AL333" i="8"/>
  <c r="AL332" i="8"/>
  <c r="AL331" i="8"/>
  <c r="AL328" i="8"/>
  <c r="AL327" i="8"/>
  <c r="AL326" i="8"/>
  <c r="AL325" i="8"/>
  <c r="AL324" i="8"/>
  <c r="AL323" i="8"/>
  <c r="AL322" i="8"/>
  <c r="AL321" i="8"/>
  <c r="AL320" i="8"/>
  <c r="AL319" i="8"/>
  <c r="AL318" i="8"/>
  <c r="AL317" i="8"/>
  <c r="AL316" i="8"/>
  <c r="AL315" i="8"/>
  <c r="AL312" i="8"/>
  <c r="AL311" i="8"/>
  <c r="AL310" i="8"/>
  <c r="AL309" i="8"/>
  <c r="AL308" i="8"/>
  <c r="AL307" i="8"/>
  <c r="AL306" i="8"/>
  <c r="AL305" i="8"/>
  <c r="AL304" i="8"/>
  <c r="AL303" i="8"/>
  <c r="AL302" i="8"/>
  <c r="AL299" i="8"/>
  <c r="AL298" i="8"/>
  <c r="AL297" i="8"/>
  <c r="AL296" i="8"/>
  <c r="AL295" i="8"/>
  <c r="AL294" i="8"/>
  <c r="AL293" i="8"/>
  <c r="AL292" i="8"/>
  <c r="AL291" i="8"/>
  <c r="AL290" i="8"/>
  <c r="AL289" i="8"/>
  <c r="AL282" i="8"/>
  <c r="AL281" i="8"/>
  <c r="AL280" i="8"/>
  <c r="AL279" i="8"/>
  <c r="AL278" i="8"/>
  <c r="AL277" i="8"/>
  <c r="AL276" i="8"/>
  <c r="AL275" i="8"/>
  <c r="AL274" i="8"/>
  <c r="AL273" i="8"/>
  <c r="AL270" i="8"/>
  <c r="AL269" i="8"/>
  <c r="AL268" i="8"/>
  <c r="AL267" i="8"/>
  <c r="AL266" i="8"/>
  <c r="AL265" i="8"/>
  <c r="AL264" i="8"/>
  <c r="AL263" i="8"/>
  <c r="AL262" i="8"/>
  <c r="AL261" i="8"/>
  <c r="AL260" i="8"/>
  <c r="AL259" i="8"/>
  <c r="AL258" i="8"/>
  <c r="AL257" i="8"/>
  <c r="AL254" i="8"/>
  <c r="AL253" i="8"/>
  <c r="AL252" i="8"/>
  <c r="AL251" i="8"/>
  <c r="AL250" i="8"/>
  <c r="AL249" i="8"/>
  <c r="AL248" i="8"/>
  <c r="AL247" i="8"/>
  <c r="AL246" i="8"/>
  <c r="AL245" i="8"/>
  <c r="AL244" i="8"/>
  <c r="AL243" i="8"/>
  <c r="AL242" i="8"/>
  <c r="AL241" i="8"/>
  <c r="AL240" i="8"/>
  <c r="AL239" i="8"/>
  <c r="AL238" i="8"/>
  <c r="AL237" i="8"/>
  <c r="AL236" i="8"/>
  <c r="AL235" i="8"/>
  <c r="AL232" i="8"/>
  <c r="AL231" i="8"/>
  <c r="AL230" i="8"/>
  <c r="AL229" i="8"/>
  <c r="AL228" i="8"/>
  <c r="AL227" i="8"/>
  <c r="AL226" i="8"/>
  <c r="AL225" i="8"/>
  <c r="AL224" i="8"/>
  <c r="AL223" i="8"/>
  <c r="AL222" i="8"/>
  <c r="AL221" i="8"/>
  <c r="AL220" i="8"/>
  <c r="AL219" i="8"/>
  <c r="AL218" i="8"/>
  <c r="AL217" i="8"/>
  <c r="AL216" i="8"/>
  <c r="AL215" i="8"/>
  <c r="AL214" i="8"/>
  <c r="AL213" i="8"/>
  <c r="AL212" i="8"/>
  <c r="AL209" i="8"/>
  <c r="AL208" i="8"/>
  <c r="AL207" i="8"/>
  <c r="AL206" i="8"/>
  <c r="AL205" i="8"/>
  <c r="AL204" i="8"/>
  <c r="AL203" i="8"/>
  <c r="AL202" i="8"/>
  <c r="AI14" i="6"/>
  <c r="AI4" i="6"/>
  <c r="AK378" i="8"/>
  <c r="AK377" i="8"/>
  <c r="AK376" i="8"/>
  <c r="AK375" i="8"/>
  <c r="AK374" i="8"/>
  <c r="AK373" i="8"/>
  <c r="AK372" i="8"/>
  <c r="AK371" i="8"/>
  <c r="AK370" i="8"/>
  <c r="AK369" i="8"/>
  <c r="AK368" i="8"/>
  <c r="AK367" i="8"/>
  <c r="AK366" i="8"/>
  <c r="AK365" i="8"/>
  <c r="AK364" i="8"/>
  <c r="AK347" i="8"/>
  <c r="AK361" i="8"/>
  <c r="AK360" i="8"/>
  <c r="AK359" i="8"/>
  <c r="AK358" i="8"/>
  <c r="AK357" i="8"/>
  <c r="AK356" i="8"/>
  <c r="AK355" i="8"/>
  <c r="AK354" i="8"/>
  <c r="AK353" i="8"/>
  <c r="AK352" i="8"/>
  <c r="AK351" i="8"/>
  <c r="AK350" i="8"/>
  <c r="AK349" i="8"/>
  <c r="AK348" i="8"/>
  <c r="AK344" i="8"/>
  <c r="AK343" i="8"/>
  <c r="AK342" i="8"/>
  <c r="AK341" i="8"/>
  <c r="AK340" i="8"/>
  <c r="AK339" i="8"/>
  <c r="AK338" i="8"/>
  <c r="AK337" i="8"/>
  <c r="AK336" i="8"/>
  <c r="AK335" i="8"/>
  <c r="AK334" i="8"/>
  <c r="AK333" i="8"/>
  <c r="AK332" i="8"/>
  <c r="AK331" i="8"/>
  <c r="AK328" i="8"/>
  <c r="AK327" i="8"/>
  <c r="AK326" i="8"/>
  <c r="AK325" i="8"/>
  <c r="AK324" i="8"/>
  <c r="AK323" i="8"/>
  <c r="AK322" i="8"/>
  <c r="AK321" i="8"/>
  <c r="AK320" i="8"/>
  <c r="AK319" i="8"/>
  <c r="AK318" i="8"/>
  <c r="AK317" i="8"/>
  <c r="AK316" i="8"/>
  <c r="AK315" i="8"/>
  <c r="AK312" i="8"/>
  <c r="AK311" i="8"/>
  <c r="AK310" i="8"/>
  <c r="AK309" i="8"/>
  <c r="AK308" i="8"/>
  <c r="AK307" i="8"/>
  <c r="AK306" i="8"/>
  <c r="AK305" i="8"/>
  <c r="AK304" i="8"/>
  <c r="AK303" i="8"/>
  <c r="AK302" i="8"/>
  <c r="AK299" i="8"/>
  <c r="AK298" i="8"/>
  <c r="AK297" i="8"/>
  <c r="AK296" i="8"/>
  <c r="AK295" i="8"/>
  <c r="AK294" i="8"/>
  <c r="AK293" i="8"/>
  <c r="AK292" i="8"/>
  <c r="AK291" i="8"/>
  <c r="AK290" i="8"/>
  <c r="AK289" i="8"/>
  <c r="AK282" i="8"/>
  <c r="AK281" i="8"/>
  <c r="AK280" i="8"/>
  <c r="AK279" i="8"/>
  <c r="AK278" i="8"/>
  <c r="AK277" i="8"/>
  <c r="AK276" i="8"/>
  <c r="AK275" i="8"/>
  <c r="AK274" i="8"/>
  <c r="AK273" i="8"/>
  <c r="AK270" i="8"/>
  <c r="AK269" i="8"/>
  <c r="AK268" i="8"/>
  <c r="AK267" i="8"/>
  <c r="AK266" i="8"/>
  <c r="AK265" i="8"/>
  <c r="AK264" i="8"/>
  <c r="AK263" i="8"/>
  <c r="AK262" i="8"/>
  <c r="AK261" i="8"/>
  <c r="AK260" i="8"/>
  <c r="AK259" i="8"/>
  <c r="AK258" i="8"/>
  <c r="AK257" i="8"/>
  <c r="AK254" i="8"/>
  <c r="AK253" i="8"/>
  <c r="AK252" i="8"/>
  <c r="AK251" i="8"/>
  <c r="AK250" i="8"/>
  <c r="AK249" i="8"/>
  <c r="AK248" i="8"/>
  <c r="AK247" i="8"/>
  <c r="AK246" i="8"/>
  <c r="AK245" i="8"/>
  <c r="AK244" i="8"/>
  <c r="AK243" i="8"/>
  <c r="AK242" i="8"/>
  <c r="AK241" i="8"/>
  <c r="AK240" i="8"/>
  <c r="AK239" i="8"/>
  <c r="AK238" i="8"/>
  <c r="AK237" i="8"/>
  <c r="AK236" i="8"/>
  <c r="AK235" i="8"/>
  <c r="AK232" i="8"/>
  <c r="AK231" i="8"/>
  <c r="AK230" i="8"/>
  <c r="AK229" i="8"/>
  <c r="AK228" i="8"/>
  <c r="AK227" i="8"/>
  <c r="AK226" i="8"/>
  <c r="AK225" i="8"/>
  <c r="AK224" i="8"/>
  <c r="AK223" i="8"/>
  <c r="AK222" i="8"/>
  <c r="AK221" i="8"/>
  <c r="AK220" i="8"/>
  <c r="AK219" i="8"/>
  <c r="AK218" i="8"/>
  <c r="AK217" i="8"/>
  <c r="AK216" i="8"/>
  <c r="AK215" i="8"/>
  <c r="AK214" i="8"/>
  <c r="AK213" i="8"/>
  <c r="AK212" i="8"/>
  <c r="AK209" i="8"/>
  <c r="AK208" i="8"/>
  <c r="AK207" i="8"/>
  <c r="AK206" i="8"/>
  <c r="AK205" i="8"/>
  <c r="AK204" i="8"/>
  <c r="AK203" i="8"/>
  <c r="AK202" i="8"/>
  <c r="AH14" i="6"/>
  <c r="AH4" i="6"/>
  <c r="AL397" i="8" l="1"/>
  <c r="AI8" i="6" s="1"/>
  <c r="AK380" i="8"/>
  <c r="AH8" i="6" s="1"/>
  <c r="AJ361" i="8"/>
  <c r="AJ360" i="8"/>
  <c r="AJ359" i="8"/>
  <c r="AJ312" i="8" l="1"/>
  <c r="AI312" i="8"/>
  <c r="AH312" i="8"/>
  <c r="AG312" i="8"/>
  <c r="AJ311" i="8"/>
  <c r="AI311" i="8"/>
  <c r="AH311" i="8"/>
  <c r="AG311" i="8"/>
  <c r="AJ358" i="8" l="1"/>
  <c r="AJ357" i="8"/>
  <c r="AJ356" i="8"/>
  <c r="AJ355" i="8"/>
  <c r="AJ354" i="8"/>
  <c r="AJ353" i="8"/>
  <c r="AJ352" i="8"/>
  <c r="AJ351" i="8"/>
  <c r="AJ350" i="8"/>
  <c r="AJ349" i="8"/>
  <c r="AJ348" i="8"/>
  <c r="AJ347" i="8"/>
  <c r="AJ344" i="8"/>
  <c r="AJ343" i="8"/>
  <c r="AJ342" i="8"/>
  <c r="AJ341" i="8"/>
  <c r="AJ340" i="8"/>
  <c r="AJ339" i="8"/>
  <c r="AJ338" i="8"/>
  <c r="AJ337" i="8"/>
  <c r="AJ336" i="8"/>
  <c r="AJ335" i="8"/>
  <c r="AJ334" i="8"/>
  <c r="AJ333" i="8"/>
  <c r="AJ332" i="8"/>
  <c r="AJ331" i="8"/>
  <c r="AJ328" i="8"/>
  <c r="AJ327" i="8"/>
  <c r="AJ326" i="8"/>
  <c r="AJ325" i="8"/>
  <c r="AJ324" i="8"/>
  <c r="AJ323" i="8"/>
  <c r="AJ322" i="8"/>
  <c r="AJ321" i="8"/>
  <c r="AJ320" i="8"/>
  <c r="AJ319" i="8"/>
  <c r="AJ318" i="8"/>
  <c r="AJ317" i="8"/>
  <c r="AJ316" i="8"/>
  <c r="AJ315" i="8"/>
  <c r="AJ310" i="8"/>
  <c r="AJ309" i="8"/>
  <c r="AJ308" i="8"/>
  <c r="AJ307" i="8"/>
  <c r="AJ306" i="8"/>
  <c r="AJ305" i="8"/>
  <c r="AJ304" i="8"/>
  <c r="AJ303" i="8"/>
  <c r="AJ302" i="8"/>
  <c r="AJ299" i="8"/>
  <c r="AJ298" i="8"/>
  <c r="AJ297" i="8"/>
  <c r="AJ296" i="8"/>
  <c r="AJ295" i="8"/>
  <c r="AJ294" i="8"/>
  <c r="AJ293" i="8"/>
  <c r="AJ292" i="8"/>
  <c r="AJ291" i="8"/>
  <c r="AJ290" i="8"/>
  <c r="AJ289" i="8"/>
  <c r="AJ282" i="8"/>
  <c r="AJ281" i="8"/>
  <c r="AJ280" i="8"/>
  <c r="AJ279" i="8"/>
  <c r="AJ278" i="8"/>
  <c r="AJ277" i="8"/>
  <c r="AJ276" i="8"/>
  <c r="AJ275" i="8"/>
  <c r="AJ274" i="8"/>
  <c r="AJ273" i="8"/>
  <c r="AJ270" i="8"/>
  <c r="AJ269" i="8"/>
  <c r="AJ268" i="8"/>
  <c r="AJ267" i="8"/>
  <c r="AJ266" i="8"/>
  <c r="AJ265" i="8"/>
  <c r="AJ264" i="8"/>
  <c r="AJ263" i="8"/>
  <c r="AJ262" i="8"/>
  <c r="AJ261" i="8"/>
  <c r="AJ260" i="8"/>
  <c r="AJ259" i="8"/>
  <c r="AJ258" i="8"/>
  <c r="AJ257" i="8"/>
  <c r="AJ254" i="8"/>
  <c r="AJ253" i="8"/>
  <c r="AJ252" i="8"/>
  <c r="AJ251" i="8"/>
  <c r="AJ250" i="8"/>
  <c r="AJ249" i="8"/>
  <c r="AJ248" i="8"/>
  <c r="AJ247" i="8"/>
  <c r="AJ246" i="8"/>
  <c r="AJ245" i="8"/>
  <c r="AJ244" i="8"/>
  <c r="AJ243" i="8"/>
  <c r="AJ242" i="8"/>
  <c r="AJ241" i="8"/>
  <c r="AJ240" i="8"/>
  <c r="AJ239" i="8"/>
  <c r="AJ238" i="8"/>
  <c r="AJ237" i="8"/>
  <c r="AJ236" i="8"/>
  <c r="AJ235" i="8"/>
  <c r="AJ232" i="8"/>
  <c r="AJ231" i="8"/>
  <c r="AJ230" i="8"/>
  <c r="AJ229" i="8"/>
  <c r="AJ228" i="8"/>
  <c r="AJ227" i="8"/>
  <c r="AJ226" i="8"/>
  <c r="AJ225" i="8"/>
  <c r="AJ224" i="8"/>
  <c r="AJ223" i="8"/>
  <c r="AJ222" i="8"/>
  <c r="AJ221" i="8"/>
  <c r="AJ220" i="8"/>
  <c r="AJ219" i="8"/>
  <c r="AJ218" i="8"/>
  <c r="AJ217" i="8"/>
  <c r="AJ216" i="8"/>
  <c r="AJ215" i="8"/>
  <c r="AJ214" i="8"/>
  <c r="AJ213" i="8"/>
  <c r="AJ212" i="8"/>
  <c r="AJ209" i="8"/>
  <c r="AJ208" i="8"/>
  <c r="AJ207" i="8"/>
  <c r="AJ206" i="8"/>
  <c r="AJ205" i="8"/>
  <c r="AJ204" i="8"/>
  <c r="AJ203" i="8"/>
  <c r="AJ202" i="8"/>
  <c r="AJ362" i="8" l="1"/>
  <c r="AG8" i="6" s="1"/>
  <c r="AG14" i="6"/>
  <c r="AG4" i="6"/>
  <c r="AI331" i="8" l="1"/>
  <c r="AI344" i="8"/>
  <c r="AI343" i="8" l="1"/>
  <c r="AI342" i="8"/>
  <c r="AI341" i="8"/>
  <c r="AI340" i="8"/>
  <c r="AI339" i="8"/>
  <c r="AI338" i="8"/>
  <c r="AI337" i="8"/>
  <c r="AI336" i="8"/>
  <c r="AI335" i="8"/>
  <c r="AI334" i="8"/>
  <c r="AI333" i="8"/>
  <c r="AI332" i="8"/>
  <c r="AI328" i="8"/>
  <c r="AI327" i="8"/>
  <c r="AI326" i="8"/>
  <c r="AI325" i="8"/>
  <c r="AI324" i="8"/>
  <c r="AI323" i="8"/>
  <c r="AI322" i="8"/>
  <c r="AI321" i="8"/>
  <c r="AI320" i="8"/>
  <c r="AI319" i="8"/>
  <c r="AI318" i="8"/>
  <c r="AI317" i="8"/>
  <c r="AI316" i="8"/>
  <c r="AI315" i="8"/>
  <c r="AI310" i="8"/>
  <c r="AI309" i="8"/>
  <c r="AI308" i="8"/>
  <c r="AI307" i="8"/>
  <c r="AI306" i="8"/>
  <c r="AI305" i="8"/>
  <c r="AI304" i="8"/>
  <c r="AI303" i="8"/>
  <c r="AI302" i="8"/>
  <c r="AI299" i="8"/>
  <c r="AI298" i="8"/>
  <c r="AI297" i="8"/>
  <c r="AI296" i="8"/>
  <c r="AI295" i="8"/>
  <c r="AI294" i="8"/>
  <c r="AI293" i="8"/>
  <c r="AI292" i="8"/>
  <c r="AI291" i="8"/>
  <c r="AI290" i="8"/>
  <c r="AI289" i="8"/>
  <c r="AI282" i="8"/>
  <c r="AI281" i="8"/>
  <c r="AI280" i="8"/>
  <c r="AI279" i="8"/>
  <c r="AI278" i="8"/>
  <c r="AI277" i="8"/>
  <c r="AI276" i="8"/>
  <c r="AI275" i="8"/>
  <c r="AI274" i="8"/>
  <c r="AI273" i="8"/>
  <c r="AI270" i="8"/>
  <c r="AI269" i="8"/>
  <c r="AI268" i="8"/>
  <c r="AI267" i="8"/>
  <c r="AI266" i="8"/>
  <c r="AI265" i="8"/>
  <c r="AI264" i="8"/>
  <c r="AI263" i="8"/>
  <c r="AI262" i="8"/>
  <c r="AI261" i="8"/>
  <c r="AI260" i="8"/>
  <c r="AI259" i="8"/>
  <c r="AI258" i="8"/>
  <c r="AI257" i="8"/>
  <c r="AI254" i="8"/>
  <c r="AI253" i="8"/>
  <c r="AI252" i="8"/>
  <c r="AI251" i="8"/>
  <c r="AI250" i="8"/>
  <c r="AI249" i="8"/>
  <c r="AI248" i="8"/>
  <c r="AI247" i="8"/>
  <c r="AI246" i="8"/>
  <c r="AI245" i="8"/>
  <c r="AI244" i="8"/>
  <c r="AI243" i="8"/>
  <c r="AI242" i="8"/>
  <c r="AI241" i="8"/>
  <c r="AI240" i="8"/>
  <c r="AI239" i="8"/>
  <c r="AI238" i="8"/>
  <c r="AI237" i="8"/>
  <c r="AI236" i="8"/>
  <c r="AI235" i="8"/>
  <c r="AI232" i="8"/>
  <c r="AI231" i="8"/>
  <c r="AI230" i="8"/>
  <c r="AI229" i="8"/>
  <c r="AI228" i="8"/>
  <c r="AI227" i="8"/>
  <c r="AI226" i="8"/>
  <c r="AI225" i="8"/>
  <c r="AI224" i="8"/>
  <c r="AI223" i="8"/>
  <c r="AI222" i="8"/>
  <c r="AI221" i="8"/>
  <c r="AI220" i="8"/>
  <c r="AI219" i="8"/>
  <c r="AI218" i="8"/>
  <c r="AI217" i="8"/>
  <c r="AI216" i="8"/>
  <c r="AI215" i="8"/>
  <c r="AI214" i="8"/>
  <c r="AI213" i="8"/>
  <c r="AI212" i="8"/>
  <c r="AI209" i="8"/>
  <c r="AI208" i="8"/>
  <c r="AI207" i="8"/>
  <c r="AI206" i="8"/>
  <c r="AI205" i="8"/>
  <c r="AI204" i="8"/>
  <c r="AI203" i="8"/>
  <c r="AI202" i="8"/>
  <c r="AF14" i="6"/>
  <c r="AF4" i="6"/>
  <c r="AI345" i="8" l="1"/>
  <c r="AF8" i="6" s="1"/>
  <c r="AE14" i="6" l="1"/>
  <c r="AE4" i="6"/>
  <c r="AH328" i="8"/>
  <c r="AH327" i="8"/>
  <c r="AH326" i="8"/>
  <c r="AH325" i="8"/>
  <c r="AH324" i="8"/>
  <c r="AH323" i="8"/>
  <c r="AH322" i="8"/>
  <c r="AH321" i="8"/>
  <c r="AH320" i="8"/>
  <c r="AH319" i="8"/>
  <c r="AH318" i="8"/>
  <c r="AH317" i="8"/>
  <c r="AH316" i="8"/>
  <c r="AH315" i="8"/>
  <c r="AH310" i="8"/>
  <c r="AH309" i="8"/>
  <c r="AH308" i="8"/>
  <c r="AH307" i="8"/>
  <c r="AH306" i="8"/>
  <c r="AH305" i="8"/>
  <c r="AH304" i="8"/>
  <c r="AH303" i="8"/>
  <c r="AH302" i="8"/>
  <c r="AH299" i="8"/>
  <c r="AH298" i="8"/>
  <c r="AH297" i="8"/>
  <c r="AH296" i="8"/>
  <c r="AH295" i="8"/>
  <c r="AH294" i="8"/>
  <c r="AH293" i="8"/>
  <c r="AH292" i="8"/>
  <c r="AH291" i="8"/>
  <c r="AH290" i="8"/>
  <c r="AH289" i="8"/>
  <c r="AH282" i="8"/>
  <c r="AH281" i="8"/>
  <c r="AH280" i="8"/>
  <c r="AH279" i="8"/>
  <c r="AH278" i="8"/>
  <c r="AH277" i="8"/>
  <c r="AH276" i="8"/>
  <c r="AH275" i="8"/>
  <c r="AH274" i="8"/>
  <c r="AH273" i="8"/>
  <c r="AH270" i="8"/>
  <c r="AH269" i="8"/>
  <c r="AH268" i="8"/>
  <c r="AH267" i="8"/>
  <c r="AH266" i="8"/>
  <c r="AH265" i="8"/>
  <c r="AH264" i="8"/>
  <c r="AH263" i="8"/>
  <c r="AH262" i="8"/>
  <c r="AH261" i="8"/>
  <c r="AH260" i="8"/>
  <c r="AH259" i="8"/>
  <c r="AH258" i="8"/>
  <c r="AH257" i="8"/>
  <c r="AH254" i="8"/>
  <c r="AH253" i="8"/>
  <c r="AH252" i="8"/>
  <c r="AH251" i="8"/>
  <c r="AH250" i="8"/>
  <c r="AH249" i="8"/>
  <c r="AH248" i="8"/>
  <c r="AH247" i="8"/>
  <c r="AH246" i="8"/>
  <c r="AH245" i="8"/>
  <c r="AH244" i="8"/>
  <c r="AH243" i="8"/>
  <c r="AH242" i="8"/>
  <c r="AH241" i="8"/>
  <c r="AH240" i="8"/>
  <c r="AH239" i="8"/>
  <c r="AH238" i="8"/>
  <c r="AH237" i="8"/>
  <c r="AH236" i="8"/>
  <c r="AH235" i="8"/>
  <c r="AH232" i="8"/>
  <c r="AH231" i="8"/>
  <c r="AH230" i="8"/>
  <c r="AH229" i="8"/>
  <c r="AH228" i="8"/>
  <c r="AH227" i="8"/>
  <c r="AH226" i="8"/>
  <c r="AH225" i="8"/>
  <c r="AH224" i="8"/>
  <c r="AH223" i="8"/>
  <c r="AH222" i="8"/>
  <c r="AH221" i="8"/>
  <c r="AH220" i="8"/>
  <c r="AH219" i="8"/>
  <c r="AH218" i="8"/>
  <c r="AH217" i="8"/>
  <c r="AH216" i="8"/>
  <c r="AH215" i="8"/>
  <c r="AH214" i="8"/>
  <c r="AH213" i="8"/>
  <c r="AH212" i="8"/>
  <c r="AH209" i="8"/>
  <c r="AH208" i="8"/>
  <c r="AH207" i="8"/>
  <c r="AH206" i="8"/>
  <c r="AH205" i="8"/>
  <c r="AH204" i="8"/>
  <c r="AH203" i="8"/>
  <c r="AH202" i="8"/>
  <c r="AH329" i="8" l="1"/>
  <c r="AE8" i="6" s="1"/>
  <c r="AG298" i="8"/>
  <c r="AG297" i="8"/>
  <c r="AG296" i="8"/>
  <c r="AG295" i="8"/>
  <c r="AF299" i="8"/>
  <c r="AF298" i="8"/>
  <c r="AF297" i="8"/>
  <c r="AF295" i="8"/>
  <c r="AF294" i="8"/>
  <c r="AF296" i="8"/>
  <c r="AD14" i="6" l="1"/>
  <c r="AD4" i="6"/>
  <c r="AG310" i="8"/>
  <c r="AG309" i="8"/>
  <c r="AG308" i="8"/>
  <c r="AG307" i="8"/>
  <c r="AG306" i="8"/>
  <c r="AG305" i="8"/>
  <c r="AG304" i="8"/>
  <c r="AG303" i="8"/>
  <c r="AG302" i="8"/>
  <c r="AG299" i="8"/>
  <c r="AG294" i="8"/>
  <c r="AG293" i="8"/>
  <c r="AG292" i="8"/>
  <c r="AG291" i="8"/>
  <c r="AG290" i="8"/>
  <c r="AG289" i="8"/>
  <c r="AG282" i="8"/>
  <c r="AG281" i="8"/>
  <c r="AG280" i="8"/>
  <c r="AG279" i="8"/>
  <c r="AG278" i="8"/>
  <c r="AG277" i="8"/>
  <c r="AG276" i="8"/>
  <c r="AG275" i="8"/>
  <c r="AG274" i="8"/>
  <c r="AG273" i="8"/>
  <c r="AG270" i="8"/>
  <c r="AG269" i="8"/>
  <c r="AG268" i="8"/>
  <c r="AG267" i="8"/>
  <c r="AG266" i="8"/>
  <c r="AG265" i="8"/>
  <c r="AG264" i="8"/>
  <c r="AG263" i="8"/>
  <c r="AG262" i="8"/>
  <c r="AG261" i="8"/>
  <c r="AG260" i="8"/>
  <c r="AG259" i="8"/>
  <c r="AG258" i="8"/>
  <c r="AG257" i="8"/>
  <c r="AG254" i="8"/>
  <c r="AG253" i="8"/>
  <c r="AG252" i="8"/>
  <c r="AG251" i="8"/>
  <c r="AG250" i="8"/>
  <c r="AG249" i="8"/>
  <c r="AG248" i="8"/>
  <c r="AG247" i="8"/>
  <c r="AG246" i="8"/>
  <c r="AG245" i="8"/>
  <c r="AG244" i="8"/>
  <c r="AG243" i="8"/>
  <c r="AG242" i="8"/>
  <c r="AG241" i="8"/>
  <c r="AG240" i="8"/>
  <c r="AG239" i="8"/>
  <c r="AG238" i="8"/>
  <c r="AG237" i="8"/>
  <c r="AG236" i="8"/>
  <c r="AG235" i="8"/>
  <c r="AG232" i="8"/>
  <c r="AG231" i="8"/>
  <c r="AG230" i="8"/>
  <c r="AG229" i="8"/>
  <c r="AG228" i="8"/>
  <c r="AG227" i="8"/>
  <c r="AG226" i="8"/>
  <c r="AG225" i="8"/>
  <c r="AG224" i="8"/>
  <c r="AG223" i="8"/>
  <c r="AG222" i="8"/>
  <c r="AG221" i="8"/>
  <c r="AG220" i="8"/>
  <c r="AG219" i="8"/>
  <c r="AG218" i="8"/>
  <c r="AG217" i="8"/>
  <c r="AG216" i="8"/>
  <c r="AG215" i="8"/>
  <c r="AG214" i="8"/>
  <c r="AG213" i="8"/>
  <c r="AG212" i="8"/>
  <c r="AG209" i="8"/>
  <c r="AG208" i="8"/>
  <c r="AG207" i="8"/>
  <c r="AG206" i="8"/>
  <c r="AG205" i="8"/>
  <c r="AG204" i="8"/>
  <c r="AG203" i="8"/>
  <c r="AG202" i="8"/>
  <c r="AG313" i="8" l="1"/>
  <c r="AD8" i="6" s="1"/>
  <c r="AF289" i="8"/>
  <c r="AE2" i="16" l="1"/>
  <c r="AD2" i="16"/>
  <c r="AC2" i="16"/>
  <c r="AB2" i="16"/>
  <c r="AA2" i="16"/>
  <c r="Z2" i="16"/>
  <c r="Y2" i="16"/>
  <c r="X2" i="16"/>
  <c r="V2" i="16"/>
  <c r="U2" i="16"/>
  <c r="T2" i="16"/>
  <c r="S2" i="16"/>
  <c r="R2" i="16"/>
  <c r="Q2" i="16"/>
  <c r="P2" i="16"/>
  <c r="O2" i="16"/>
  <c r="N2" i="16"/>
  <c r="M2" i="16"/>
  <c r="W2" i="16"/>
  <c r="AF2" i="16" s="1"/>
  <c r="AC7" i="6" s="1"/>
  <c r="AF48" i="8"/>
  <c r="AF186" i="8" l="1"/>
  <c r="AF185" i="8"/>
  <c r="AF184" i="8"/>
  <c r="AF182" i="8"/>
  <c r="AF167" i="8"/>
  <c r="AF158" i="8"/>
  <c r="AF293" i="8"/>
  <c r="AF292" i="8"/>
  <c r="AF291" i="8"/>
  <c r="AF290" i="8"/>
  <c r="AF282" i="8"/>
  <c r="AF281" i="8"/>
  <c r="AF280" i="8"/>
  <c r="AF279" i="8"/>
  <c r="AF278" i="8"/>
  <c r="AF277" i="8"/>
  <c r="AF276" i="8"/>
  <c r="AF275" i="8"/>
  <c r="AF274" i="8"/>
  <c r="AF273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09" i="8"/>
  <c r="AF208" i="8"/>
  <c r="AF207" i="8"/>
  <c r="AF206" i="8"/>
  <c r="AF205" i="8"/>
  <c r="AF204" i="8"/>
  <c r="AF203" i="8"/>
  <c r="AF202" i="8"/>
  <c r="AF199" i="8"/>
  <c r="AF198" i="8"/>
  <c r="AF197" i="8"/>
  <c r="AF196" i="8"/>
  <c r="AF195" i="8"/>
  <c r="AF194" i="8"/>
  <c r="AF193" i="8"/>
  <c r="AF192" i="8"/>
  <c r="AF191" i="8"/>
  <c r="AF190" i="8"/>
  <c r="AF189" i="8"/>
  <c r="AF183" i="8"/>
  <c r="AF181" i="8"/>
  <c r="AF180" i="8"/>
  <c r="AF179" i="8"/>
  <c r="AF178" i="8"/>
  <c r="AF177" i="8"/>
  <c r="AF176" i="8"/>
  <c r="AF175" i="8"/>
  <c r="AF174" i="8"/>
  <c r="AF173" i="8"/>
  <c r="AF172" i="8"/>
  <c r="AF171" i="8"/>
  <c r="AF168" i="8"/>
  <c r="AF166" i="8"/>
  <c r="AF165" i="8"/>
  <c r="AF164" i="8"/>
  <c r="AF163" i="8"/>
  <c r="AF162" i="8"/>
  <c r="AF161" i="8"/>
  <c r="AF160" i="8"/>
  <c r="AF159" i="8"/>
  <c r="AF157" i="8"/>
  <c r="AF156" i="8"/>
  <c r="AF153" i="8"/>
  <c r="AF150" i="8"/>
  <c r="AF149" i="8"/>
  <c r="AF148" i="8"/>
  <c r="AF147" i="8"/>
  <c r="AF146" i="8"/>
  <c r="AF145" i="8"/>
  <c r="AF144" i="8"/>
  <c r="AF143" i="8"/>
  <c r="AF140" i="8"/>
  <c r="AF139" i="8"/>
  <c r="AF138" i="8"/>
  <c r="AF137" i="8"/>
  <c r="AF136" i="8"/>
  <c r="AF135" i="8"/>
  <c r="AF134" i="8"/>
  <c r="AF131" i="8"/>
  <c r="AF130" i="8"/>
  <c r="AF129" i="8"/>
  <c r="AF128" i="8"/>
  <c r="AF127" i="8"/>
  <c r="AF126" i="8"/>
  <c r="AF125" i="8"/>
  <c r="AF124" i="8"/>
  <c r="AF123" i="8"/>
  <c r="AF122" i="8"/>
  <c r="AF121" i="8"/>
  <c r="AF120" i="8"/>
  <c r="AF119" i="8"/>
  <c r="AF118" i="8"/>
  <c r="AF117" i="8"/>
  <c r="AF116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98" i="8"/>
  <c r="AF97" i="8"/>
  <c r="AF96" i="8"/>
  <c r="AF95" i="8"/>
  <c r="AF94" i="8"/>
  <c r="AF91" i="8"/>
  <c r="AF90" i="8"/>
  <c r="AF89" i="8"/>
  <c r="AF86" i="8"/>
  <c r="AF85" i="8"/>
  <c r="AF84" i="8"/>
  <c r="AF83" i="8"/>
  <c r="AF82" i="8"/>
  <c r="AF79" i="8"/>
  <c r="AF78" i="8"/>
  <c r="AF77" i="8"/>
  <c r="AF76" i="8"/>
  <c r="AF75" i="8"/>
  <c r="AF74" i="8"/>
  <c r="AF73" i="8"/>
  <c r="AF72" i="8"/>
  <c r="AF69" i="8"/>
  <c r="AF68" i="8"/>
  <c r="AF67" i="8"/>
  <c r="AF66" i="8"/>
  <c r="AF65" i="8"/>
  <c r="AF64" i="8"/>
  <c r="AF63" i="8"/>
  <c r="AF60" i="8"/>
  <c r="AF58" i="8"/>
  <c r="AF57" i="8"/>
  <c r="AF56" i="8"/>
  <c r="AF55" i="8"/>
  <c r="AF54" i="8"/>
  <c r="AF53" i="8"/>
  <c r="AF52" i="8"/>
  <c r="AF51" i="8"/>
  <c r="AF50" i="8"/>
  <c r="AF49" i="8"/>
  <c r="AF47" i="8"/>
  <c r="AF46" i="8"/>
  <c r="AF43" i="8"/>
  <c r="AF42" i="8"/>
  <c r="AF41" i="8"/>
  <c r="AF40" i="8"/>
  <c r="AF39" i="8"/>
  <c r="AF38" i="8"/>
  <c r="AF37" i="8"/>
  <c r="AF36" i="8"/>
  <c r="AF35" i="8"/>
  <c r="AF34" i="8"/>
  <c r="AC14" i="6"/>
  <c r="AC4" i="6"/>
  <c r="AF300" i="8" l="1"/>
  <c r="AC8" i="6" s="1"/>
  <c r="AE279" i="8"/>
  <c r="AE158" i="8" l="1"/>
  <c r="AE167" i="8"/>
  <c r="AE182" i="8"/>
  <c r="AE185" i="8"/>
  <c r="AE184" i="8"/>
  <c r="AE168" i="8"/>
  <c r="AE166" i="8"/>
  <c r="AE165" i="8"/>
  <c r="AE164" i="8"/>
  <c r="AE163" i="8"/>
  <c r="AE162" i="8"/>
  <c r="AE161" i="8"/>
  <c r="AE160" i="8"/>
  <c r="AE159" i="8"/>
  <c r="AE157" i="8"/>
  <c r="AE183" i="8"/>
  <c r="AE181" i="8"/>
  <c r="AE282" i="8"/>
  <c r="AE281" i="8"/>
  <c r="AE280" i="8"/>
  <c r="AE278" i="8"/>
  <c r="AE277" i="8"/>
  <c r="AE276" i="8"/>
  <c r="AE275" i="8"/>
  <c r="AE274" i="8"/>
  <c r="AE273" i="8"/>
  <c r="AE270" i="8"/>
  <c r="AE269" i="8"/>
  <c r="AE268" i="8"/>
  <c r="AE267" i="8"/>
  <c r="AE266" i="8"/>
  <c r="AE265" i="8"/>
  <c r="AE264" i="8"/>
  <c r="AE263" i="8"/>
  <c r="AE262" i="8"/>
  <c r="AE261" i="8"/>
  <c r="AE260" i="8"/>
  <c r="AE259" i="8"/>
  <c r="AE258" i="8"/>
  <c r="AE257" i="8"/>
  <c r="AE254" i="8"/>
  <c r="AE253" i="8"/>
  <c r="AE252" i="8"/>
  <c r="AE251" i="8"/>
  <c r="AE250" i="8"/>
  <c r="AE249" i="8"/>
  <c r="AE248" i="8"/>
  <c r="AE247" i="8"/>
  <c r="AE246" i="8"/>
  <c r="AE245" i="8"/>
  <c r="AE244" i="8"/>
  <c r="AE243" i="8"/>
  <c r="AE242" i="8"/>
  <c r="AE241" i="8"/>
  <c r="AE240" i="8"/>
  <c r="AE239" i="8"/>
  <c r="AE238" i="8"/>
  <c r="AE237" i="8"/>
  <c r="AE236" i="8"/>
  <c r="AE235" i="8"/>
  <c r="AE232" i="8"/>
  <c r="AE231" i="8"/>
  <c r="AE230" i="8"/>
  <c r="AE229" i="8"/>
  <c r="AE228" i="8"/>
  <c r="AE227" i="8"/>
  <c r="AE226" i="8"/>
  <c r="AE225" i="8"/>
  <c r="AE224" i="8"/>
  <c r="AE223" i="8"/>
  <c r="AE222" i="8"/>
  <c r="AE221" i="8"/>
  <c r="AE220" i="8"/>
  <c r="AE219" i="8"/>
  <c r="AE218" i="8"/>
  <c r="AE217" i="8"/>
  <c r="AE216" i="8"/>
  <c r="AE215" i="8"/>
  <c r="AE214" i="8"/>
  <c r="AE213" i="8"/>
  <c r="AE212" i="8"/>
  <c r="AE209" i="8"/>
  <c r="AE208" i="8"/>
  <c r="AE207" i="8"/>
  <c r="AE206" i="8"/>
  <c r="AE205" i="8"/>
  <c r="AE204" i="8"/>
  <c r="AE203" i="8"/>
  <c r="AE202" i="8"/>
  <c r="AE199" i="8"/>
  <c r="AE198" i="8"/>
  <c r="AE197" i="8"/>
  <c r="AE196" i="8"/>
  <c r="AE195" i="8"/>
  <c r="AE194" i="8"/>
  <c r="AE193" i="8"/>
  <c r="AE192" i="8"/>
  <c r="AE191" i="8"/>
  <c r="AE190" i="8"/>
  <c r="AE189" i="8"/>
  <c r="AE180" i="8"/>
  <c r="AE179" i="8"/>
  <c r="AE178" i="8"/>
  <c r="AE177" i="8"/>
  <c r="AE176" i="8"/>
  <c r="AE175" i="8"/>
  <c r="AE174" i="8"/>
  <c r="AE173" i="8"/>
  <c r="AE172" i="8"/>
  <c r="AE171" i="8"/>
  <c r="AE156" i="8"/>
  <c r="AE153" i="8"/>
  <c r="AE150" i="8"/>
  <c r="AE149" i="8"/>
  <c r="AE148" i="8"/>
  <c r="AE147" i="8"/>
  <c r="AE146" i="8"/>
  <c r="AE145" i="8"/>
  <c r="AE144" i="8"/>
  <c r="AE143" i="8"/>
  <c r="AE140" i="8"/>
  <c r="AE139" i="8"/>
  <c r="AE138" i="8"/>
  <c r="AE137" i="8"/>
  <c r="AE136" i="8"/>
  <c r="AE135" i="8"/>
  <c r="AE134" i="8"/>
  <c r="AE131" i="8"/>
  <c r="AE130" i="8"/>
  <c r="AE129" i="8"/>
  <c r="AE128" i="8"/>
  <c r="AE127" i="8"/>
  <c r="AE126" i="8"/>
  <c r="AE125" i="8"/>
  <c r="AE124" i="8"/>
  <c r="AE123" i="8"/>
  <c r="AE122" i="8"/>
  <c r="AE121" i="8"/>
  <c r="AE120" i="8"/>
  <c r="AE119" i="8"/>
  <c r="AE118" i="8"/>
  <c r="AE117" i="8"/>
  <c r="AE116" i="8"/>
  <c r="AE113" i="8"/>
  <c r="AE112" i="8"/>
  <c r="AE111" i="8"/>
  <c r="AE110" i="8"/>
  <c r="AE109" i="8"/>
  <c r="AE108" i="8"/>
  <c r="AE107" i="8"/>
  <c r="AE106" i="8"/>
  <c r="AE105" i="8"/>
  <c r="AE104" i="8"/>
  <c r="AE103" i="8"/>
  <c r="AE102" i="8"/>
  <c r="AE101" i="8"/>
  <c r="AE98" i="8"/>
  <c r="AE97" i="8"/>
  <c r="AE96" i="8"/>
  <c r="AE95" i="8"/>
  <c r="AE94" i="8"/>
  <c r="AE91" i="8"/>
  <c r="AE90" i="8"/>
  <c r="AE89" i="8"/>
  <c r="AE86" i="8"/>
  <c r="AE85" i="8"/>
  <c r="AE84" i="8"/>
  <c r="AE83" i="8"/>
  <c r="AE82" i="8"/>
  <c r="AE79" i="8"/>
  <c r="AE78" i="8"/>
  <c r="AE77" i="8"/>
  <c r="AE76" i="8"/>
  <c r="AE75" i="8"/>
  <c r="AE74" i="8"/>
  <c r="AE73" i="8"/>
  <c r="AE72" i="8"/>
  <c r="AE69" i="8"/>
  <c r="AE68" i="8"/>
  <c r="AE67" i="8"/>
  <c r="AE66" i="8"/>
  <c r="AE65" i="8"/>
  <c r="AE64" i="8"/>
  <c r="AE63" i="8"/>
  <c r="AE60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3" i="8"/>
  <c r="AE42" i="8"/>
  <c r="AE41" i="8"/>
  <c r="AE40" i="8"/>
  <c r="AE39" i="8"/>
  <c r="AE38" i="8"/>
  <c r="AE37" i="8"/>
  <c r="AE36" i="8"/>
  <c r="AE35" i="8"/>
  <c r="AE34" i="8"/>
  <c r="AB14" i="6"/>
  <c r="AB4" i="6"/>
  <c r="AE287" i="8" l="1"/>
  <c r="AB8" i="6" s="1"/>
  <c r="AE183" i="15"/>
  <c r="AD157" i="8"/>
  <c r="AD168" i="8"/>
  <c r="AD166" i="8"/>
  <c r="AD165" i="8"/>
  <c r="AD164" i="8"/>
  <c r="AD163" i="8"/>
  <c r="AD162" i="8"/>
  <c r="AD161" i="8"/>
  <c r="AD160" i="8"/>
  <c r="AD159" i="8"/>
  <c r="AD183" i="8"/>
  <c r="AD181" i="8"/>
  <c r="AE163" i="15"/>
  <c r="X156" i="15"/>
  <c r="AD157" i="15"/>
  <c r="AD276" i="15"/>
  <c r="AD275" i="15"/>
  <c r="AD274" i="15"/>
  <c r="AD273" i="15"/>
  <c r="AD272" i="15"/>
  <c r="AD271" i="15"/>
  <c r="AD270" i="15"/>
  <c r="AD269" i="15"/>
  <c r="AD268" i="15"/>
  <c r="AD267" i="15"/>
  <c r="AD266" i="15"/>
  <c r="AD265" i="15"/>
  <c r="AD264" i="15"/>
  <c r="AD263" i="15"/>
  <c r="AD262" i="15"/>
  <c r="AD261" i="15"/>
  <c r="AD260" i="15"/>
  <c r="AD259" i="15"/>
  <c r="AD258" i="15"/>
  <c r="AD257" i="15"/>
  <c r="AD254" i="15"/>
  <c r="AC254" i="15"/>
  <c r="AD253" i="15"/>
  <c r="AC253" i="15"/>
  <c r="AD252" i="15"/>
  <c r="AC252" i="15"/>
  <c r="AD251" i="15"/>
  <c r="AC251" i="15"/>
  <c r="AD250" i="15"/>
  <c r="AC250" i="15"/>
  <c r="AD249" i="15"/>
  <c r="AC249" i="15"/>
  <c r="AD248" i="15"/>
  <c r="AC248" i="15"/>
  <c r="AD247" i="15"/>
  <c r="AC247" i="15"/>
  <c r="AD246" i="15"/>
  <c r="AC246" i="15"/>
  <c r="AD245" i="15"/>
  <c r="AC245" i="15"/>
  <c r="AD244" i="15"/>
  <c r="AC244" i="15"/>
  <c r="AD243" i="15"/>
  <c r="AC243" i="15"/>
  <c r="AD242" i="15"/>
  <c r="AC242" i="15"/>
  <c r="AD241" i="15"/>
  <c r="AC241" i="15"/>
  <c r="AD240" i="15"/>
  <c r="AC240" i="15"/>
  <c r="AD239" i="15"/>
  <c r="AC239" i="15"/>
  <c r="AD238" i="15"/>
  <c r="AC238" i="15"/>
  <c r="AD237" i="15"/>
  <c r="AC237" i="15"/>
  <c r="AD236" i="15"/>
  <c r="AC236" i="15"/>
  <c r="AD235" i="15"/>
  <c r="AC235" i="15"/>
  <c r="AD232" i="15"/>
  <c r="AC232" i="15"/>
  <c r="AB232" i="15"/>
  <c r="AD231" i="15"/>
  <c r="AC231" i="15"/>
  <c r="AB231" i="15"/>
  <c r="AD230" i="15"/>
  <c r="AC230" i="15"/>
  <c r="AB230" i="15"/>
  <c r="AD229" i="15"/>
  <c r="AC229" i="15"/>
  <c r="AB229" i="15"/>
  <c r="AD228" i="15"/>
  <c r="AC228" i="15"/>
  <c r="AB228" i="15"/>
  <c r="AD227" i="15"/>
  <c r="AC227" i="15"/>
  <c r="AB227" i="15"/>
  <c r="AD226" i="15"/>
  <c r="AC226" i="15"/>
  <c r="AB226" i="15"/>
  <c r="AD225" i="15"/>
  <c r="AC225" i="15"/>
  <c r="AB225" i="15"/>
  <c r="AD224" i="15"/>
  <c r="AC224" i="15"/>
  <c r="AB224" i="15"/>
  <c r="AD223" i="15"/>
  <c r="AC223" i="15"/>
  <c r="AB223" i="15"/>
  <c r="AD222" i="15"/>
  <c r="AC222" i="15"/>
  <c r="AB222" i="15"/>
  <c r="AD221" i="15"/>
  <c r="AC221" i="15"/>
  <c r="AB221" i="15"/>
  <c r="AD220" i="15"/>
  <c r="AC220" i="15"/>
  <c r="AB220" i="15"/>
  <c r="AD219" i="15"/>
  <c r="AC219" i="15"/>
  <c r="AB219" i="15"/>
  <c r="AD218" i="15"/>
  <c r="AC218" i="15"/>
  <c r="AB218" i="15"/>
  <c r="AD217" i="15"/>
  <c r="AC217" i="15"/>
  <c r="AB217" i="15"/>
  <c r="AD216" i="15"/>
  <c r="AC216" i="15"/>
  <c r="AB216" i="15"/>
  <c r="AD215" i="15"/>
  <c r="AC215" i="15"/>
  <c r="AB215" i="15"/>
  <c r="AD214" i="15"/>
  <c r="AC214" i="15"/>
  <c r="AB214" i="15"/>
  <c r="AD213" i="15"/>
  <c r="AC213" i="15"/>
  <c r="AB213" i="15"/>
  <c r="AD212" i="15"/>
  <c r="AC212" i="15"/>
  <c r="AB212" i="15"/>
  <c r="AD209" i="15"/>
  <c r="AC209" i="15"/>
  <c r="AB209" i="15"/>
  <c r="AA209" i="15"/>
  <c r="AD208" i="15"/>
  <c r="AC208" i="15"/>
  <c r="AB208" i="15"/>
  <c r="AA208" i="15"/>
  <c r="AD207" i="15"/>
  <c r="AC207" i="15"/>
  <c r="AB207" i="15"/>
  <c r="AA207" i="15"/>
  <c r="AD206" i="15"/>
  <c r="AC206" i="15"/>
  <c r="AB206" i="15"/>
  <c r="AA206" i="15"/>
  <c r="AD205" i="15"/>
  <c r="AC205" i="15"/>
  <c r="AB205" i="15"/>
  <c r="AA205" i="15"/>
  <c r="AD204" i="15"/>
  <c r="AC204" i="15"/>
  <c r="AB204" i="15"/>
  <c r="AA204" i="15"/>
  <c r="AD203" i="15"/>
  <c r="AC203" i="15"/>
  <c r="AB203" i="15"/>
  <c r="AA203" i="15"/>
  <c r="AD202" i="15"/>
  <c r="AC202" i="15"/>
  <c r="AB202" i="15"/>
  <c r="AA202" i="15"/>
  <c r="AD199" i="15"/>
  <c r="AC199" i="15"/>
  <c r="AB199" i="15"/>
  <c r="AA199" i="15"/>
  <c r="Z199" i="15"/>
  <c r="AD198" i="15"/>
  <c r="AC198" i="15"/>
  <c r="AB198" i="15"/>
  <c r="AA198" i="15"/>
  <c r="Z198" i="15"/>
  <c r="AD197" i="15"/>
  <c r="AC197" i="15"/>
  <c r="AB197" i="15"/>
  <c r="AA197" i="15"/>
  <c r="Z197" i="15"/>
  <c r="AD196" i="15"/>
  <c r="AC196" i="15"/>
  <c r="AB196" i="15"/>
  <c r="AA196" i="15"/>
  <c r="Z196" i="15"/>
  <c r="AD195" i="15"/>
  <c r="AC195" i="15"/>
  <c r="AB195" i="15"/>
  <c r="AA195" i="15"/>
  <c r="Z195" i="15"/>
  <c r="AD194" i="15"/>
  <c r="AC194" i="15"/>
  <c r="AB194" i="15"/>
  <c r="AA194" i="15"/>
  <c r="Z194" i="15"/>
  <c r="AD193" i="15"/>
  <c r="AC193" i="15"/>
  <c r="AB193" i="15"/>
  <c r="AA193" i="15"/>
  <c r="Z193" i="15"/>
  <c r="AD192" i="15"/>
  <c r="AC192" i="15"/>
  <c r="AB192" i="15"/>
  <c r="AA192" i="15"/>
  <c r="Z192" i="15"/>
  <c r="AD191" i="15"/>
  <c r="AC191" i="15"/>
  <c r="AB191" i="15"/>
  <c r="AA191" i="15"/>
  <c r="Z191" i="15"/>
  <c r="AD190" i="15"/>
  <c r="AC190" i="15"/>
  <c r="AB190" i="15"/>
  <c r="AA190" i="15"/>
  <c r="Z190" i="15"/>
  <c r="AD189" i="15"/>
  <c r="AC189" i="15"/>
  <c r="AB189" i="15"/>
  <c r="AA189" i="15"/>
  <c r="Z189" i="15"/>
  <c r="AC186" i="15"/>
  <c r="AB186" i="15"/>
  <c r="AA186" i="15"/>
  <c r="Z186" i="15"/>
  <c r="Y186" i="15"/>
  <c r="AE186" i="15" s="1"/>
  <c r="AC185" i="15"/>
  <c r="AB185" i="15"/>
  <c r="AA185" i="15"/>
  <c r="Z185" i="15"/>
  <c r="Y185" i="15"/>
  <c r="AE185" i="15" s="1"/>
  <c r="AC184" i="15"/>
  <c r="AB184" i="15"/>
  <c r="AA184" i="15"/>
  <c r="Z184" i="15"/>
  <c r="Y184" i="15"/>
  <c r="AE184" i="15" s="1"/>
  <c r="AD183" i="15"/>
  <c r="AC183" i="15"/>
  <c r="AB183" i="15"/>
  <c r="AA183" i="15"/>
  <c r="Z183" i="15"/>
  <c r="Y183" i="15"/>
  <c r="AC182" i="15"/>
  <c r="AB182" i="15"/>
  <c r="AE182" i="15" s="1"/>
  <c r="AA182" i="15"/>
  <c r="Z182" i="15"/>
  <c r="Y182" i="15"/>
  <c r="AD181" i="15"/>
  <c r="AC181" i="15"/>
  <c r="AB181" i="15"/>
  <c r="AA181" i="15"/>
  <c r="Z181" i="15"/>
  <c r="Y181" i="15"/>
  <c r="AD180" i="15"/>
  <c r="AC180" i="15"/>
  <c r="AB180" i="15"/>
  <c r="AA180" i="15"/>
  <c r="Z180" i="15"/>
  <c r="Y180" i="15"/>
  <c r="AD179" i="15"/>
  <c r="AC179" i="15"/>
  <c r="AB179" i="15"/>
  <c r="AA179" i="15"/>
  <c r="Z179" i="15"/>
  <c r="Y179" i="15"/>
  <c r="AD178" i="15"/>
  <c r="AC178" i="15"/>
  <c r="AB178" i="15"/>
  <c r="AA178" i="15"/>
  <c r="Z178" i="15"/>
  <c r="Y178" i="15"/>
  <c r="AD177" i="15"/>
  <c r="AC177" i="15"/>
  <c r="AB177" i="15"/>
  <c r="AA177" i="15"/>
  <c r="Z177" i="15"/>
  <c r="Y177" i="15"/>
  <c r="AD176" i="15"/>
  <c r="AC176" i="15"/>
  <c r="AB176" i="15"/>
  <c r="AA176" i="15"/>
  <c r="Z176" i="15"/>
  <c r="Y176" i="15"/>
  <c r="AD175" i="15"/>
  <c r="AC175" i="15"/>
  <c r="AB175" i="15"/>
  <c r="AA175" i="15"/>
  <c r="Z175" i="15"/>
  <c r="Y175" i="15"/>
  <c r="AD174" i="15"/>
  <c r="AC174" i="15"/>
  <c r="AB174" i="15"/>
  <c r="AA174" i="15"/>
  <c r="Z174" i="15"/>
  <c r="Y174" i="15"/>
  <c r="AD173" i="15"/>
  <c r="AC173" i="15"/>
  <c r="AB173" i="15"/>
  <c r="AA173" i="15"/>
  <c r="Z173" i="15"/>
  <c r="Y173" i="15"/>
  <c r="AD172" i="15"/>
  <c r="AC172" i="15"/>
  <c r="AB172" i="15"/>
  <c r="AA172" i="15"/>
  <c r="Z172" i="15"/>
  <c r="Y172" i="15"/>
  <c r="AD171" i="15"/>
  <c r="AC171" i="15"/>
  <c r="AB171" i="15"/>
  <c r="AA171" i="15"/>
  <c r="Z171" i="15"/>
  <c r="Y171" i="15"/>
  <c r="AD168" i="15"/>
  <c r="AC168" i="15"/>
  <c r="AB168" i="15"/>
  <c r="AA168" i="15"/>
  <c r="Z168" i="15"/>
  <c r="Y168" i="15"/>
  <c r="X168" i="15"/>
  <c r="AE168" i="15" s="1"/>
  <c r="AC167" i="15"/>
  <c r="AB167" i="15"/>
  <c r="AA167" i="15"/>
  <c r="Z167" i="15"/>
  <c r="Y167" i="15"/>
  <c r="X167" i="15"/>
  <c r="AD166" i="15"/>
  <c r="AC166" i="15"/>
  <c r="AB166" i="15"/>
  <c r="AA166" i="15"/>
  <c r="Z166" i="15"/>
  <c r="Y166" i="15"/>
  <c r="X166" i="15"/>
  <c r="AD165" i="15"/>
  <c r="AC165" i="15"/>
  <c r="AB165" i="15"/>
  <c r="AA165" i="15"/>
  <c r="Z165" i="15"/>
  <c r="Y165" i="15"/>
  <c r="X165" i="15"/>
  <c r="AE165" i="15" s="1"/>
  <c r="AD164" i="15"/>
  <c r="AC164" i="15"/>
  <c r="AB164" i="15"/>
  <c r="AA164" i="15"/>
  <c r="Z164" i="15"/>
  <c r="Y164" i="15"/>
  <c r="X164" i="15"/>
  <c r="AE164" i="15" s="1"/>
  <c r="AD163" i="15"/>
  <c r="AC163" i="15"/>
  <c r="AB163" i="15"/>
  <c r="AA163" i="15"/>
  <c r="Z163" i="15"/>
  <c r="Y163" i="15"/>
  <c r="X163" i="15"/>
  <c r="AD162" i="15"/>
  <c r="AC162" i="15"/>
  <c r="AB162" i="15"/>
  <c r="AA162" i="15"/>
  <c r="Z162" i="15"/>
  <c r="Y162" i="15"/>
  <c r="X162" i="15"/>
  <c r="AE162" i="15" s="1"/>
  <c r="AD161" i="15"/>
  <c r="AC161" i="15"/>
  <c r="AB161" i="15"/>
  <c r="AA161" i="15"/>
  <c r="Z161" i="15"/>
  <c r="Y161" i="15"/>
  <c r="X161" i="15"/>
  <c r="AE161" i="15" s="1"/>
  <c r="AD160" i="15"/>
  <c r="AC160" i="15"/>
  <c r="AB160" i="15"/>
  <c r="AA160" i="15"/>
  <c r="Z160" i="15"/>
  <c r="Y160" i="15"/>
  <c r="X160" i="15"/>
  <c r="AE160" i="15" s="1"/>
  <c r="AD159" i="15"/>
  <c r="AC159" i="15"/>
  <c r="AB159" i="15"/>
  <c r="AA159" i="15"/>
  <c r="Z159" i="15"/>
  <c r="Y159" i="15"/>
  <c r="X159" i="15"/>
  <c r="AE159" i="15" s="1"/>
  <c r="AC158" i="15"/>
  <c r="AB158" i="15"/>
  <c r="AA158" i="15"/>
  <c r="Z158" i="15"/>
  <c r="Y158" i="15"/>
  <c r="X158" i="15"/>
  <c r="AE158" i="15" s="1"/>
  <c r="AC157" i="15"/>
  <c r="AB157" i="15"/>
  <c r="AA157" i="15"/>
  <c r="Z157" i="15"/>
  <c r="Y157" i="15"/>
  <c r="X157" i="15"/>
  <c r="AE157" i="15" s="1"/>
  <c r="AD156" i="15"/>
  <c r="AC156" i="15"/>
  <c r="AB156" i="15"/>
  <c r="AA156" i="15"/>
  <c r="Z156" i="15"/>
  <c r="Y156" i="15"/>
  <c r="AD153" i="15"/>
  <c r="AC153" i="15"/>
  <c r="AB153" i="15"/>
  <c r="AA153" i="15"/>
  <c r="Z153" i="15"/>
  <c r="Y153" i="15"/>
  <c r="X153" i="15"/>
  <c r="W153" i="15"/>
  <c r="AD150" i="15"/>
  <c r="AC150" i="15"/>
  <c r="AB150" i="15"/>
  <c r="AA150" i="15"/>
  <c r="Z150" i="15"/>
  <c r="Y150" i="15"/>
  <c r="X150" i="15"/>
  <c r="W150" i="15"/>
  <c r="V150" i="15"/>
  <c r="AD149" i="15"/>
  <c r="AC149" i="15"/>
  <c r="AB149" i="15"/>
  <c r="AA149" i="15"/>
  <c r="Z149" i="15"/>
  <c r="Y149" i="15"/>
  <c r="X149" i="15"/>
  <c r="W149" i="15"/>
  <c r="V149" i="15"/>
  <c r="AD148" i="15"/>
  <c r="AC148" i="15"/>
  <c r="AB148" i="15"/>
  <c r="AA148" i="15"/>
  <c r="Z148" i="15"/>
  <c r="Y148" i="15"/>
  <c r="X148" i="15"/>
  <c r="W148" i="15"/>
  <c r="V148" i="15"/>
  <c r="AD147" i="15"/>
  <c r="AC147" i="15"/>
  <c r="AB147" i="15"/>
  <c r="AA147" i="15"/>
  <c r="Z147" i="15"/>
  <c r="Y147" i="15"/>
  <c r="X147" i="15"/>
  <c r="W147" i="15"/>
  <c r="V147" i="15"/>
  <c r="AD146" i="15"/>
  <c r="AC146" i="15"/>
  <c r="AB146" i="15"/>
  <c r="AA146" i="15"/>
  <c r="Z146" i="15"/>
  <c r="Y146" i="15"/>
  <c r="X146" i="15"/>
  <c r="W146" i="15"/>
  <c r="V146" i="15"/>
  <c r="AD145" i="15"/>
  <c r="AC145" i="15"/>
  <c r="AB145" i="15"/>
  <c r="AA145" i="15"/>
  <c r="Z145" i="15"/>
  <c r="Y145" i="15"/>
  <c r="X145" i="15"/>
  <c r="W145" i="15"/>
  <c r="V145" i="15"/>
  <c r="AD144" i="15"/>
  <c r="AC144" i="15"/>
  <c r="AB144" i="15"/>
  <c r="AA144" i="15"/>
  <c r="Z144" i="15"/>
  <c r="Y144" i="15"/>
  <c r="X144" i="15"/>
  <c r="W144" i="15"/>
  <c r="V144" i="15"/>
  <c r="AD143" i="15"/>
  <c r="AC143" i="15"/>
  <c r="AB143" i="15"/>
  <c r="AA143" i="15"/>
  <c r="Z143" i="15"/>
  <c r="Y143" i="15"/>
  <c r="X143" i="15"/>
  <c r="W143" i="15"/>
  <c r="V143" i="15"/>
  <c r="AD140" i="15"/>
  <c r="AC140" i="15"/>
  <c r="AB140" i="15"/>
  <c r="AA140" i="15"/>
  <c r="Z140" i="15"/>
  <c r="Y140" i="15"/>
  <c r="X140" i="15"/>
  <c r="W140" i="15"/>
  <c r="V140" i="15"/>
  <c r="U140" i="15"/>
  <c r="AD139" i="15"/>
  <c r="AC139" i="15"/>
  <c r="AB139" i="15"/>
  <c r="AA139" i="15"/>
  <c r="Z139" i="15"/>
  <c r="Y139" i="15"/>
  <c r="X139" i="15"/>
  <c r="W139" i="15"/>
  <c r="V139" i="15"/>
  <c r="U139" i="15"/>
  <c r="AD138" i="15"/>
  <c r="AC138" i="15"/>
  <c r="AB138" i="15"/>
  <c r="AA138" i="15"/>
  <c r="Z138" i="15"/>
  <c r="Y138" i="15"/>
  <c r="X138" i="15"/>
  <c r="W138" i="15"/>
  <c r="V138" i="15"/>
  <c r="U138" i="15"/>
  <c r="AD137" i="15"/>
  <c r="AC137" i="15"/>
  <c r="AB137" i="15"/>
  <c r="AA137" i="15"/>
  <c r="Z137" i="15"/>
  <c r="Y137" i="15"/>
  <c r="X137" i="15"/>
  <c r="W137" i="15"/>
  <c r="V137" i="15"/>
  <c r="U137" i="15"/>
  <c r="AD136" i="15"/>
  <c r="AC136" i="15"/>
  <c r="AB136" i="15"/>
  <c r="AA136" i="15"/>
  <c r="Z136" i="15"/>
  <c r="Y136" i="15"/>
  <c r="X136" i="15"/>
  <c r="W136" i="15"/>
  <c r="V136" i="15"/>
  <c r="U136" i="15"/>
  <c r="AD135" i="15"/>
  <c r="AC135" i="15"/>
  <c r="AB135" i="15"/>
  <c r="AA135" i="15"/>
  <c r="Z135" i="15"/>
  <c r="Y135" i="15"/>
  <c r="X135" i="15"/>
  <c r="W135" i="15"/>
  <c r="V135" i="15"/>
  <c r="U135" i="15"/>
  <c r="AD134" i="15"/>
  <c r="AC134" i="15"/>
  <c r="AB134" i="15"/>
  <c r="AA134" i="15"/>
  <c r="Z134" i="15"/>
  <c r="Y134" i="15"/>
  <c r="X134" i="15"/>
  <c r="W134" i="15"/>
  <c r="V134" i="15"/>
  <c r="U134" i="15"/>
  <c r="AD131" i="15"/>
  <c r="AC131" i="15"/>
  <c r="AB131" i="15"/>
  <c r="AA131" i="15"/>
  <c r="Z131" i="15"/>
  <c r="Y131" i="15"/>
  <c r="X131" i="15"/>
  <c r="W131" i="15"/>
  <c r="V131" i="15"/>
  <c r="U131" i="15"/>
  <c r="T131" i="15"/>
  <c r="AD130" i="15"/>
  <c r="AC130" i="15"/>
  <c r="AB130" i="15"/>
  <c r="AA130" i="15"/>
  <c r="Z130" i="15"/>
  <c r="Y130" i="15"/>
  <c r="X130" i="15"/>
  <c r="W130" i="15"/>
  <c r="V130" i="15"/>
  <c r="U130" i="15"/>
  <c r="T130" i="15"/>
  <c r="AD129" i="15"/>
  <c r="AC129" i="15"/>
  <c r="AB129" i="15"/>
  <c r="AA129" i="15"/>
  <c r="Z129" i="15"/>
  <c r="Y129" i="15"/>
  <c r="X129" i="15"/>
  <c r="W129" i="15"/>
  <c r="V129" i="15"/>
  <c r="U129" i="15"/>
  <c r="T129" i="15"/>
  <c r="AD128" i="15"/>
  <c r="AC128" i="15"/>
  <c r="AB128" i="15"/>
  <c r="AA128" i="15"/>
  <c r="Z128" i="15"/>
  <c r="Y128" i="15"/>
  <c r="X128" i="15"/>
  <c r="W128" i="15"/>
  <c r="V128" i="15"/>
  <c r="U128" i="15"/>
  <c r="T128" i="15"/>
  <c r="AD127" i="15"/>
  <c r="AC127" i="15"/>
  <c r="AB127" i="15"/>
  <c r="AA127" i="15"/>
  <c r="Z127" i="15"/>
  <c r="Y127" i="15"/>
  <c r="X127" i="15"/>
  <c r="W127" i="15"/>
  <c r="V127" i="15"/>
  <c r="U127" i="15"/>
  <c r="T127" i="15"/>
  <c r="AD126" i="15"/>
  <c r="AC126" i="15"/>
  <c r="AB126" i="15"/>
  <c r="AA126" i="15"/>
  <c r="Z126" i="15"/>
  <c r="Y126" i="15"/>
  <c r="X126" i="15"/>
  <c r="W126" i="15"/>
  <c r="V126" i="15"/>
  <c r="U126" i="15"/>
  <c r="T126" i="15"/>
  <c r="AD125" i="15"/>
  <c r="AC125" i="15"/>
  <c r="AB125" i="15"/>
  <c r="AA125" i="15"/>
  <c r="Z125" i="15"/>
  <c r="Y125" i="15"/>
  <c r="X125" i="15"/>
  <c r="W125" i="15"/>
  <c r="V125" i="15"/>
  <c r="U125" i="15"/>
  <c r="T125" i="15"/>
  <c r="AD124" i="15"/>
  <c r="AC124" i="15"/>
  <c r="AB124" i="15"/>
  <c r="AA124" i="15"/>
  <c r="Z124" i="15"/>
  <c r="Y124" i="15"/>
  <c r="X124" i="15"/>
  <c r="W124" i="15"/>
  <c r="V124" i="15"/>
  <c r="U124" i="15"/>
  <c r="T124" i="15"/>
  <c r="AD123" i="15"/>
  <c r="AC123" i="15"/>
  <c r="AB123" i="15"/>
  <c r="AA123" i="15"/>
  <c r="Z123" i="15"/>
  <c r="Y123" i="15"/>
  <c r="X123" i="15"/>
  <c r="W123" i="15"/>
  <c r="V123" i="15"/>
  <c r="U123" i="15"/>
  <c r="T123" i="15"/>
  <c r="AD122" i="15"/>
  <c r="AC122" i="15"/>
  <c r="AB122" i="15"/>
  <c r="AA122" i="15"/>
  <c r="Z122" i="15"/>
  <c r="Y122" i="15"/>
  <c r="X122" i="15"/>
  <c r="W122" i="15"/>
  <c r="V122" i="15"/>
  <c r="U122" i="15"/>
  <c r="T122" i="15"/>
  <c r="AD121" i="15"/>
  <c r="AC121" i="15"/>
  <c r="AB121" i="15"/>
  <c r="AA121" i="15"/>
  <c r="Z121" i="15"/>
  <c r="Y121" i="15"/>
  <c r="X121" i="15"/>
  <c r="W121" i="15"/>
  <c r="V121" i="15"/>
  <c r="U121" i="15"/>
  <c r="T121" i="15"/>
  <c r="AD120" i="15"/>
  <c r="AC120" i="15"/>
  <c r="AB120" i="15"/>
  <c r="AA120" i="15"/>
  <c r="Z120" i="15"/>
  <c r="Y120" i="15"/>
  <c r="X120" i="15"/>
  <c r="W120" i="15"/>
  <c r="V120" i="15"/>
  <c r="U120" i="15"/>
  <c r="T120" i="15"/>
  <c r="AD119" i="15"/>
  <c r="AC119" i="15"/>
  <c r="AB119" i="15"/>
  <c r="AA119" i="15"/>
  <c r="Z119" i="15"/>
  <c r="Y119" i="15"/>
  <c r="X119" i="15"/>
  <c r="W119" i="15"/>
  <c r="V119" i="15"/>
  <c r="U119" i="15"/>
  <c r="T119" i="15"/>
  <c r="AD118" i="15"/>
  <c r="AC118" i="15"/>
  <c r="AB118" i="15"/>
  <c r="AA118" i="15"/>
  <c r="Z118" i="15"/>
  <c r="Y118" i="15"/>
  <c r="X118" i="15"/>
  <c r="W118" i="15"/>
  <c r="V118" i="15"/>
  <c r="U118" i="15"/>
  <c r="T118" i="15"/>
  <c r="AD117" i="15"/>
  <c r="AC117" i="15"/>
  <c r="AB117" i="15"/>
  <c r="AA117" i="15"/>
  <c r="Z117" i="15"/>
  <c r="Y117" i="15"/>
  <c r="X117" i="15"/>
  <c r="W117" i="15"/>
  <c r="V117" i="15"/>
  <c r="U117" i="15"/>
  <c r="T117" i="15"/>
  <c r="AD116" i="15"/>
  <c r="AC116" i="15"/>
  <c r="AB116" i="15"/>
  <c r="AA116" i="15"/>
  <c r="Z116" i="15"/>
  <c r="Y116" i="15"/>
  <c r="X116" i="15"/>
  <c r="W116" i="15"/>
  <c r="V116" i="15"/>
  <c r="U116" i="15"/>
  <c r="T116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N59" i="15"/>
  <c r="M59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O31" i="15"/>
  <c r="N31" i="15"/>
  <c r="M31" i="15"/>
  <c r="L31" i="15"/>
  <c r="K31" i="15"/>
  <c r="O30" i="15"/>
  <c r="N30" i="15"/>
  <c r="M30" i="15"/>
  <c r="L30" i="15"/>
  <c r="K30" i="15"/>
  <c r="O29" i="15"/>
  <c r="N29" i="15"/>
  <c r="M29" i="15"/>
  <c r="L29" i="15"/>
  <c r="K29" i="15"/>
  <c r="O28" i="15"/>
  <c r="N28" i="15"/>
  <c r="M28" i="15"/>
  <c r="L28" i="15"/>
  <c r="K28" i="15"/>
  <c r="O27" i="15"/>
  <c r="N27" i="15"/>
  <c r="M27" i="15"/>
  <c r="L27" i="15"/>
  <c r="K27" i="15"/>
  <c r="O26" i="15"/>
  <c r="N26" i="15"/>
  <c r="M26" i="15"/>
  <c r="L26" i="15"/>
  <c r="K26" i="15"/>
  <c r="O25" i="15"/>
  <c r="N25" i="15"/>
  <c r="M25" i="15"/>
  <c r="L25" i="15"/>
  <c r="K25" i="15"/>
  <c r="O22" i="15"/>
  <c r="N22" i="15"/>
  <c r="M22" i="15"/>
  <c r="L22" i="15"/>
  <c r="K22" i="15"/>
  <c r="J22" i="15"/>
  <c r="O21" i="15"/>
  <c r="N21" i="15"/>
  <c r="M21" i="15"/>
  <c r="L21" i="15"/>
  <c r="K21" i="15"/>
  <c r="J21" i="15"/>
  <c r="O20" i="15"/>
  <c r="N20" i="15"/>
  <c r="M20" i="15"/>
  <c r="L20" i="15"/>
  <c r="K20" i="15"/>
  <c r="J20" i="15"/>
  <c r="O19" i="15"/>
  <c r="N19" i="15"/>
  <c r="M19" i="15"/>
  <c r="L19" i="15"/>
  <c r="K19" i="15"/>
  <c r="J19" i="15"/>
  <c r="O16" i="15"/>
  <c r="N16" i="15"/>
  <c r="M16" i="15"/>
  <c r="L16" i="15"/>
  <c r="K16" i="15"/>
  <c r="J16" i="15"/>
  <c r="I16" i="15"/>
  <c r="O15" i="15"/>
  <c r="N15" i="15"/>
  <c r="M15" i="15"/>
  <c r="L15" i="15"/>
  <c r="K15" i="15"/>
  <c r="J15" i="15"/>
  <c r="I15" i="15"/>
  <c r="O14" i="15"/>
  <c r="N14" i="15"/>
  <c r="M14" i="15"/>
  <c r="L14" i="15"/>
  <c r="K14" i="15"/>
  <c r="J14" i="15"/>
  <c r="I14" i="15"/>
  <c r="O13" i="15"/>
  <c r="N13" i="15"/>
  <c r="M13" i="15"/>
  <c r="L13" i="15"/>
  <c r="K13" i="15"/>
  <c r="J13" i="15"/>
  <c r="I13" i="15"/>
  <c r="O10" i="15"/>
  <c r="N10" i="15"/>
  <c r="M10" i="15"/>
  <c r="L10" i="15"/>
  <c r="K10" i="15"/>
  <c r="J10" i="15"/>
  <c r="I10" i="15"/>
  <c r="H10" i="15"/>
  <c r="O9" i="15"/>
  <c r="N9" i="15"/>
  <c r="M9" i="15"/>
  <c r="L9" i="15"/>
  <c r="K9" i="15"/>
  <c r="J9" i="15"/>
  <c r="I9" i="15"/>
  <c r="H9" i="15"/>
  <c r="O8" i="15"/>
  <c r="N8" i="15"/>
  <c r="M8" i="15"/>
  <c r="L8" i="15"/>
  <c r="K8" i="15"/>
  <c r="J8" i="15"/>
  <c r="I8" i="15"/>
  <c r="H8" i="15"/>
  <c r="O7" i="15"/>
  <c r="N7" i="15"/>
  <c r="M7" i="15"/>
  <c r="L7" i="15"/>
  <c r="K7" i="15"/>
  <c r="J7" i="15"/>
  <c r="I7" i="15"/>
  <c r="H7" i="15"/>
  <c r="O6" i="15"/>
  <c r="N6" i="15"/>
  <c r="M6" i="15"/>
  <c r="L6" i="15"/>
  <c r="K6" i="15"/>
  <c r="J6" i="15"/>
  <c r="I6" i="15"/>
  <c r="H6" i="15"/>
  <c r="O5" i="15"/>
  <c r="N5" i="15"/>
  <c r="M5" i="15"/>
  <c r="L5" i="15"/>
  <c r="K5" i="15"/>
  <c r="J5" i="15"/>
  <c r="I5" i="15"/>
  <c r="H5" i="15"/>
  <c r="O4" i="15"/>
  <c r="N4" i="15"/>
  <c r="M4" i="15"/>
  <c r="L4" i="15"/>
  <c r="K4" i="15"/>
  <c r="J4" i="15"/>
  <c r="I4" i="15"/>
  <c r="H4" i="15"/>
  <c r="O3" i="15"/>
  <c r="N3" i="15"/>
  <c r="M3" i="15"/>
  <c r="L3" i="15"/>
  <c r="K3" i="15"/>
  <c r="J3" i="15"/>
  <c r="I3" i="15"/>
  <c r="H3" i="15"/>
  <c r="O2" i="15"/>
  <c r="N2" i="15"/>
  <c r="M2" i="15"/>
  <c r="L2" i="15"/>
  <c r="K2" i="15"/>
  <c r="J2" i="15"/>
  <c r="I2" i="15"/>
  <c r="H2" i="15"/>
  <c r="H11" i="15" s="1"/>
  <c r="T132" i="15" l="1"/>
  <c r="AE166" i="15"/>
  <c r="AE181" i="15"/>
  <c r="AE187" i="15" s="1"/>
  <c r="J23" i="15"/>
  <c r="AE167" i="15"/>
  <c r="AE169" i="15" s="1"/>
  <c r="AB233" i="15"/>
  <c r="U141" i="15"/>
  <c r="AC255" i="15"/>
  <c r="I17" i="15"/>
  <c r="AD277" i="15"/>
  <c r="M61" i="15"/>
  <c r="P87" i="15"/>
  <c r="X169" i="15"/>
  <c r="W154" i="15"/>
  <c r="L44" i="15"/>
  <c r="Q92" i="15"/>
  <c r="Y187" i="15"/>
  <c r="V151" i="15"/>
  <c r="O80" i="15"/>
  <c r="R99" i="15"/>
  <c r="Z200" i="15"/>
  <c r="K32" i="15"/>
  <c r="N70" i="15"/>
  <c r="S114" i="15"/>
  <c r="AA210" i="15"/>
  <c r="AA4" i="6"/>
  <c r="AE280" i="15" l="1"/>
  <c r="AA7" i="6" s="1"/>
  <c r="AD270" i="8"/>
  <c r="AD269" i="8"/>
  <c r="AD268" i="8"/>
  <c r="AD267" i="8"/>
  <c r="AD266" i="8"/>
  <c r="AD265" i="8"/>
  <c r="AD264" i="8"/>
  <c r="AD263" i="8"/>
  <c r="AD262" i="8"/>
  <c r="AD261" i="8"/>
  <c r="AD260" i="8"/>
  <c r="AD259" i="8"/>
  <c r="AD258" i="8"/>
  <c r="AD257" i="8"/>
  <c r="AD254" i="8"/>
  <c r="AD253" i="8"/>
  <c r="AD252" i="8"/>
  <c r="AD251" i="8"/>
  <c r="AD250" i="8"/>
  <c r="AD249" i="8"/>
  <c r="AD248" i="8"/>
  <c r="AD247" i="8"/>
  <c r="AD246" i="8"/>
  <c r="AD245" i="8"/>
  <c r="AD244" i="8"/>
  <c r="AD243" i="8"/>
  <c r="AD242" i="8"/>
  <c r="AD241" i="8"/>
  <c r="AD240" i="8"/>
  <c r="AD239" i="8"/>
  <c r="AD238" i="8"/>
  <c r="AD237" i="8"/>
  <c r="AD236" i="8"/>
  <c r="AD235" i="8"/>
  <c r="AD232" i="8"/>
  <c r="AD231" i="8"/>
  <c r="AD230" i="8"/>
  <c r="AD229" i="8"/>
  <c r="AD228" i="8"/>
  <c r="AD227" i="8"/>
  <c r="AD226" i="8"/>
  <c r="AD225" i="8"/>
  <c r="AD224" i="8"/>
  <c r="AD223" i="8"/>
  <c r="AD222" i="8"/>
  <c r="AD221" i="8"/>
  <c r="AD220" i="8"/>
  <c r="AD219" i="8"/>
  <c r="AD218" i="8"/>
  <c r="AD217" i="8"/>
  <c r="AD216" i="8"/>
  <c r="AD215" i="8"/>
  <c r="AD214" i="8"/>
  <c r="AD213" i="8"/>
  <c r="AD212" i="8"/>
  <c r="AD209" i="8"/>
  <c r="AD208" i="8"/>
  <c r="AD207" i="8"/>
  <c r="AD206" i="8"/>
  <c r="AD205" i="8"/>
  <c r="AD204" i="8"/>
  <c r="AD203" i="8"/>
  <c r="AD202" i="8"/>
  <c r="AD199" i="8"/>
  <c r="AD198" i="8"/>
  <c r="AD197" i="8"/>
  <c r="AD196" i="8"/>
  <c r="AD195" i="8"/>
  <c r="AD194" i="8"/>
  <c r="AD193" i="8"/>
  <c r="AD192" i="8"/>
  <c r="AD191" i="8"/>
  <c r="AD190" i="8"/>
  <c r="AD189" i="8"/>
  <c r="AD180" i="8"/>
  <c r="AD179" i="8"/>
  <c r="AD178" i="8"/>
  <c r="AD177" i="8"/>
  <c r="AD176" i="8"/>
  <c r="AD175" i="8"/>
  <c r="AD174" i="8"/>
  <c r="AD173" i="8"/>
  <c r="AD172" i="8"/>
  <c r="AD171" i="8"/>
  <c r="AD156" i="8"/>
  <c r="AD153" i="8"/>
  <c r="AD150" i="8"/>
  <c r="AD149" i="8"/>
  <c r="AD148" i="8"/>
  <c r="AD147" i="8"/>
  <c r="AD146" i="8"/>
  <c r="AD145" i="8"/>
  <c r="AD144" i="8"/>
  <c r="AD143" i="8"/>
  <c r="AD140" i="8"/>
  <c r="AD139" i="8"/>
  <c r="AD138" i="8"/>
  <c r="AD137" i="8"/>
  <c r="AD136" i="8"/>
  <c r="AD135" i="8"/>
  <c r="AD134" i="8"/>
  <c r="AD131" i="8"/>
  <c r="AD130" i="8"/>
  <c r="AD129" i="8"/>
  <c r="AD128" i="8"/>
  <c r="AD127" i="8"/>
  <c r="AD126" i="8"/>
  <c r="AD125" i="8"/>
  <c r="AD124" i="8"/>
  <c r="AD123" i="8"/>
  <c r="AD122" i="8"/>
  <c r="AD121" i="8"/>
  <c r="AD120" i="8"/>
  <c r="AD119" i="8"/>
  <c r="AD118" i="8"/>
  <c r="AD117" i="8"/>
  <c r="AD116" i="8"/>
  <c r="AD113" i="8"/>
  <c r="AD112" i="8"/>
  <c r="AD111" i="8"/>
  <c r="AD110" i="8"/>
  <c r="AD109" i="8"/>
  <c r="AD108" i="8"/>
  <c r="AD107" i="8"/>
  <c r="AD106" i="8"/>
  <c r="AD105" i="8"/>
  <c r="AD104" i="8"/>
  <c r="AD103" i="8"/>
  <c r="AD102" i="8"/>
  <c r="AD101" i="8"/>
  <c r="AD98" i="8"/>
  <c r="AD97" i="8"/>
  <c r="AD96" i="8"/>
  <c r="AD95" i="8"/>
  <c r="AD94" i="8"/>
  <c r="AD91" i="8"/>
  <c r="AD90" i="8"/>
  <c r="AD89" i="8"/>
  <c r="AD86" i="8"/>
  <c r="AD85" i="8"/>
  <c r="AD84" i="8"/>
  <c r="AD83" i="8"/>
  <c r="AD82" i="8"/>
  <c r="AD79" i="8"/>
  <c r="AD78" i="8"/>
  <c r="AD77" i="8"/>
  <c r="AD76" i="8"/>
  <c r="AD75" i="8"/>
  <c r="AD74" i="8"/>
  <c r="AD73" i="8"/>
  <c r="AD72" i="8"/>
  <c r="AD69" i="8"/>
  <c r="AD68" i="8"/>
  <c r="AD67" i="8"/>
  <c r="AD66" i="8"/>
  <c r="AD65" i="8"/>
  <c r="AD64" i="8"/>
  <c r="AD63" i="8"/>
  <c r="AD60" i="8"/>
  <c r="AD58" i="8"/>
  <c r="AD57" i="8"/>
  <c r="AD56" i="8"/>
  <c r="AD55" i="8"/>
  <c r="AD54" i="8"/>
  <c r="AD53" i="8"/>
  <c r="AD52" i="8"/>
  <c r="AD51" i="8"/>
  <c r="AD50" i="8"/>
  <c r="AD49" i="8"/>
  <c r="AD48" i="8"/>
  <c r="AD47" i="8"/>
  <c r="AD46" i="8"/>
  <c r="AD43" i="8"/>
  <c r="AD42" i="8"/>
  <c r="AD41" i="8"/>
  <c r="AD40" i="8"/>
  <c r="AD39" i="8"/>
  <c r="AD38" i="8"/>
  <c r="AD37" i="8"/>
  <c r="AD36" i="8"/>
  <c r="AD35" i="8"/>
  <c r="AD34" i="8"/>
  <c r="AA14" i="6"/>
  <c r="AD271" i="8" l="1"/>
  <c r="AA8" i="6" s="1"/>
  <c r="AC254" i="8"/>
  <c r="AC235" i="8"/>
  <c r="AC232" i="8" l="1"/>
  <c r="AC231" i="8"/>
  <c r="AC230" i="8"/>
  <c r="AC229" i="8"/>
  <c r="AC228" i="8"/>
  <c r="AC227" i="8"/>
  <c r="AC226" i="8"/>
  <c r="AC225" i="8"/>
  <c r="AC224" i="8"/>
  <c r="AC223" i="8"/>
  <c r="AC222" i="8"/>
  <c r="AC221" i="8"/>
  <c r="AC220" i="8"/>
  <c r="AC219" i="8"/>
  <c r="AC218" i="8"/>
  <c r="AC217" i="8"/>
  <c r="AC216" i="8"/>
  <c r="AC215" i="8"/>
  <c r="AC214" i="8"/>
  <c r="AC213" i="8"/>
  <c r="AC212" i="8"/>
  <c r="AC253" i="8"/>
  <c r="AC252" i="8"/>
  <c r="AC251" i="8"/>
  <c r="AC250" i="8"/>
  <c r="AC249" i="8"/>
  <c r="AC248" i="8"/>
  <c r="AC247" i="8"/>
  <c r="AC246" i="8"/>
  <c r="AC245" i="8"/>
  <c r="AC244" i="8"/>
  <c r="AC243" i="8"/>
  <c r="AC242" i="8"/>
  <c r="AC241" i="8"/>
  <c r="AC240" i="8"/>
  <c r="AC239" i="8"/>
  <c r="AC238" i="8"/>
  <c r="AC237" i="8"/>
  <c r="AC236" i="8"/>
  <c r="AC209" i="8"/>
  <c r="AC208" i="8"/>
  <c r="AC207" i="8"/>
  <c r="AC206" i="8"/>
  <c r="AC205" i="8"/>
  <c r="AC204" i="8"/>
  <c r="AC203" i="8"/>
  <c r="AC202" i="8"/>
  <c r="AC199" i="8"/>
  <c r="AC198" i="8"/>
  <c r="AC197" i="8"/>
  <c r="AC196" i="8"/>
  <c r="AC195" i="8"/>
  <c r="AC194" i="8"/>
  <c r="AC193" i="8"/>
  <c r="AC192" i="8"/>
  <c r="AC191" i="8"/>
  <c r="AC190" i="8"/>
  <c r="AC189" i="8"/>
  <c r="AC186" i="8"/>
  <c r="AC185" i="8"/>
  <c r="AC184" i="8"/>
  <c r="AC183" i="8"/>
  <c r="AC182" i="8"/>
  <c r="AC181" i="8"/>
  <c r="AC180" i="8"/>
  <c r="AC179" i="8"/>
  <c r="AC178" i="8"/>
  <c r="AC177" i="8"/>
  <c r="AC176" i="8"/>
  <c r="AC175" i="8"/>
  <c r="AC174" i="8"/>
  <c r="AC173" i="8"/>
  <c r="AC172" i="8"/>
  <c r="AC171" i="8"/>
  <c r="AC168" i="8"/>
  <c r="AC167" i="8"/>
  <c r="AC166" i="8"/>
  <c r="AC165" i="8"/>
  <c r="AC164" i="8"/>
  <c r="AC163" i="8"/>
  <c r="AC162" i="8"/>
  <c r="AC161" i="8"/>
  <c r="AC160" i="8"/>
  <c r="AC159" i="8"/>
  <c r="AC158" i="8"/>
  <c r="AC157" i="8"/>
  <c r="AC156" i="8"/>
  <c r="AC153" i="8"/>
  <c r="AC150" i="8"/>
  <c r="AC149" i="8"/>
  <c r="AC148" i="8"/>
  <c r="AC147" i="8"/>
  <c r="AC146" i="8"/>
  <c r="AC145" i="8"/>
  <c r="AC144" i="8"/>
  <c r="AC143" i="8"/>
  <c r="AC140" i="8"/>
  <c r="AC139" i="8"/>
  <c r="AC138" i="8"/>
  <c r="AC137" i="8"/>
  <c r="AC136" i="8"/>
  <c r="AC135" i="8"/>
  <c r="AC134" i="8"/>
  <c r="AC131" i="8"/>
  <c r="AC130" i="8"/>
  <c r="AC129" i="8"/>
  <c r="AC128" i="8"/>
  <c r="AC127" i="8"/>
  <c r="AC126" i="8"/>
  <c r="AC125" i="8"/>
  <c r="AC124" i="8"/>
  <c r="AC123" i="8"/>
  <c r="AC122" i="8"/>
  <c r="AC121" i="8"/>
  <c r="AC120" i="8"/>
  <c r="AC119" i="8"/>
  <c r="AC118" i="8"/>
  <c r="AC117" i="8"/>
  <c r="AC116" i="8"/>
  <c r="AC113" i="8"/>
  <c r="AC112" i="8"/>
  <c r="AC111" i="8"/>
  <c r="AC110" i="8"/>
  <c r="AC109" i="8"/>
  <c r="AC108" i="8"/>
  <c r="AC107" i="8"/>
  <c r="AC106" i="8"/>
  <c r="AC105" i="8"/>
  <c r="AC104" i="8"/>
  <c r="AC103" i="8"/>
  <c r="AC102" i="8"/>
  <c r="AC101" i="8"/>
  <c r="AC98" i="8"/>
  <c r="AC97" i="8"/>
  <c r="AC96" i="8"/>
  <c r="AC95" i="8"/>
  <c r="AC94" i="8"/>
  <c r="AC91" i="8"/>
  <c r="AC90" i="8"/>
  <c r="AC89" i="8"/>
  <c r="AC86" i="8"/>
  <c r="AC85" i="8"/>
  <c r="AC84" i="8"/>
  <c r="AC83" i="8"/>
  <c r="AC82" i="8"/>
  <c r="AC79" i="8"/>
  <c r="AC78" i="8"/>
  <c r="AC77" i="8"/>
  <c r="AC76" i="8"/>
  <c r="AC75" i="8"/>
  <c r="AC74" i="8"/>
  <c r="AC73" i="8"/>
  <c r="AC72" i="8"/>
  <c r="AC69" i="8"/>
  <c r="AC68" i="8"/>
  <c r="AC67" i="8"/>
  <c r="AC66" i="8"/>
  <c r="AC65" i="8"/>
  <c r="AC64" i="8"/>
  <c r="AC63" i="8"/>
  <c r="AC60" i="8"/>
  <c r="AC58" i="8"/>
  <c r="AC57" i="8"/>
  <c r="AC56" i="8"/>
  <c r="AC55" i="8"/>
  <c r="AC54" i="8"/>
  <c r="AC53" i="8"/>
  <c r="AC52" i="8"/>
  <c r="AC51" i="8"/>
  <c r="AC50" i="8"/>
  <c r="AC49" i="8"/>
  <c r="AC48" i="8"/>
  <c r="AC47" i="8"/>
  <c r="AC46" i="8"/>
  <c r="AC43" i="8"/>
  <c r="AC42" i="8"/>
  <c r="AC41" i="8"/>
  <c r="AC40" i="8"/>
  <c r="AC39" i="8"/>
  <c r="AC38" i="8"/>
  <c r="AC37" i="8"/>
  <c r="AC36" i="8"/>
  <c r="AC35" i="8"/>
  <c r="AC34" i="8"/>
  <c r="Z14" i="6"/>
  <c r="Z4" i="6"/>
  <c r="AC255" i="8" l="1"/>
  <c r="Z8" i="6" s="1"/>
  <c r="AB232" i="8"/>
  <c r="AB231" i="8"/>
  <c r="AB230" i="8"/>
  <c r="AB229" i="8"/>
  <c r="AB228" i="8"/>
  <c r="AB227" i="8"/>
  <c r="AB226" i="8"/>
  <c r="AB225" i="8"/>
  <c r="AB224" i="8"/>
  <c r="AB223" i="8"/>
  <c r="AB222" i="8"/>
  <c r="AB221" i="8"/>
  <c r="AB220" i="8"/>
  <c r="AB219" i="8"/>
  <c r="AB218" i="8" l="1"/>
  <c r="AB217" i="8"/>
  <c r="AB216" i="8"/>
  <c r="AB215" i="8"/>
  <c r="AB214" i="8"/>
  <c r="AB213" i="8"/>
  <c r="AB212" i="8"/>
  <c r="AB202" i="8"/>
  <c r="AB209" i="8"/>
  <c r="AB208" i="8"/>
  <c r="AB207" i="8"/>
  <c r="AB206" i="8"/>
  <c r="AB205" i="8"/>
  <c r="AB204" i="8"/>
  <c r="AB203" i="8"/>
  <c r="AB199" i="8"/>
  <c r="AB198" i="8"/>
  <c r="AB197" i="8"/>
  <c r="AB196" i="8"/>
  <c r="AB195" i="8"/>
  <c r="AB194" i="8"/>
  <c r="AB193" i="8"/>
  <c r="AB192" i="8"/>
  <c r="AB191" i="8"/>
  <c r="AB190" i="8"/>
  <c r="AB189" i="8"/>
  <c r="AB186" i="8"/>
  <c r="AB185" i="8"/>
  <c r="AB184" i="8"/>
  <c r="AB183" i="8"/>
  <c r="AB182" i="8"/>
  <c r="AB181" i="8"/>
  <c r="AB180" i="8"/>
  <c r="AB179" i="8"/>
  <c r="AB178" i="8"/>
  <c r="AB177" i="8"/>
  <c r="AB176" i="8"/>
  <c r="AB175" i="8"/>
  <c r="AB174" i="8"/>
  <c r="AB173" i="8"/>
  <c r="AB172" i="8"/>
  <c r="AB171" i="8"/>
  <c r="AB168" i="8"/>
  <c r="AB167" i="8"/>
  <c r="AB166" i="8"/>
  <c r="AB165" i="8"/>
  <c r="AB164" i="8"/>
  <c r="AB163" i="8"/>
  <c r="AB162" i="8"/>
  <c r="AB161" i="8"/>
  <c r="AB160" i="8"/>
  <c r="AB159" i="8"/>
  <c r="AB158" i="8"/>
  <c r="AB157" i="8"/>
  <c r="AB156" i="8"/>
  <c r="AB153" i="8"/>
  <c r="AB150" i="8"/>
  <c r="AB149" i="8"/>
  <c r="AB148" i="8"/>
  <c r="AB147" i="8"/>
  <c r="AB146" i="8"/>
  <c r="AB145" i="8"/>
  <c r="AB144" i="8"/>
  <c r="AB143" i="8"/>
  <c r="AB140" i="8"/>
  <c r="AB139" i="8"/>
  <c r="AB138" i="8"/>
  <c r="AB137" i="8"/>
  <c r="AB136" i="8"/>
  <c r="AB135" i="8"/>
  <c r="AB134" i="8"/>
  <c r="AB131" i="8"/>
  <c r="AB130" i="8"/>
  <c r="AB129" i="8"/>
  <c r="AB128" i="8"/>
  <c r="AB127" i="8"/>
  <c r="AB126" i="8"/>
  <c r="AB125" i="8"/>
  <c r="AB124" i="8"/>
  <c r="AB123" i="8"/>
  <c r="AB122" i="8"/>
  <c r="AB121" i="8"/>
  <c r="AB120" i="8"/>
  <c r="AB119" i="8"/>
  <c r="AB118" i="8"/>
  <c r="AB117" i="8"/>
  <c r="AB116" i="8"/>
  <c r="AB113" i="8"/>
  <c r="AB112" i="8"/>
  <c r="AB111" i="8"/>
  <c r="AB110" i="8"/>
  <c r="AB109" i="8"/>
  <c r="AB108" i="8"/>
  <c r="AB107" i="8"/>
  <c r="AB106" i="8"/>
  <c r="AB105" i="8"/>
  <c r="AB104" i="8"/>
  <c r="AB103" i="8"/>
  <c r="AB102" i="8"/>
  <c r="AB101" i="8"/>
  <c r="AB98" i="8"/>
  <c r="AB97" i="8"/>
  <c r="AB96" i="8"/>
  <c r="AB95" i="8"/>
  <c r="AB94" i="8"/>
  <c r="AB91" i="8"/>
  <c r="AB90" i="8"/>
  <c r="AB89" i="8"/>
  <c r="AB86" i="8"/>
  <c r="AB85" i="8"/>
  <c r="AB84" i="8"/>
  <c r="AB83" i="8"/>
  <c r="AB82" i="8"/>
  <c r="AB79" i="8"/>
  <c r="AB78" i="8"/>
  <c r="AB77" i="8"/>
  <c r="AB76" i="8"/>
  <c r="AB75" i="8"/>
  <c r="AB74" i="8"/>
  <c r="AB73" i="8"/>
  <c r="AB72" i="8"/>
  <c r="AB69" i="8"/>
  <c r="AB68" i="8"/>
  <c r="AB67" i="8"/>
  <c r="AB66" i="8"/>
  <c r="AB65" i="8"/>
  <c r="AB64" i="8"/>
  <c r="AB63" i="8"/>
  <c r="AB60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3" i="8"/>
  <c r="AB42" i="8"/>
  <c r="AB41" i="8"/>
  <c r="AB40" i="8"/>
  <c r="AB39" i="8"/>
  <c r="AB38" i="8"/>
  <c r="AB37" i="8"/>
  <c r="AB36" i="8"/>
  <c r="AB35" i="8"/>
  <c r="AB34" i="8"/>
  <c r="Y14" i="6"/>
  <c r="Y4" i="6"/>
  <c r="AB233" i="8" l="1"/>
  <c r="Y8" i="6" s="1"/>
  <c r="AA199" i="8"/>
  <c r="AA198" i="8"/>
  <c r="AA197" i="8"/>
  <c r="AA196" i="8"/>
  <c r="AA195" i="8"/>
  <c r="AA194" i="8"/>
  <c r="AA193" i="8"/>
  <c r="AA192" i="8"/>
  <c r="AA191" i="8"/>
  <c r="AA190" i="8"/>
  <c r="AA189" i="8"/>
  <c r="AA209" i="8"/>
  <c r="AA208" i="8"/>
  <c r="AA207" i="8"/>
  <c r="AA206" i="8"/>
  <c r="AA205" i="8"/>
  <c r="AA204" i="8"/>
  <c r="AA203" i="8"/>
  <c r="AA202" i="8"/>
  <c r="AA186" i="8"/>
  <c r="AA185" i="8"/>
  <c r="AA184" i="8"/>
  <c r="AA183" i="8"/>
  <c r="AA182" i="8"/>
  <c r="AA181" i="8"/>
  <c r="AA180" i="8"/>
  <c r="AA179" i="8"/>
  <c r="AA178" i="8"/>
  <c r="AA177" i="8"/>
  <c r="AA176" i="8"/>
  <c r="AA175" i="8"/>
  <c r="AA174" i="8"/>
  <c r="AA173" i="8"/>
  <c r="AA172" i="8"/>
  <c r="AA171" i="8"/>
  <c r="AA168" i="8"/>
  <c r="AA167" i="8"/>
  <c r="AA166" i="8"/>
  <c r="AA165" i="8"/>
  <c r="AA164" i="8"/>
  <c r="AA163" i="8"/>
  <c r="AA162" i="8"/>
  <c r="AA161" i="8"/>
  <c r="AA160" i="8"/>
  <c r="AA159" i="8"/>
  <c r="AA158" i="8"/>
  <c r="AA157" i="8"/>
  <c r="AA156" i="8"/>
  <c r="AA153" i="8"/>
  <c r="AA150" i="8"/>
  <c r="AA149" i="8"/>
  <c r="AA148" i="8"/>
  <c r="AA147" i="8"/>
  <c r="AA146" i="8"/>
  <c r="AA145" i="8"/>
  <c r="AA144" i="8"/>
  <c r="AA143" i="8"/>
  <c r="AA140" i="8"/>
  <c r="AA139" i="8"/>
  <c r="AA138" i="8"/>
  <c r="AA137" i="8"/>
  <c r="AA136" i="8"/>
  <c r="AA135" i="8"/>
  <c r="AA134" i="8"/>
  <c r="AA131" i="8"/>
  <c r="AA130" i="8"/>
  <c r="AA129" i="8"/>
  <c r="AA128" i="8"/>
  <c r="AA127" i="8"/>
  <c r="AA126" i="8"/>
  <c r="AA125" i="8"/>
  <c r="AA124" i="8"/>
  <c r="AA123" i="8"/>
  <c r="AA122" i="8"/>
  <c r="AA121" i="8"/>
  <c r="AA120" i="8"/>
  <c r="AA119" i="8"/>
  <c r="AA118" i="8"/>
  <c r="AA117" i="8"/>
  <c r="AA116" i="8"/>
  <c r="AA113" i="8"/>
  <c r="AA112" i="8"/>
  <c r="AA111" i="8"/>
  <c r="AA110" i="8"/>
  <c r="AA109" i="8"/>
  <c r="AA108" i="8"/>
  <c r="AA107" i="8"/>
  <c r="AA106" i="8"/>
  <c r="AA105" i="8"/>
  <c r="AA104" i="8"/>
  <c r="AA103" i="8"/>
  <c r="AA102" i="8"/>
  <c r="AA101" i="8"/>
  <c r="AA98" i="8"/>
  <c r="AA97" i="8"/>
  <c r="AA96" i="8"/>
  <c r="AA95" i="8"/>
  <c r="AA94" i="8"/>
  <c r="AA91" i="8"/>
  <c r="AA90" i="8"/>
  <c r="AA89" i="8"/>
  <c r="AA86" i="8"/>
  <c r="AA85" i="8"/>
  <c r="AA84" i="8"/>
  <c r="AA83" i="8"/>
  <c r="AA82" i="8"/>
  <c r="AA79" i="8"/>
  <c r="AA78" i="8"/>
  <c r="AA77" i="8"/>
  <c r="AA76" i="8"/>
  <c r="AA75" i="8"/>
  <c r="AA74" i="8"/>
  <c r="AA73" i="8"/>
  <c r="AA72" i="8"/>
  <c r="AA69" i="8"/>
  <c r="AA68" i="8"/>
  <c r="AA67" i="8"/>
  <c r="AA66" i="8"/>
  <c r="AA65" i="8"/>
  <c r="AA64" i="8"/>
  <c r="AA63" i="8"/>
  <c r="AA60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3" i="8"/>
  <c r="AA42" i="8"/>
  <c r="AA41" i="8"/>
  <c r="AA40" i="8"/>
  <c r="AA39" i="8"/>
  <c r="AA38" i="8"/>
  <c r="AA37" i="8"/>
  <c r="AA36" i="8"/>
  <c r="AA35" i="8"/>
  <c r="AA34" i="8"/>
  <c r="X4" i="6"/>
  <c r="X14" i="6"/>
  <c r="AA210" i="8" l="1"/>
  <c r="X8" i="6" s="1"/>
  <c r="Z199" i="8" l="1"/>
  <c r="Z198" i="8"/>
  <c r="Z197" i="8"/>
  <c r="Z196" i="8"/>
  <c r="Z195" i="8"/>
  <c r="Z194" i="8"/>
  <c r="Z193" i="8"/>
  <c r="Z192" i="8"/>
  <c r="Z191" i="8"/>
  <c r="Z190" i="8"/>
  <c r="Z189" i="8"/>
  <c r="Z186" i="8"/>
  <c r="Z185" i="8"/>
  <c r="Z184" i="8"/>
  <c r="Z183" i="8"/>
  <c r="Z182" i="8"/>
  <c r="Z181" i="8"/>
  <c r="Z180" i="8"/>
  <c r="Z179" i="8"/>
  <c r="Z178" i="8"/>
  <c r="Z177" i="8"/>
  <c r="Z176" i="8"/>
  <c r="Z175" i="8"/>
  <c r="Z174" i="8"/>
  <c r="Z173" i="8"/>
  <c r="Z172" i="8"/>
  <c r="Z171" i="8"/>
  <c r="Z168" i="8"/>
  <c r="Z167" i="8"/>
  <c r="Z166" i="8"/>
  <c r="Z165" i="8"/>
  <c r="Z164" i="8"/>
  <c r="Z163" i="8"/>
  <c r="Z162" i="8"/>
  <c r="Z161" i="8"/>
  <c r="Z160" i="8"/>
  <c r="Z159" i="8"/>
  <c r="Z158" i="8"/>
  <c r="Z157" i="8"/>
  <c r="Z156" i="8"/>
  <c r="Z153" i="8"/>
  <c r="Z150" i="8"/>
  <c r="Z149" i="8"/>
  <c r="Z148" i="8"/>
  <c r="Z147" i="8"/>
  <c r="Z146" i="8"/>
  <c r="Z145" i="8"/>
  <c r="Z144" i="8"/>
  <c r="Z143" i="8"/>
  <c r="Z140" i="8"/>
  <c r="Z139" i="8"/>
  <c r="Z138" i="8"/>
  <c r="Z137" i="8"/>
  <c r="Z136" i="8"/>
  <c r="Z135" i="8"/>
  <c r="Z134" i="8"/>
  <c r="Z131" i="8"/>
  <c r="Z130" i="8"/>
  <c r="Z129" i="8"/>
  <c r="Z128" i="8"/>
  <c r="Z127" i="8"/>
  <c r="Z126" i="8"/>
  <c r="Z125" i="8"/>
  <c r="Z124" i="8"/>
  <c r="Z123" i="8"/>
  <c r="Z122" i="8"/>
  <c r="Z121" i="8"/>
  <c r="Z120" i="8"/>
  <c r="Z119" i="8"/>
  <c r="Z118" i="8"/>
  <c r="Z117" i="8"/>
  <c r="Z116" i="8"/>
  <c r="Z113" i="8"/>
  <c r="Z112" i="8"/>
  <c r="Z111" i="8"/>
  <c r="Z110" i="8"/>
  <c r="Z109" i="8"/>
  <c r="Z108" i="8"/>
  <c r="Z107" i="8"/>
  <c r="Z106" i="8"/>
  <c r="Z105" i="8"/>
  <c r="Z104" i="8"/>
  <c r="Z103" i="8"/>
  <c r="Z102" i="8"/>
  <c r="Z101" i="8"/>
  <c r="Z98" i="8"/>
  <c r="Z97" i="8"/>
  <c r="Z96" i="8"/>
  <c r="Z95" i="8"/>
  <c r="Z94" i="8"/>
  <c r="Z91" i="8"/>
  <c r="Z90" i="8"/>
  <c r="Z89" i="8"/>
  <c r="Z86" i="8"/>
  <c r="Z85" i="8"/>
  <c r="Z84" i="8"/>
  <c r="Z83" i="8"/>
  <c r="Z82" i="8"/>
  <c r="Z79" i="8"/>
  <c r="Z78" i="8"/>
  <c r="Z77" i="8"/>
  <c r="Z76" i="8"/>
  <c r="Z75" i="8"/>
  <c r="Z74" i="8"/>
  <c r="Z73" i="8"/>
  <c r="Z72" i="8"/>
  <c r="Z69" i="8"/>
  <c r="Z68" i="8"/>
  <c r="Z67" i="8"/>
  <c r="Z66" i="8"/>
  <c r="Z65" i="8"/>
  <c r="Z64" i="8"/>
  <c r="Z63" i="8"/>
  <c r="Z60" i="8"/>
  <c r="Z58" i="8"/>
  <c r="Z57" i="8"/>
  <c r="Z56" i="8"/>
  <c r="Z55" i="8"/>
  <c r="Z54" i="8"/>
  <c r="Z53" i="8"/>
  <c r="Z52" i="8"/>
  <c r="Z51" i="8"/>
  <c r="Z50" i="8"/>
  <c r="Z49" i="8"/>
  <c r="Z48" i="8"/>
  <c r="Z47" i="8"/>
  <c r="Z46" i="8"/>
  <c r="Z43" i="8"/>
  <c r="Z42" i="8"/>
  <c r="Z41" i="8"/>
  <c r="Z40" i="8"/>
  <c r="Z39" i="8"/>
  <c r="Z38" i="8"/>
  <c r="Z37" i="8"/>
  <c r="Z36" i="8"/>
  <c r="Z35" i="8"/>
  <c r="Z34" i="8"/>
  <c r="W14" i="6"/>
  <c r="W4" i="6"/>
  <c r="N25" i="14"/>
  <c r="O4" i="14" s="1"/>
  <c r="O6" i="14" s="1"/>
  <c r="R6" i="14" s="1"/>
  <c r="W7" i="6" s="1"/>
  <c r="N24" i="14"/>
  <c r="E5" i="14"/>
  <c r="E7" i="14" s="1"/>
  <c r="F7" i="14" s="1"/>
  <c r="H8" i="14" s="1"/>
  <c r="D5" i="14"/>
  <c r="H9" i="14" l="1"/>
  <c r="O8" i="14" s="1"/>
  <c r="O7" i="14" s="1"/>
  <c r="R10" i="14" s="1"/>
  <c r="R11" i="14" s="1"/>
  <c r="W6" i="6" s="1"/>
  <c r="Z200" i="8"/>
  <c r="W8" i="6" s="1"/>
  <c r="R7" i="14"/>
  <c r="Y186" i="8" l="1"/>
  <c r="Y185" i="8"/>
  <c r="Y184" i="8"/>
  <c r="Y183" i="8"/>
  <c r="Y182" i="8" l="1"/>
  <c r="Y181" i="8"/>
  <c r="Y180" i="8"/>
  <c r="Y179" i="8"/>
  <c r="Y178" i="8"/>
  <c r="Y177" i="8"/>
  <c r="Y176" i="8"/>
  <c r="Y175" i="8"/>
  <c r="Y174" i="8"/>
  <c r="Y173" i="8"/>
  <c r="Y172" i="8"/>
  <c r="Y171" i="8"/>
  <c r="Y168" i="8"/>
  <c r="Y167" i="8"/>
  <c r="Y166" i="8"/>
  <c r="Y165" i="8"/>
  <c r="Y164" i="8"/>
  <c r="Y163" i="8"/>
  <c r="Y162" i="8"/>
  <c r="Y161" i="8"/>
  <c r="Y160" i="8"/>
  <c r="Y159" i="8"/>
  <c r="Y158" i="8"/>
  <c r="Y157" i="8"/>
  <c r="Y156" i="8"/>
  <c r="Y153" i="8"/>
  <c r="Y150" i="8"/>
  <c r="Y149" i="8"/>
  <c r="Y148" i="8"/>
  <c r="Y147" i="8"/>
  <c r="Y146" i="8"/>
  <c r="Y145" i="8"/>
  <c r="Y144" i="8"/>
  <c r="Y143" i="8"/>
  <c r="Y140" i="8"/>
  <c r="Y139" i="8"/>
  <c r="Y138" i="8"/>
  <c r="Y137" i="8"/>
  <c r="Y136" i="8"/>
  <c r="Y135" i="8"/>
  <c r="Y134" i="8"/>
  <c r="Y131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98" i="8"/>
  <c r="Y97" i="8"/>
  <c r="Y96" i="8"/>
  <c r="Y95" i="8"/>
  <c r="Y94" i="8"/>
  <c r="Y91" i="8"/>
  <c r="Y90" i="8"/>
  <c r="Y89" i="8"/>
  <c r="Y86" i="8"/>
  <c r="Y85" i="8"/>
  <c r="Y84" i="8"/>
  <c r="Y83" i="8"/>
  <c r="Y82" i="8"/>
  <c r="Y79" i="8"/>
  <c r="Y78" i="8"/>
  <c r="Y77" i="8"/>
  <c r="Y76" i="8"/>
  <c r="Y75" i="8"/>
  <c r="Y74" i="8"/>
  <c r="Y73" i="8"/>
  <c r="Y72" i="8"/>
  <c r="Y69" i="8"/>
  <c r="Y68" i="8"/>
  <c r="Y67" i="8"/>
  <c r="Y66" i="8"/>
  <c r="Y65" i="8"/>
  <c r="Y64" i="8"/>
  <c r="Y63" i="8"/>
  <c r="Y60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3" i="8"/>
  <c r="Y42" i="8"/>
  <c r="Y41" i="8"/>
  <c r="Y40" i="8"/>
  <c r="Y39" i="8"/>
  <c r="Y38" i="8"/>
  <c r="Y37" i="8"/>
  <c r="Y36" i="8"/>
  <c r="Y35" i="8"/>
  <c r="Y34" i="8"/>
  <c r="V14" i="6"/>
  <c r="V4" i="6"/>
  <c r="Y187" i="8" l="1"/>
  <c r="V8" i="6" s="1"/>
  <c r="X69" i="8"/>
  <c r="X168" i="8" l="1"/>
  <c r="X167" i="8"/>
  <c r="X166" i="8"/>
  <c r="X165" i="8"/>
  <c r="X164" i="8"/>
  <c r="X163" i="8"/>
  <c r="X56" i="8" l="1"/>
  <c r="U14" i="6" l="1"/>
  <c r="U4" i="6"/>
  <c r="X162" i="8"/>
  <c r="X161" i="8"/>
  <c r="X160" i="8"/>
  <c r="X159" i="8"/>
  <c r="X158" i="8"/>
  <c r="X157" i="8"/>
  <c r="X156" i="8"/>
  <c r="X153" i="8"/>
  <c r="X150" i="8"/>
  <c r="X149" i="8"/>
  <c r="X148" i="8"/>
  <c r="X147" i="8"/>
  <c r="X146" i="8"/>
  <c r="X145" i="8"/>
  <c r="X144" i="8"/>
  <c r="X143" i="8"/>
  <c r="X140" i="8"/>
  <c r="X139" i="8"/>
  <c r="X138" i="8"/>
  <c r="X137" i="8"/>
  <c r="X136" i="8"/>
  <c r="X135" i="8"/>
  <c r="X134" i="8"/>
  <c r="X131" i="8"/>
  <c r="X130" i="8"/>
  <c r="X129" i="8"/>
  <c r="X128" i="8"/>
  <c r="X127" i="8"/>
  <c r="X126" i="8"/>
  <c r="X125" i="8"/>
  <c r="X124" i="8"/>
  <c r="X123" i="8"/>
  <c r="X122" i="8"/>
  <c r="X121" i="8"/>
  <c r="X120" i="8"/>
  <c r="X119" i="8"/>
  <c r="X118" i="8"/>
  <c r="X117" i="8"/>
  <c r="X116" i="8"/>
  <c r="X113" i="8"/>
  <c r="X112" i="8"/>
  <c r="X111" i="8"/>
  <c r="X110" i="8"/>
  <c r="X109" i="8"/>
  <c r="X108" i="8"/>
  <c r="X107" i="8"/>
  <c r="X106" i="8"/>
  <c r="X105" i="8"/>
  <c r="X104" i="8"/>
  <c r="X103" i="8"/>
  <c r="X102" i="8"/>
  <c r="X101" i="8"/>
  <c r="X98" i="8"/>
  <c r="X97" i="8"/>
  <c r="X96" i="8"/>
  <c r="X95" i="8"/>
  <c r="X94" i="8"/>
  <c r="X91" i="8"/>
  <c r="X90" i="8"/>
  <c r="X89" i="8"/>
  <c r="X86" i="8"/>
  <c r="X85" i="8"/>
  <c r="X84" i="8"/>
  <c r="X83" i="8"/>
  <c r="X82" i="8"/>
  <c r="X79" i="8"/>
  <c r="X78" i="8"/>
  <c r="X77" i="8"/>
  <c r="X76" i="8"/>
  <c r="X75" i="8"/>
  <c r="X74" i="8"/>
  <c r="X73" i="8"/>
  <c r="X72" i="8"/>
  <c r="X68" i="8"/>
  <c r="X67" i="8"/>
  <c r="X66" i="8"/>
  <c r="X65" i="8"/>
  <c r="X64" i="8"/>
  <c r="X63" i="8"/>
  <c r="X60" i="8"/>
  <c r="X58" i="8"/>
  <c r="X57" i="8"/>
  <c r="X55" i="8"/>
  <c r="X54" i="8"/>
  <c r="X53" i="8"/>
  <c r="X52" i="8"/>
  <c r="X51" i="8"/>
  <c r="X50" i="8"/>
  <c r="X49" i="8"/>
  <c r="X48" i="8"/>
  <c r="X47" i="8"/>
  <c r="X46" i="8"/>
  <c r="X43" i="8"/>
  <c r="X42" i="8"/>
  <c r="X41" i="8"/>
  <c r="X40" i="8"/>
  <c r="X39" i="8"/>
  <c r="X38" i="8"/>
  <c r="X37" i="8"/>
  <c r="X36" i="8"/>
  <c r="X35" i="8"/>
  <c r="X34" i="8"/>
  <c r="X169" i="8" l="1"/>
  <c r="U8" i="6" s="1"/>
  <c r="W153" i="8"/>
  <c r="W150" i="8" l="1"/>
  <c r="W149" i="8"/>
  <c r="W148" i="8"/>
  <c r="W147" i="8"/>
  <c r="W146" i="8"/>
  <c r="W145" i="8"/>
  <c r="W144" i="8"/>
  <c r="W143" i="8"/>
  <c r="W140" i="8"/>
  <c r="W139" i="8"/>
  <c r="W138" i="8"/>
  <c r="W137" i="8"/>
  <c r="W136" i="8"/>
  <c r="W135" i="8"/>
  <c r="W134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98" i="8"/>
  <c r="W97" i="8"/>
  <c r="W96" i="8"/>
  <c r="W95" i="8"/>
  <c r="W94" i="8"/>
  <c r="W91" i="8"/>
  <c r="W90" i="8"/>
  <c r="W89" i="8"/>
  <c r="W86" i="8"/>
  <c r="W85" i="8"/>
  <c r="W84" i="8"/>
  <c r="W83" i="8"/>
  <c r="W82" i="8"/>
  <c r="W79" i="8"/>
  <c r="W78" i="8"/>
  <c r="W77" i="8"/>
  <c r="W76" i="8"/>
  <c r="W75" i="8"/>
  <c r="W74" i="8"/>
  <c r="W73" i="8"/>
  <c r="W72" i="8"/>
  <c r="W69" i="8"/>
  <c r="W68" i="8"/>
  <c r="W67" i="8"/>
  <c r="W66" i="8"/>
  <c r="W65" i="8"/>
  <c r="W64" i="8"/>
  <c r="W63" i="8"/>
  <c r="W60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3" i="8"/>
  <c r="W42" i="8"/>
  <c r="W41" i="8"/>
  <c r="W40" i="8"/>
  <c r="W39" i="8"/>
  <c r="W38" i="8"/>
  <c r="W37" i="8"/>
  <c r="W36" i="8"/>
  <c r="W35" i="8"/>
  <c r="W34" i="8"/>
  <c r="T14" i="6"/>
  <c r="T4" i="6"/>
  <c r="W154" i="8" l="1"/>
  <c r="T8" i="6" s="1"/>
  <c r="V150" i="8"/>
  <c r="V140" i="8" l="1"/>
  <c r="V139" i="8"/>
  <c r="V138" i="8"/>
  <c r="V137" i="8"/>
  <c r="V136" i="8"/>
  <c r="V135" i="8"/>
  <c r="V134" i="8"/>
  <c r="V149" i="8"/>
  <c r="V148" i="8"/>
  <c r="V147" i="8"/>
  <c r="V146" i="8"/>
  <c r="V143" i="8"/>
  <c r="V145" i="8"/>
  <c r="V144" i="8"/>
  <c r="U43" i="8"/>
  <c r="V43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98" i="8"/>
  <c r="V97" i="8"/>
  <c r="V96" i="8"/>
  <c r="V95" i="8"/>
  <c r="V94" i="8"/>
  <c r="V91" i="8"/>
  <c r="V90" i="8"/>
  <c r="V89" i="8"/>
  <c r="V86" i="8"/>
  <c r="V85" i="8"/>
  <c r="V84" i="8"/>
  <c r="V83" i="8"/>
  <c r="V82" i="8"/>
  <c r="V79" i="8"/>
  <c r="V78" i="8"/>
  <c r="V77" i="8"/>
  <c r="V76" i="8"/>
  <c r="V75" i="8"/>
  <c r="V74" i="8"/>
  <c r="V73" i="8"/>
  <c r="V72" i="8"/>
  <c r="V69" i="8"/>
  <c r="V68" i="8"/>
  <c r="V67" i="8"/>
  <c r="V66" i="8"/>
  <c r="V65" i="8"/>
  <c r="V64" i="8"/>
  <c r="V63" i="8"/>
  <c r="V60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2" i="8"/>
  <c r="V41" i="8"/>
  <c r="V40" i="8"/>
  <c r="V39" i="8"/>
  <c r="V38" i="8"/>
  <c r="V37" i="8"/>
  <c r="V36" i="8"/>
  <c r="V35" i="8"/>
  <c r="V34" i="8"/>
  <c r="S14" i="6"/>
  <c r="S4" i="6"/>
  <c r="V151" i="8" l="1"/>
  <c r="S8" i="6" s="1"/>
  <c r="U131" i="8" l="1"/>
  <c r="U130" i="8"/>
  <c r="U129" i="8"/>
  <c r="U128" i="8"/>
  <c r="U127" i="8"/>
  <c r="U126" i="8"/>
  <c r="U125" i="8"/>
  <c r="U124" i="8"/>
  <c r="U123" i="8"/>
  <c r="U122" i="8"/>
  <c r="U121" i="8"/>
  <c r="U120" i="8"/>
  <c r="U119" i="8"/>
  <c r="U118" i="8"/>
  <c r="U117" i="8"/>
  <c r="U116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98" i="8"/>
  <c r="U97" i="8"/>
  <c r="U96" i="8"/>
  <c r="U95" i="8"/>
  <c r="U94" i="8"/>
  <c r="U91" i="8"/>
  <c r="U90" i="8"/>
  <c r="U89" i="8"/>
  <c r="U86" i="8"/>
  <c r="U85" i="8"/>
  <c r="U84" i="8"/>
  <c r="U83" i="8"/>
  <c r="U82" i="8"/>
  <c r="U79" i="8"/>
  <c r="U78" i="8"/>
  <c r="U77" i="8"/>
  <c r="U76" i="8"/>
  <c r="U75" i="8"/>
  <c r="U74" i="8"/>
  <c r="U73" i="8"/>
  <c r="U72" i="8"/>
  <c r="U69" i="8"/>
  <c r="U68" i="8"/>
  <c r="U67" i="8"/>
  <c r="U66" i="8"/>
  <c r="U65" i="8"/>
  <c r="U64" i="8"/>
  <c r="U63" i="8"/>
  <c r="U60" i="8"/>
  <c r="U58" i="8"/>
  <c r="U57" i="8"/>
  <c r="U56" i="8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140" i="8"/>
  <c r="U139" i="8"/>
  <c r="U138" i="8"/>
  <c r="U137" i="8"/>
  <c r="U136" i="8"/>
  <c r="U135" i="8"/>
  <c r="U134" i="8"/>
  <c r="R14" i="6"/>
  <c r="R4" i="6"/>
  <c r="U141" i="8" l="1"/>
  <c r="R8" i="6" s="1"/>
  <c r="T125" i="8"/>
  <c r="T124" i="8"/>
  <c r="T123" i="8"/>
  <c r="T122" i="8"/>
  <c r="T131" i="8"/>
  <c r="T127" i="8"/>
  <c r="T126" i="8"/>
  <c r="T118" i="8" l="1"/>
  <c r="T130" i="8"/>
  <c r="T129" i="8"/>
  <c r="T128" i="8"/>
  <c r="T121" i="8"/>
  <c r="T120" i="8"/>
  <c r="T119" i="8"/>
  <c r="T117" i="8"/>
  <c r="T116" i="8"/>
  <c r="T101" i="8"/>
  <c r="T113" i="8"/>
  <c r="T112" i="8"/>
  <c r="T111" i="8"/>
  <c r="T110" i="8"/>
  <c r="T109" i="8"/>
  <c r="T108" i="8"/>
  <c r="T107" i="8"/>
  <c r="T106" i="8"/>
  <c r="T105" i="8"/>
  <c r="T104" i="8"/>
  <c r="T103" i="8"/>
  <c r="T102" i="8"/>
  <c r="T98" i="8"/>
  <c r="T97" i="8"/>
  <c r="T96" i="8"/>
  <c r="T95" i="8"/>
  <c r="T94" i="8"/>
  <c r="T91" i="8"/>
  <c r="T90" i="8"/>
  <c r="T89" i="8"/>
  <c r="T86" i="8"/>
  <c r="T85" i="8"/>
  <c r="T84" i="8"/>
  <c r="T83" i="8"/>
  <c r="T82" i="8"/>
  <c r="T79" i="8"/>
  <c r="T78" i="8"/>
  <c r="T77" i="8"/>
  <c r="T76" i="8"/>
  <c r="T75" i="8"/>
  <c r="T74" i="8"/>
  <c r="T73" i="8"/>
  <c r="T72" i="8"/>
  <c r="T69" i="8"/>
  <c r="T68" i="8"/>
  <c r="T67" i="8"/>
  <c r="T66" i="8"/>
  <c r="T65" i="8"/>
  <c r="T64" i="8"/>
  <c r="T63" i="8"/>
  <c r="T60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3" i="8"/>
  <c r="T42" i="8"/>
  <c r="T41" i="8"/>
  <c r="T40" i="8"/>
  <c r="T39" i="8"/>
  <c r="T38" i="8"/>
  <c r="T37" i="8"/>
  <c r="T36" i="8"/>
  <c r="T35" i="8"/>
  <c r="T34" i="8"/>
  <c r="Q4" i="6"/>
  <c r="Q14" i="6"/>
  <c r="T132" i="8" l="1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98" i="8"/>
  <c r="S97" i="8"/>
  <c r="S96" i="8"/>
  <c r="S95" i="8"/>
  <c r="S94" i="8"/>
  <c r="S34" i="8"/>
  <c r="S91" i="8"/>
  <c r="S90" i="8"/>
  <c r="S89" i="8"/>
  <c r="S86" i="8"/>
  <c r="S85" i="8"/>
  <c r="S84" i="8"/>
  <c r="S83" i="8"/>
  <c r="S82" i="8"/>
  <c r="S79" i="8"/>
  <c r="S78" i="8"/>
  <c r="S77" i="8"/>
  <c r="S76" i="8"/>
  <c r="S75" i="8"/>
  <c r="S74" i="8"/>
  <c r="S73" i="8"/>
  <c r="S72" i="8"/>
  <c r="S69" i="8"/>
  <c r="S68" i="8"/>
  <c r="S67" i="8"/>
  <c r="S66" i="8"/>
  <c r="S65" i="8"/>
  <c r="S64" i="8"/>
  <c r="S63" i="8"/>
  <c r="S60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3" i="8"/>
  <c r="S42" i="8"/>
  <c r="S41" i="8"/>
  <c r="S40" i="8"/>
  <c r="S39" i="8"/>
  <c r="S38" i="8"/>
  <c r="S37" i="8"/>
  <c r="S36" i="8"/>
  <c r="S35" i="8"/>
  <c r="S114" i="8" l="1"/>
  <c r="P8" i="6" s="1"/>
  <c r="Q8" i="6"/>
  <c r="P14" i="6"/>
  <c r="P4" i="6"/>
  <c r="R98" i="8" l="1"/>
  <c r="R97" i="8"/>
  <c r="R96" i="8"/>
  <c r="R95" i="8"/>
  <c r="R94" i="8"/>
  <c r="R91" i="8" l="1"/>
  <c r="R90" i="8"/>
  <c r="R89" i="8"/>
  <c r="R86" i="8"/>
  <c r="R85" i="8"/>
  <c r="R84" i="8"/>
  <c r="R83" i="8"/>
  <c r="R82" i="8"/>
  <c r="R79" i="8"/>
  <c r="R78" i="8"/>
  <c r="R77" i="8"/>
  <c r="R76" i="8"/>
  <c r="R75" i="8"/>
  <c r="R74" i="8"/>
  <c r="R73" i="8"/>
  <c r="R72" i="8"/>
  <c r="R69" i="8"/>
  <c r="R68" i="8"/>
  <c r="R67" i="8"/>
  <c r="R66" i="8"/>
  <c r="R65" i="8"/>
  <c r="R64" i="8"/>
  <c r="R63" i="8"/>
  <c r="R60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3" i="8"/>
  <c r="R42" i="8"/>
  <c r="R41" i="8"/>
  <c r="R40" i="8"/>
  <c r="R39" i="8"/>
  <c r="R38" i="8"/>
  <c r="R37" i="8"/>
  <c r="R36" i="8"/>
  <c r="R35" i="8"/>
  <c r="R34" i="8"/>
  <c r="O4" i="6"/>
  <c r="O14" i="6"/>
  <c r="R99" i="8" l="1"/>
  <c r="O8" i="6" s="1"/>
  <c r="N59" i="11" l="1"/>
  <c r="M59" i="11"/>
  <c r="K74" i="11" s="1"/>
  <c r="O58" i="11"/>
  <c r="N58" i="11"/>
  <c r="M58" i="11"/>
  <c r="O57" i="11"/>
  <c r="N57" i="11"/>
  <c r="M57" i="11"/>
  <c r="O56" i="11"/>
  <c r="N56" i="11"/>
  <c r="M56" i="11"/>
  <c r="O55" i="11"/>
  <c r="N55" i="11"/>
  <c r="M55" i="11"/>
  <c r="O54" i="11"/>
  <c r="N54" i="11"/>
  <c r="M54" i="11"/>
  <c r="O53" i="11"/>
  <c r="N53" i="11"/>
  <c r="M53" i="11"/>
  <c r="O52" i="11"/>
  <c r="N52" i="11"/>
  <c r="M52" i="11"/>
  <c r="O51" i="11"/>
  <c r="N51" i="11"/>
  <c r="M51" i="11"/>
  <c r="O50" i="11"/>
  <c r="N50" i="11"/>
  <c r="M50" i="11"/>
  <c r="O49" i="11"/>
  <c r="N49" i="11"/>
  <c r="M49" i="11"/>
  <c r="O48" i="11"/>
  <c r="N48" i="11"/>
  <c r="M48" i="11"/>
  <c r="O47" i="11"/>
  <c r="N47" i="11"/>
  <c r="M47" i="11"/>
  <c r="O46" i="11"/>
  <c r="N46" i="11"/>
  <c r="M46" i="11"/>
  <c r="O43" i="11"/>
  <c r="N43" i="11"/>
  <c r="M43" i="11"/>
  <c r="L43" i="11"/>
  <c r="O42" i="11"/>
  <c r="N42" i="11"/>
  <c r="M42" i="11"/>
  <c r="L42" i="11"/>
  <c r="O41" i="11"/>
  <c r="N41" i="11"/>
  <c r="M41" i="11"/>
  <c r="L41" i="11"/>
  <c r="O40" i="11"/>
  <c r="N40" i="11"/>
  <c r="M40" i="11"/>
  <c r="L40" i="11"/>
  <c r="O39" i="11"/>
  <c r="N39" i="11"/>
  <c r="M39" i="11"/>
  <c r="L39" i="11"/>
  <c r="O38" i="11"/>
  <c r="N38" i="11"/>
  <c r="M38" i="11"/>
  <c r="L38" i="11"/>
  <c r="O37" i="11"/>
  <c r="N37" i="11"/>
  <c r="M37" i="11"/>
  <c r="L37" i="11"/>
  <c r="O36" i="11"/>
  <c r="N36" i="11"/>
  <c r="M36" i="11"/>
  <c r="L36" i="11"/>
  <c r="O35" i="11"/>
  <c r="N35" i="11"/>
  <c r="M35" i="11"/>
  <c r="L35" i="11"/>
  <c r="O34" i="11"/>
  <c r="N34" i="11"/>
  <c r="M34" i="11"/>
  <c r="L34" i="11"/>
  <c r="O31" i="11"/>
  <c r="N31" i="11"/>
  <c r="M31" i="11"/>
  <c r="L31" i="11"/>
  <c r="K31" i="11"/>
  <c r="O30" i="11"/>
  <c r="N30" i="11"/>
  <c r="M30" i="11"/>
  <c r="L30" i="11"/>
  <c r="K30" i="11"/>
  <c r="O29" i="11"/>
  <c r="N29" i="11"/>
  <c r="M29" i="11"/>
  <c r="L29" i="11"/>
  <c r="K29" i="11"/>
  <c r="O28" i="11"/>
  <c r="N28" i="11"/>
  <c r="M28" i="11"/>
  <c r="L28" i="11"/>
  <c r="K28" i="11"/>
  <c r="O27" i="11"/>
  <c r="N27" i="11"/>
  <c r="M27" i="11"/>
  <c r="L27" i="11"/>
  <c r="K27" i="11"/>
  <c r="O26" i="11"/>
  <c r="N26" i="11"/>
  <c r="M26" i="11"/>
  <c r="L26" i="11"/>
  <c r="K26" i="11"/>
  <c r="O25" i="11"/>
  <c r="N25" i="11"/>
  <c r="M25" i="11"/>
  <c r="L25" i="11"/>
  <c r="K25" i="11"/>
  <c r="O22" i="11"/>
  <c r="N22" i="11"/>
  <c r="M22" i="11"/>
  <c r="L22" i="11"/>
  <c r="K22" i="11"/>
  <c r="J22" i="11"/>
  <c r="O21" i="11"/>
  <c r="N21" i="11"/>
  <c r="M21" i="11"/>
  <c r="L21" i="11"/>
  <c r="K21" i="11"/>
  <c r="J21" i="11"/>
  <c r="O20" i="11"/>
  <c r="N20" i="11"/>
  <c r="M20" i="11"/>
  <c r="L20" i="11"/>
  <c r="K20" i="11"/>
  <c r="J20" i="11"/>
  <c r="O19" i="11"/>
  <c r="N19" i="11"/>
  <c r="M19" i="11"/>
  <c r="L19" i="11"/>
  <c r="K19" i="11"/>
  <c r="J19" i="11"/>
  <c r="O16" i="11"/>
  <c r="N16" i="11"/>
  <c r="M16" i="11"/>
  <c r="L16" i="11"/>
  <c r="K16" i="11"/>
  <c r="J16" i="11"/>
  <c r="I16" i="11"/>
  <c r="O15" i="11"/>
  <c r="N15" i="11"/>
  <c r="M15" i="11"/>
  <c r="L15" i="11"/>
  <c r="K15" i="11"/>
  <c r="J15" i="11"/>
  <c r="I15" i="11"/>
  <c r="O14" i="11"/>
  <c r="N14" i="11"/>
  <c r="M14" i="11"/>
  <c r="L14" i="11"/>
  <c r="K14" i="11"/>
  <c r="J14" i="11"/>
  <c r="I14" i="11"/>
  <c r="O13" i="11"/>
  <c r="N13" i="11"/>
  <c r="M13" i="11"/>
  <c r="L13" i="11"/>
  <c r="K13" i="11"/>
  <c r="J13" i="11"/>
  <c r="I13" i="11"/>
  <c r="O10" i="11"/>
  <c r="N10" i="11"/>
  <c r="M10" i="11"/>
  <c r="L10" i="11"/>
  <c r="K10" i="11"/>
  <c r="J10" i="11"/>
  <c r="I10" i="11"/>
  <c r="H10" i="11"/>
  <c r="O9" i="11"/>
  <c r="N9" i="11"/>
  <c r="M9" i="11"/>
  <c r="L9" i="11"/>
  <c r="K9" i="11"/>
  <c r="J9" i="11"/>
  <c r="I9" i="11"/>
  <c r="H9" i="11"/>
  <c r="O8" i="11"/>
  <c r="N8" i="11"/>
  <c r="M8" i="11"/>
  <c r="L8" i="11"/>
  <c r="K8" i="11"/>
  <c r="J8" i="11"/>
  <c r="I8" i="11"/>
  <c r="H8" i="11"/>
  <c r="O7" i="11"/>
  <c r="N7" i="11"/>
  <c r="M7" i="11"/>
  <c r="L7" i="11"/>
  <c r="K7" i="11"/>
  <c r="J7" i="11"/>
  <c r="I7" i="11"/>
  <c r="H7" i="11"/>
  <c r="O6" i="11"/>
  <c r="N6" i="11"/>
  <c r="M6" i="11"/>
  <c r="L6" i="11"/>
  <c r="K6" i="11"/>
  <c r="J6" i="11"/>
  <c r="I6" i="11"/>
  <c r="H6" i="11"/>
  <c r="O5" i="11"/>
  <c r="N5" i="11"/>
  <c r="M5" i="11"/>
  <c r="L5" i="11"/>
  <c r="K5" i="11"/>
  <c r="J5" i="11"/>
  <c r="I5" i="11"/>
  <c r="H5" i="11"/>
  <c r="O4" i="11"/>
  <c r="N4" i="11"/>
  <c r="M4" i="11"/>
  <c r="L4" i="11"/>
  <c r="K4" i="11"/>
  <c r="J4" i="11"/>
  <c r="I4" i="11"/>
  <c r="H4" i="11"/>
  <c r="O3" i="11"/>
  <c r="N3" i="11"/>
  <c r="M3" i="11"/>
  <c r="L3" i="11"/>
  <c r="K3" i="11"/>
  <c r="J3" i="11"/>
  <c r="I3" i="11"/>
  <c r="H3" i="11"/>
  <c r="O2" i="11"/>
  <c r="N2" i="11"/>
  <c r="M2" i="11"/>
  <c r="L2" i="11"/>
  <c r="K2" i="11"/>
  <c r="J2" i="11"/>
  <c r="J23" i="11" s="1"/>
  <c r="I2" i="11"/>
  <c r="I17" i="11" s="1"/>
  <c r="H2" i="11"/>
  <c r="H11" i="11" s="1"/>
  <c r="L44" i="11" l="1"/>
  <c r="L75" i="11"/>
  <c r="N6" i="6"/>
  <c r="K32" i="11"/>
  <c r="Q86" i="8"/>
  <c r="P86" i="8"/>
  <c r="Q91" i="8"/>
  <c r="Q90" i="8"/>
  <c r="Q89" i="8"/>
  <c r="Q85" i="8"/>
  <c r="Q84" i="8"/>
  <c r="Q83" i="8"/>
  <c r="Q82" i="8"/>
  <c r="Q79" i="8"/>
  <c r="Q78" i="8"/>
  <c r="Q77" i="8"/>
  <c r="Q76" i="8"/>
  <c r="Q75" i="8"/>
  <c r="Q74" i="8"/>
  <c r="Q73" i="8"/>
  <c r="Q72" i="8"/>
  <c r="Q69" i="8"/>
  <c r="Q68" i="8"/>
  <c r="Q67" i="8"/>
  <c r="Q66" i="8"/>
  <c r="Q65" i="8"/>
  <c r="Q64" i="8"/>
  <c r="Q63" i="8"/>
  <c r="Q60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3" i="8"/>
  <c r="Q42" i="8"/>
  <c r="Q41" i="8"/>
  <c r="Q40" i="8"/>
  <c r="Q39" i="8"/>
  <c r="Q38" i="8"/>
  <c r="Q37" i="8"/>
  <c r="Q36" i="8"/>
  <c r="Q35" i="8"/>
  <c r="Q34" i="8"/>
  <c r="Q92" i="8" l="1"/>
  <c r="N8" i="6" s="1"/>
  <c r="N4" i="6"/>
  <c r="N14" i="6" l="1"/>
  <c r="P79" i="8" l="1"/>
  <c r="P78" i="8"/>
  <c r="P77" i="8"/>
  <c r="P76" i="8"/>
  <c r="P75" i="8"/>
  <c r="P74" i="8"/>
  <c r="P73" i="8"/>
  <c r="P72" i="8"/>
  <c r="P69" i="8"/>
  <c r="P68" i="8"/>
  <c r="P67" i="8"/>
  <c r="P66" i="8"/>
  <c r="P65" i="8"/>
  <c r="P64" i="8"/>
  <c r="P63" i="8"/>
  <c r="P60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3" i="8"/>
  <c r="P42" i="8"/>
  <c r="P41" i="8"/>
  <c r="P40" i="8"/>
  <c r="P39" i="8"/>
  <c r="P38" i="8"/>
  <c r="P37" i="8"/>
  <c r="P36" i="8"/>
  <c r="P35" i="8"/>
  <c r="P34" i="8"/>
  <c r="P85" i="8"/>
  <c r="P84" i="8"/>
  <c r="P83" i="8"/>
  <c r="P82" i="8"/>
  <c r="M14" i="6"/>
  <c r="P87" i="8" l="1"/>
  <c r="M8" i="6" s="1"/>
  <c r="O79" i="8"/>
  <c r="O69" i="8" l="1"/>
  <c r="O68" i="8"/>
  <c r="O67" i="8"/>
  <c r="O66" i="8"/>
  <c r="O65" i="8"/>
  <c r="O64" i="8"/>
  <c r="O63" i="8"/>
  <c r="O78" i="8"/>
  <c r="O77" i="8"/>
  <c r="O76" i="8"/>
  <c r="O75" i="8"/>
  <c r="O74" i="8"/>
  <c r="O73" i="8"/>
  <c r="O72" i="8"/>
  <c r="O60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3" i="8"/>
  <c r="O42" i="8"/>
  <c r="O41" i="8"/>
  <c r="O40" i="8"/>
  <c r="O39" i="8"/>
  <c r="O38" i="8"/>
  <c r="O37" i="8"/>
  <c r="O36" i="8"/>
  <c r="O35" i="8"/>
  <c r="O34" i="8"/>
  <c r="O31" i="8"/>
  <c r="O30" i="8"/>
  <c r="O29" i="8"/>
  <c r="O28" i="8"/>
  <c r="O27" i="8"/>
  <c r="O26" i="8"/>
  <c r="O25" i="8"/>
  <c r="O22" i="8"/>
  <c r="O21" i="8"/>
  <c r="O20" i="8"/>
  <c r="O19" i="8"/>
  <c r="O16" i="8"/>
  <c r="O15" i="8"/>
  <c r="O14" i="8"/>
  <c r="O13" i="8"/>
  <c r="O10" i="8"/>
  <c r="O9" i="8"/>
  <c r="O8" i="8"/>
  <c r="O7" i="8"/>
  <c r="O6" i="8"/>
  <c r="O5" i="8"/>
  <c r="O4" i="8"/>
  <c r="O3" i="8"/>
  <c r="O2" i="8"/>
  <c r="L14" i="6"/>
  <c r="L4" i="6"/>
  <c r="O80" i="8" l="1"/>
  <c r="L8" i="6" s="1"/>
  <c r="K4" i="6" l="1"/>
  <c r="K14" i="6"/>
  <c r="N69" i="8"/>
  <c r="N68" i="8"/>
  <c r="N67" i="8"/>
  <c r="N66" i="8"/>
  <c r="N65" i="8"/>
  <c r="N64" i="8"/>
  <c r="N63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3" i="8"/>
  <c r="N42" i="8"/>
  <c r="N41" i="8"/>
  <c r="N40" i="8"/>
  <c r="N39" i="8"/>
  <c r="N38" i="8"/>
  <c r="N37" i="8"/>
  <c r="N36" i="8"/>
  <c r="N35" i="8"/>
  <c r="N34" i="8"/>
  <c r="N31" i="8"/>
  <c r="N30" i="8"/>
  <c r="N29" i="8"/>
  <c r="N28" i="8"/>
  <c r="N27" i="8"/>
  <c r="N26" i="8"/>
  <c r="N25" i="8"/>
  <c r="N22" i="8"/>
  <c r="N21" i="8"/>
  <c r="N20" i="8"/>
  <c r="N19" i="8"/>
  <c r="N16" i="8"/>
  <c r="N15" i="8"/>
  <c r="N14" i="8"/>
  <c r="N13" i="8"/>
  <c r="N10" i="8"/>
  <c r="N9" i="8"/>
  <c r="N8" i="8"/>
  <c r="N7" i="8"/>
  <c r="N6" i="8"/>
  <c r="N5" i="8"/>
  <c r="N4" i="8"/>
  <c r="N3" i="8"/>
  <c r="N2" i="8"/>
  <c r="N70" i="8" l="1"/>
  <c r="K8" i="6" s="1"/>
  <c r="M60" i="8" l="1"/>
  <c r="M59" i="8" l="1"/>
  <c r="M58" i="8"/>
  <c r="M57" i="8"/>
  <c r="M56" i="8"/>
  <c r="M43" i="8" l="1"/>
  <c r="M42" i="8"/>
  <c r="M41" i="8"/>
  <c r="M40" i="8"/>
  <c r="M39" i="8"/>
  <c r="M38" i="8"/>
  <c r="M37" i="8"/>
  <c r="M36" i="8"/>
  <c r="M35" i="8"/>
  <c r="M34" i="8"/>
  <c r="M55" i="8"/>
  <c r="M54" i="8"/>
  <c r="M53" i="8"/>
  <c r="M52" i="8"/>
  <c r="M51" i="8"/>
  <c r="M50" i="8"/>
  <c r="M49" i="8"/>
  <c r="M48" i="8"/>
  <c r="M47" i="8"/>
  <c r="M46" i="8"/>
  <c r="M31" i="8"/>
  <c r="M30" i="8"/>
  <c r="M29" i="8"/>
  <c r="M28" i="8"/>
  <c r="M27" i="8"/>
  <c r="M26" i="8"/>
  <c r="M25" i="8"/>
  <c r="M22" i="8"/>
  <c r="M21" i="8"/>
  <c r="M20" i="8"/>
  <c r="M19" i="8"/>
  <c r="M16" i="8"/>
  <c r="M15" i="8"/>
  <c r="M14" i="8"/>
  <c r="M13" i="8"/>
  <c r="M10" i="8"/>
  <c r="M9" i="8"/>
  <c r="M8" i="8"/>
  <c r="M7" i="8"/>
  <c r="M6" i="8"/>
  <c r="M5" i="8"/>
  <c r="M4" i="8"/>
  <c r="M3" i="8"/>
  <c r="M2" i="8"/>
  <c r="J14" i="6"/>
  <c r="J4" i="6"/>
  <c r="M61" i="8" l="1"/>
  <c r="J8" i="6" s="1"/>
  <c r="L26" i="8"/>
  <c r="K26" i="8"/>
  <c r="L43" i="8" l="1"/>
  <c r="L42" i="8"/>
  <c r="L41" i="8"/>
  <c r="L40" i="8"/>
  <c r="L39" i="8"/>
  <c r="L38" i="8"/>
  <c r="L37" i="8"/>
  <c r="L36" i="8"/>
  <c r="L35" i="8"/>
  <c r="L34" i="8"/>
  <c r="L31" i="8"/>
  <c r="L30" i="8"/>
  <c r="L29" i="8"/>
  <c r="L28" i="8"/>
  <c r="L27" i="8"/>
  <c r="L25" i="8"/>
  <c r="L2" i="8"/>
  <c r="L22" i="8"/>
  <c r="L21" i="8"/>
  <c r="L20" i="8"/>
  <c r="L19" i="8"/>
  <c r="L16" i="8"/>
  <c r="L15" i="8"/>
  <c r="L14" i="8"/>
  <c r="L13" i="8"/>
  <c r="L10" i="8"/>
  <c r="L9" i="8"/>
  <c r="L8" i="8"/>
  <c r="L7" i="8"/>
  <c r="L6" i="8"/>
  <c r="L5" i="8"/>
  <c r="L4" i="8"/>
  <c r="L3" i="8"/>
  <c r="I14" i="6"/>
  <c r="I4" i="6"/>
  <c r="L44" i="8" l="1"/>
  <c r="I8" i="6" s="1"/>
  <c r="K31" i="8"/>
  <c r="K30" i="8"/>
  <c r="K28" i="8"/>
  <c r="K27" i="8"/>
  <c r="K29" i="8"/>
  <c r="K25" i="8"/>
  <c r="K22" i="8"/>
  <c r="K21" i="8"/>
  <c r="K20" i="8"/>
  <c r="K19" i="8"/>
  <c r="K2" i="8"/>
  <c r="J2" i="8"/>
  <c r="K16" i="8"/>
  <c r="K15" i="8"/>
  <c r="K14" i="8"/>
  <c r="K13" i="8"/>
  <c r="K10" i="8"/>
  <c r="K9" i="8"/>
  <c r="K8" i="8"/>
  <c r="K7" i="8"/>
  <c r="K6" i="8"/>
  <c r="K5" i="8"/>
  <c r="K4" i="8"/>
  <c r="K3" i="8"/>
  <c r="H14" i="6"/>
  <c r="H4" i="6"/>
  <c r="K32" i="8" l="1"/>
  <c r="H8" i="6" s="1"/>
  <c r="J16" i="8" l="1"/>
  <c r="J15" i="8"/>
  <c r="J14" i="8"/>
  <c r="J13" i="8"/>
  <c r="J22" i="8"/>
  <c r="J21" i="8"/>
  <c r="J20" i="8"/>
  <c r="J19" i="8"/>
  <c r="I16" i="8"/>
  <c r="I15" i="8"/>
  <c r="I14" i="8"/>
  <c r="I13" i="8"/>
  <c r="J10" i="8"/>
  <c r="J9" i="8"/>
  <c r="J8" i="8"/>
  <c r="J7" i="8"/>
  <c r="J6" i="8"/>
  <c r="J5" i="8"/>
  <c r="J4" i="8"/>
  <c r="J3" i="8"/>
  <c r="I10" i="8"/>
  <c r="I9" i="8"/>
  <c r="I8" i="8"/>
  <c r="I7" i="8"/>
  <c r="I6" i="8"/>
  <c r="I5" i="8"/>
  <c r="I4" i="8"/>
  <c r="I3" i="8"/>
  <c r="I2" i="8"/>
  <c r="G14" i="6"/>
  <c r="G4" i="6"/>
  <c r="I17" i="8" l="1"/>
  <c r="F8" i="6" s="1"/>
  <c r="J23" i="8"/>
  <c r="G8" i="6" s="1"/>
  <c r="H2" i="8" l="1"/>
  <c r="F4" i="6"/>
  <c r="H10" i="8" l="1"/>
  <c r="H9" i="8"/>
  <c r="H8" i="8"/>
  <c r="H7" i="8"/>
  <c r="H6" i="8"/>
  <c r="H5" i="8"/>
  <c r="H4" i="8"/>
  <c r="H3" i="8"/>
  <c r="H11" i="8" l="1"/>
  <c r="E8" i="6" s="1"/>
  <c r="E4" i="6"/>
  <c r="F14" i="6" l="1"/>
  <c r="E14" i="6" l="1"/>
  <c r="D14" i="6"/>
  <c r="C14" i="6"/>
  <c r="D4" i="6" l="1"/>
  <c r="C4" i="6"/>
  <c r="C9" i="6" s="1"/>
  <c r="C10" i="6" l="1"/>
  <c r="C11" i="6" s="1"/>
  <c r="C15" i="6" s="1"/>
  <c r="D3" i="6"/>
  <c r="D9" i="6" s="1"/>
  <c r="D10" i="6" l="1"/>
  <c r="D11" i="6" s="1"/>
  <c r="D15" i="6" s="1"/>
  <c r="E3" i="6"/>
  <c r="E9" i="6" l="1"/>
  <c r="E10" i="6" l="1"/>
  <c r="E11" i="6" s="1"/>
  <c r="E15" i="6" s="1"/>
  <c r="F3" i="6"/>
  <c r="F9" i="6" s="1"/>
  <c r="G3" i="6" s="1"/>
  <c r="G9" i="6" s="1"/>
  <c r="G10" i="6" l="1"/>
  <c r="G11" i="6" s="1"/>
  <c r="G15" i="6" s="1"/>
  <c r="H3" i="6"/>
  <c r="H9" i="6" s="1"/>
  <c r="M5" i="6" s="1"/>
  <c r="F10" i="6"/>
  <c r="F11" i="6" s="1"/>
  <c r="F15" i="6" s="1"/>
  <c r="I3" i="6" l="1"/>
  <c r="I9" i="6" s="1"/>
  <c r="H10" i="6"/>
  <c r="H11" i="6" s="1"/>
  <c r="H15" i="6" s="1"/>
  <c r="J3" i="6" l="1"/>
  <c r="J9" i="6" s="1"/>
  <c r="K3" i="6" s="1"/>
  <c r="K9" i="6" s="1"/>
  <c r="K10" i="6" s="1"/>
  <c r="K11" i="6" s="1"/>
  <c r="K15" i="6" s="1"/>
  <c r="I10" i="6"/>
  <c r="I11" i="6" s="1"/>
  <c r="I15" i="6" s="1"/>
  <c r="J10" i="6" l="1"/>
  <c r="J11" i="6" s="1"/>
  <c r="J15" i="6" s="1"/>
  <c r="L3" i="6"/>
  <c r="L9" i="6" s="1"/>
  <c r="M3" i="6" s="1"/>
  <c r="M9" i="6" s="1"/>
  <c r="N3" i="6" s="1"/>
  <c r="N9" i="6" s="1"/>
  <c r="M10" i="6" l="1"/>
  <c r="M11" i="6" s="1"/>
  <c r="M15" i="6" s="1"/>
  <c r="L10" i="6"/>
  <c r="O3" i="6" l="1"/>
  <c r="N10" i="6"/>
  <c r="L11" i="6"/>
  <c r="L15" i="6" s="1"/>
  <c r="O9" i="6" l="1"/>
  <c r="P3" i="6" s="1"/>
  <c r="P9" i="6" s="1"/>
  <c r="N11" i="6"/>
  <c r="N15" i="6" s="1"/>
  <c r="Q3" i="6" l="1"/>
  <c r="P10" i="6"/>
  <c r="P11" i="6" s="1"/>
  <c r="P15" i="6" s="1"/>
  <c r="O10" i="6"/>
  <c r="O11" i="6" s="1"/>
  <c r="O15" i="6" s="1"/>
  <c r="Q9" i="6" l="1"/>
  <c r="R3" i="6" s="1"/>
  <c r="R9" i="6" s="1"/>
  <c r="R10" i="6" l="1"/>
  <c r="R11" i="6" s="1"/>
  <c r="R15" i="6" s="1"/>
  <c r="S3" i="6"/>
  <c r="S9" i="6" s="1"/>
  <c r="T3" i="6" s="1"/>
  <c r="T9" i="6" s="1"/>
  <c r="U3" i="6" s="1"/>
  <c r="U9" i="6" s="1"/>
  <c r="Q10" i="6"/>
  <c r="Q11" i="6" s="1"/>
  <c r="Q15" i="6" s="1"/>
  <c r="U10" i="6" l="1"/>
  <c r="U11" i="6" s="1"/>
  <c r="U15" i="6" s="1"/>
  <c r="V3" i="6"/>
  <c r="V9" i="6" s="1"/>
  <c r="T10" i="6"/>
  <c r="T11" i="6" s="1"/>
  <c r="T15" i="6" s="1"/>
  <c r="S10" i="6"/>
  <c r="S11" i="6" s="1"/>
  <c r="S15" i="6" s="1"/>
  <c r="V10" i="6" l="1"/>
  <c r="V11" i="6" s="1"/>
  <c r="V15" i="6" s="1"/>
  <c r="W3" i="6"/>
  <c r="W9" i="6" l="1"/>
  <c r="X3" i="6" l="1"/>
  <c r="X9" i="6" s="1"/>
  <c r="Y3" i="6" s="1"/>
  <c r="Y9" i="6" s="1"/>
  <c r="Z3" i="6" s="1"/>
  <c r="Z9" i="6" s="1"/>
  <c r="AD5" i="6"/>
  <c r="W10" i="6"/>
  <c r="W11" i="6" s="1"/>
  <c r="W15" i="6" s="1"/>
  <c r="Z10" i="6" l="1"/>
  <c r="Z11" i="6" s="1"/>
  <c r="Z15" i="6" s="1"/>
  <c r="AA3" i="6"/>
  <c r="AA9" i="6" s="1"/>
  <c r="Y10" i="6"/>
  <c r="Y11" i="6" s="1"/>
  <c r="Y15" i="6" s="1"/>
  <c r="X10" i="6"/>
  <c r="X11" i="6" s="1"/>
  <c r="X15" i="6" s="1"/>
  <c r="AA10" i="6" l="1"/>
  <c r="AA11" i="6" s="1"/>
  <c r="AA15" i="6" s="1"/>
  <c r="AB3" i="6"/>
  <c r="AB9" i="6" s="1"/>
  <c r="AB10" i="6" l="1"/>
  <c r="AB11" i="6" s="1"/>
  <c r="AB15" i="6" s="1"/>
  <c r="AC3" i="6"/>
  <c r="AC9" i="6" l="1"/>
  <c r="AC10" i="6" l="1"/>
  <c r="AC11" i="6" s="1"/>
  <c r="AC15" i="6" s="1"/>
  <c r="AD3" i="6"/>
  <c r="AD9" i="6" s="1"/>
  <c r="AD10" i="6" l="1"/>
  <c r="AD11" i="6" s="1"/>
  <c r="AD15" i="6" s="1"/>
  <c r="AD17" i="6" s="1"/>
  <c r="AE3" i="6"/>
  <c r="AE9" i="6" s="1"/>
  <c r="AE10" i="6" l="1"/>
  <c r="AE11" i="6" s="1"/>
  <c r="AE15" i="6" s="1"/>
  <c r="AF3" i="6"/>
  <c r="AF9" i="6" s="1"/>
  <c r="AE17" i="6" l="1"/>
  <c r="AF10" i="6"/>
  <c r="AF11" i="6" s="1"/>
  <c r="AF15" i="6" s="1"/>
  <c r="AF17" i="6" s="1"/>
  <c r="AG3" i="6"/>
  <c r="AG9" i="6" s="1"/>
  <c r="AG10" i="6" l="1"/>
  <c r="AG11" i="6" s="1"/>
  <c r="AG15" i="6" s="1"/>
  <c r="AH3" i="6"/>
  <c r="AH9" i="6" s="1"/>
  <c r="AG17" i="6"/>
  <c r="AH10" i="6" l="1"/>
  <c r="AH11" i="6" s="1"/>
  <c r="AH15" i="6" s="1"/>
  <c r="AI3" i="6"/>
  <c r="AI9" i="6" s="1"/>
  <c r="AI10" i="6" l="1"/>
  <c r="AI11" i="6" s="1"/>
  <c r="AI15" i="6" s="1"/>
  <c r="AJ3" i="6"/>
  <c r="AJ9" i="6" s="1"/>
  <c r="AK3" i="6" s="1"/>
  <c r="AK9" i="6" l="1"/>
  <c r="AJ10" i="6"/>
  <c r="AJ11" i="6" s="1"/>
  <c r="AJ15" i="6" s="1"/>
  <c r="AK10" i="6" l="1"/>
  <c r="AK11" i="6" s="1"/>
  <c r="AK15" i="6" s="1"/>
  <c r="AL3" i="6"/>
  <c r="AL9" i="6" s="1"/>
  <c r="AM3" i="6" s="1"/>
  <c r="AM9" i="6" l="1"/>
  <c r="AL10" i="6"/>
  <c r="AL11" i="6" s="1"/>
  <c r="AL15" i="6" s="1"/>
  <c r="AM10" i="6" l="1"/>
  <c r="AM11" i="6" s="1"/>
  <c r="AM15" i="6" s="1"/>
  <c r="AN3" i="6"/>
  <c r="AN9" i="6" s="1"/>
  <c r="AN10" i="6" l="1"/>
  <c r="AN11" i="6" s="1"/>
  <c r="AN15" i="6" s="1"/>
  <c r="AO3" i="6"/>
  <c r="AO9" i="6" s="1"/>
  <c r="AP3" i="6" s="1"/>
  <c r="AP9" i="6" s="1"/>
  <c r="AP10" i="6" l="1"/>
  <c r="AP11" i="6" s="1"/>
  <c r="AP15" i="6" s="1"/>
  <c r="AQ3" i="6"/>
  <c r="AQ9" i="6" s="1"/>
  <c r="AO10" i="6"/>
  <c r="AO11" i="6" s="1"/>
  <c r="AO15" i="6" s="1"/>
  <c r="AQ10" i="6" l="1"/>
  <c r="AQ11" i="6" s="1"/>
  <c r="AQ15" i="6" s="1"/>
  <c r="AR3" i="6"/>
  <c r="AR9" i="6" s="1"/>
  <c r="AR10" i="6" l="1"/>
  <c r="AR11" i="6" s="1"/>
  <c r="AR15" i="6" s="1"/>
  <c r="AS3" i="6"/>
  <c r="AS9" i="6" s="1"/>
  <c r="AS10" i="6" l="1"/>
  <c r="AS11" i="6"/>
  <c r="AS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M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write-off of Sept 30, 2021 PAYS balance to Rate Base accounts 
</t>
        </r>
      </text>
    </comment>
    <comment ref="AD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write-off of December 31, 2022 PAYS balance to Rate Base accounts 
</t>
        </r>
      </text>
    </comment>
    <comment ref="N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customer account balance written off in March 2022 (see PAYS balance write off tab herein for details)
</t>
        </r>
      </text>
    </comment>
    <comment ref="W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customer account billed and unpaid balance written off in Dec 2022 (see PAYS upaid bal write off tab herein for details)
</t>
        </r>
      </text>
    </comment>
    <comment ref="AM6" authorId="0" shapeId="0" xr:uid="{5A47D89C-3BE6-4444-9571-77BD86B8D6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customer account billed but not paid so had to be written off in Apr 24 (see PAYS upaid billing w-o 2-24 tab herein for details)
</t>
        </r>
      </text>
    </comment>
    <comment ref="W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Jun 21-Jan 22 due to customer account billed and unpaid balance written off in Dec 2022 (see PAYS upaid bal write off tab herein for details)
</t>
        </r>
      </text>
    </comment>
    <comment ref="AA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due to customer account not being setup to bill until 4-23  (see PAYS Amort Crrtg Entries tab herein for details)
</t>
        </r>
      </text>
    </comment>
    <comment ref="AC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Aug 2022 - May 2023 as service was disconnected due to non-payment - account reestablished and charges commenced June 2023 (see PAYS Amort Crrtg Entries (2) tab herein for details)
</t>
        </r>
      </text>
    </comment>
    <comment ref="N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rate case finalization</t>
        </r>
      </text>
    </comment>
    <comment ref="AD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rate case finalization</t>
        </r>
      </text>
    </comment>
    <comment ref="A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correction needed in realization to the amount originally provided in July 2023 as a result of rate case finalization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F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should tie to billed sales in GL - if they don't though it is likely due to bill cycle cut-off so run teradata query to confirm amounts always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F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should tie to billed sales in GL - if they don't though it is likely due to bill cycle cut-off so run teradata query to confirm amounts always</t>
        </r>
      </text>
    </comment>
    <comment ref="B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changed 3/2023 same premise so still same customer not a new customer</t>
        </r>
      </text>
    </comment>
    <comment ref="B1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# chnged</t>
        </r>
      </text>
    </comment>
    <comment ref="B9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0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9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# diff in billing system but premise ID the same  - appears to have changed 01/2023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F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should tie to billed sales in GL - if they don't though it is likely due to bill cycle cut-off so run teradata query to confirm amounts always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F1" authorId="0" shapeId="0" xr:uid="{2D488A68-F4F5-4315-B928-425B81BD9D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should tie to billed sales in GL - if they don't though it is likely due to bill cycle cut-off so run teradata query to confirm amounts always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P2" authorId="0" shapeId="0" xr:uid="{C6EF4A3A-FD95-4CE9-9DA5-DD0B48D810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" authorId="0" shapeId="0" xr:uid="{E33FB0C0-AEC8-41B5-8D51-A1650D8DAF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" authorId="0" shapeId="0" xr:uid="{85D2B635-6636-45DD-A90A-32589660F7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" authorId="0" shapeId="0" xr:uid="{1B43BD05-ADDF-4B47-80DC-4E82994D7F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" authorId="0" shapeId="0" xr:uid="{5898987D-CA15-491C-B808-1004032016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" authorId="0" shapeId="0" xr:uid="{F3EFCD69-5FA3-47C6-AB0F-CC2DF12BB4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" authorId="0" shapeId="0" xr:uid="{15E888C9-1831-40DF-8956-26084DCA82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" authorId="0" shapeId="0" xr:uid="{BB3D8041-4262-48E2-9C64-FB614E67FF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" authorId="0" shapeId="0" xr:uid="{255EDFED-4B64-4F9B-A109-BBD5C7BCCB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" authorId="0" shapeId="0" xr:uid="{51916ADE-44FC-46FC-A4C6-EA00D93ADE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" authorId="0" shapeId="0" xr:uid="{C11E274C-1DEF-41AB-B6F8-9D967699C6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" authorId="0" shapeId="0" xr:uid="{4749DDA1-27F0-4A2B-A396-B99CADEF40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" authorId="0" shapeId="0" xr:uid="{7CBBB355-C6AA-4A15-820A-5CDEA83733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" authorId="0" shapeId="0" xr:uid="{3A4BCA79-C00E-4DDD-ACED-3B7EA84E6E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" authorId="0" shapeId="0" xr:uid="{E32B2950-4CE2-4E9B-A908-73F6B47C3C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" authorId="0" shapeId="0" xr:uid="{63D332F4-7A87-4312-A6BE-0DB0D86001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" authorId="0" shapeId="0" xr:uid="{773E35F2-38D8-466D-957C-5CF2C6EC63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" authorId="0" shapeId="0" xr:uid="{B79B0906-E82E-4F5C-83EE-E29E11444B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" authorId="0" shapeId="0" xr:uid="{74BDA461-D3E1-445C-9BC0-3BF1551D30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" authorId="0" shapeId="0" xr:uid="{C539459D-1B32-4962-9021-7D2222932A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" authorId="0" shapeId="0" xr:uid="{68152810-AC87-4668-A737-2D15326D0C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" authorId="0" shapeId="0" xr:uid="{ACEB57A0-345C-499D-96E2-79D41E4C32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" authorId="0" shapeId="0" xr:uid="{7BE25614-A52B-4FC2-A2B4-D124DE4B4B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" authorId="0" shapeId="0" xr:uid="{2D90441E-3689-436B-B1AF-5B87AD0E49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" authorId="0" shapeId="0" xr:uid="{987B0C52-CCF7-4CA3-BA18-67EEAB3AA2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" authorId="0" shapeId="0" xr:uid="{F041F6CF-8D71-4D01-8AF4-89B1552110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" authorId="0" shapeId="0" xr:uid="{6A5ADC88-6BC7-49A5-B968-AEFD90D047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" authorId="0" shapeId="0" xr:uid="{10869FB5-3AF0-4206-ACD5-6AB65085A8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" authorId="0" shapeId="0" xr:uid="{B59E2C72-830C-4166-803B-3AF2D8BD06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" authorId="0" shapeId="0" xr:uid="{6FC465DC-4942-4CDA-A4BD-C01DDE4DB8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" authorId="0" shapeId="0" xr:uid="{F84A1954-07AC-48BF-8D2F-E668EE4687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" authorId="0" shapeId="0" xr:uid="{E3EBA2E1-98AC-4D55-83B1-24F200E4A4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" authorId="0" shapeId="0" xr:uid="{6B649CC1-9A40-48FD-9566-9344E659FA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3" authorId="0" shapeId="0" xr:uid="{77FFFB92-5F5B-4EFC-82C1-56021AEF6D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3" authorId="0" shapeId="0" xr:uid="{207DAE19-617A-4A78-BF59-2229785A0E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3" authorId="0" shapeId="0" xr:uid="{407E53A4-E7E5-41F3-B056-76A02A0482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3" authorId="0" shapeId="0" xr:uid="{DFE6A144-BFAC-4DF7-BFFA-365F66E619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3" authorId="0" shapeId="0" xr:uid="{35C3FE79-4EF0-4BA2-8CB6-D5E9C6749B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3" authorId="0" shapeId="0" xr:uid="{DBC046BA-B857-40CF-8DDA-FE08DD8474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3" authorId="0" shapeId="0" xr:uid="{35421507-1962-4F27-BE5A-57ABF48F04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3" authorId="0" shapeId="0" xr:uid="{C5930D3E-013E-4008-963F-73D5F16E81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3" authorId="0" shapeId="0" xr:uid="{2ED84301-7462-4BF9-9F0F-FCB50CA5F3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3" authorId="0" shapeId="0" xr:uid="{0FD8EBEB-ED7A-4A78-A95F-636A33DA0A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3" authorId="0" shapeId="0" xr:uid="{FDF8C94D-E355-448A-BB3E-135FDA2B29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3" authorId="0" shapeId="0" xr:uid="{F588A541-864B-4860-BFB0-4AD2FDCA49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3" authorId="0" shapeId="0" xr:uid="{3CC294FD-E8CB-4876-A610-82277F00EC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3" authorId="0" shapeId="0" xr:uid="{77F8FE97-9879-4AF7-A778-73526101EC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3" authorId="0" shapeId="0" xr:uid="{F0075183-2B1F-485E-A141-FB245C0765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3" authorId="0" shapeId="0" xr:uid="{3D38198C-E954-4FCB-9C0C-037CFFF985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3" authorId="0" shapeId="0" xr:uid="{8749F05A-F3EE-4333-B6F7-1C205F1010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3" authorId="0" shapeId="0" xr:uid="{806161E3-E79A-4750-ACA6-46151FB13E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3" authorId="0" shapeId="0" xr:uid="{4F1FD768-6D38-4E0B-8D06-9BD4C85C79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3" authorId="0" shapeId="0" xr:uid="{0D7E89EC-3770-4D91-87CB-37AC9BAF17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3" authorId="0" shapeId="0" xr:uid="{A75F0995-1CE1-4710-8EF3-33D64A0584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3" authorId="0" shapeId="0" xr:uid="{DAD1A0AE-1EF2-488F-8F5A-A4F04A2D63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3" authorId="0" shapeId="0" xr:uid="{1B36F63B-0383-4221-9B4F-78AAC5EE79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3" authorId="0" shapeId="0" xr:uid="{9D148DDE-4085-435F-BE3B-1AEDC4028A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3" authorId="0" shapeId="0" xr:uid="{247E363C-0D11-4A02-8F95-3F51189C36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3" authorId="0" shapeId="0" xr:uid="{12A5B105-93DF-4F15-BA66-EAB61D602E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3" authorId="0" shapeId="0" xr:uid="{84AFFCF9-28FD-4A59-B172-C4B24A22C2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3" authorId="0" shapeId="0" xr:uid="{5411F091-C62D-4862-9001-35D7A85391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3" authorId="0" shapeId="0" xr:uid="{1FF97CE4-0ED8-4384-818A-E8F03CFA27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3" authorId="0" shapeId="0" xr:uid="{F32B40A8-8ECC-423C-BEC4-F3EDDD85A5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3" authorId="0" shapeId="0" xr:uid="{B8095D3F-D582-4853-96F9-5EB8BBBCC3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3" authorId="0" shapeId="0" xr:uid="{3474B219-A861-4E82-BC09-F164E7DD02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3" authorId="0" shapeId="0" xr:uid="{AA3CC930-FF3C-400D-8076-D61E13D8B0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4" authorId="0" shapeId="0" xr:uid="{2F0C7A05-541D-4EF8-9A88-0CDB621D76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4" authorId="0" shapeId="0" xr:uid="{777F1AA8-FE1D-489B-A6BA-B1084683B1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4" authorId="0" shapeId="0" xr:uid="{1F0D32B6-1584-4EF9-9259-9666DF6D5F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4" authorId="0" shapeId="0" xr:uid="{D4D374AE-5223-48B4-B551-BFDBAC82F1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4" authorId="0" shapeId="0" xr:uid="{76C7AB6D-5DA0-4172-B306-D1E86395C5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4" authorId="0" shapeId="0" xr:uid="{AC394426-2953-4313-A1D0-76F3CF8CEE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4" authorId="0" shapeId="0" xr:uid="{CF121770-8FD1-4005-A1D9-FB82405497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4" authorId="0" shapeId="0" xr:uid="{0C85EB32-9F3A-4DFC-BFB5-B1397D85FB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4" authorId="0" shapeId="0" xr:uid="{01151AC0-2AE7-4977-B503-EDFA45ECC2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4" authorId="0" shapeId="0" xr:uid="{68FE4EDE-F449-400D-9AD4-A42DF9910A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4" authorId="0" shapeId="0" xr:uid="{16E020A8-C61D-460F-8AFD-B1D1C2B5B3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4" authorId="0" shapeId="0" xr:uid="{0CC1563A-4A78-4280-9852-9EE6924483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4" authorId="0" shapeId="0" xr:uid="{2B9A4294-2678-435A-81A9-41D8D282F8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4" authorId="0" shapeId="0" xr:uid="{CBB4CC6F-FA58-4E8E-BEE0-E55765A865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4" authorId="0" shapeId="0" xr:uid="{36B6B04A-5F17-4C9E-8FAA-4DE92CB90C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4" authorId="0" shapeId="0" xr:uid="{823A74FC-4FC1-479F-A879-19D42B59C5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4" authorId="0" shapeId="0" xr:uid="{1FBB7241-7708-4153-89B3-E08B8B0AEB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4" authorId="0" shapeId="0" xr:uid="{C4E3BBD6-1B11-4B8A-A07B-1E25C8EEBE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4" authorId="0" shapeId="0" xr:uid="{9E6D59EF-38CD-41E8-B064-713686F157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4" authorId="0" shapeId="0" xr:uid="{50F5D6D6-83D6-4137-B1CA-DFC002211C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4" authorId="0" shapeId="0" xr:uid="{6B1704A1-F3EF-4474-BCC6-FD52B86A12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4" authorId="0" shapeId="0" xr:uid="{AD215BDB-5782-494E-BC37-2A722DEE8E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4" authorId="0" shapeId="0" xr:uid="{F583C61D-088E-4660-B4C9-572732ED38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4" authorId="0" shapeId="0" xr:uid="{8BB9BD50-9DE8-4107-A4E8-8A89F623AF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4" authorId="0" shapeId="0" xr:uid="{CBB9F1EA-DCB4-4935-B557-BAE7252714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4" authorId="0" shapeId="0" xr:uid="{0B40611D-20AD-4548-9655-791664ED14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4" authorId="0" shapeId="0" xr:uid="{D5CB42BB-4A13-49C8-A676-A92FC25528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4" authorId="0" shapeId="0" xr:uid="{2971F906-9029-4BBC-B078-54A1273825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4" authorId="0" shapeId="0" xr:uid="{B278D639-A340-443F-AE54-8D00A286BC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4" authorId="0" shapeId="0" xr:uid="{C9EDE035-2629-4D12-A6D7-F876318453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4" authorId="0" shapeId="0" xr:uid="{C70AFBD2-CEA3-4116-A419-F9BFE9B647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4" authorId="0" shapeId="0" xr:uid="{D782B41D-E9B1-45E5-8186-C4DBC0979A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4" authorId="0" shapeId="0" xr:uid="{2CF3A3CC-ED7F-41F2-A1DB-7AD8DFF07B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5" authorId="0" shapeId="0" xr:uid="{BBFAD921-0D9B-422E-94D1-DA5C01D8B7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5" authorId="0" shapeId="0" xr:uid="{2B053094-4194-4604-A672-6F044C743C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5" authorId="0" shapeId="0" xr:uid="{D9B9038D-3E03-4129-9973-1CE9D4FBDF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5" authorId="0" shapeId="0" xr:uid="{13CED090-3072-493F-8F1F-7E8A84B18D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5" authorId="0" shapeId="0" xr:uid="{03C220F6-87F6-4CC0-BCD2-A89B260265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5" authorId="0" shapeId="0" xr:uid="{8B00550E-EF53-41CA-ABA0-822DA9BD5E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5" authorId="0" shapeId="0" xr:uid="{32FA3082-1796-4A33-8A00-2E7A90911A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5" authorId="0" shapeId="0" xr:uid="{CDF36A1D-D136-4024-AF55-290C0519C3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5" authorId="0" shapeId="0" xr:uid="{ACB7724A-54DD-4092-B8C6-B71C054C6F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5" authorId="0" shapeId="0" xr:uid="{2E7FC0EC-307D-4267-AEF8-C0550EC2CA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5" authorId="0" shapeId="0" xr:uid="{41A2A369-4CF5-4132-B3C5-DEC8542D3F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5" authorId="0" shapeId="0" xr:uid="{18364F65-4564-493F-AB92-9A79D9DCCB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5" authorId="0" shapeId="0" xr:uid="{837524D7-4826-460C-8E31-9ABBAEF1C9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5" authorId="0" shapeId="0" xr:uid="{C6371C0E-DAB1-4F5C-8510-40CF9178D0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5" authorId="0" shapeId="0" xr:uid="{98D90FBD-C5C0-4605-9B61-5B52EDA8F1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5" authorId="0" shapeId="0" xr:uid="{BA818D4A-2C9E-485B-8EDF-5BCCF3B53D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5" authorId="0" shapeId="0" xr:uid="{12711FFF-0733-4AE1-9716-C7B787076A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5" authorId="0" shapeId="0" xr:uid="{0F34BC62-2CBB-4B7A-AEB9-9D9D37142B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5" authorId="0" shapeId="0" xr:uid="{8EC5082D-4F23-4BA1-8ADF-C2969778C4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5" authorId="0" shapeId="0" xr:uid="{58B449DE-0968-4178-853F-E1F2B4B227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5" authorId="0" shapeId="0" xr:uid="{0B0286A5-4825-4E57-A205-82C239079C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5" authorId="0" shapeId="0" xr:uid="{71C2DE93-BBE2-4DA7-AA8A-242CEE8C16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5" authorId="0" shapeId="0" xr:uid="{0108CAB5-518D-4428-B67E-9475E79B9B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5" authorId="0" shapeId="0" xr:uid="{644761F0-E6F3-4D5D-9830-FA0B164B16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5" authorId="0" shapeId="0" xr:uid="{BC85DC48-AEE8-44B4-9345-7E422C567A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5" authorId="0" shapeId="0" xr:uid="{3194D7B3-D508-45E4-B5E3-EAD17CB032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5" authorId="0" shapeId="0" xr:uid="{591D3A67-0B64-495E-9D10-A2C31BA4AE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5" authorId="0" shapeId="0" xr:uid="{1AE5081E-51A8-4979-9BFC-D275DE5FAB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5" authorId="0" shapeId="0" xr:uid="{9D192801-AD32-44C1-8249-8516753841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5" authorId="0" shapeId="0" xr:uid="{151267B4-DA23-4D0E-8BF6-FFA03F13BB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5" authorId="0" shapeId="0" xr:uid="{93E471EF-12FE-4DB7-B4FA-22694E59A3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5" authorId="0" shapeId="0" xr:uid="{59784A1F-D2DE-4E6A-B62D-1E3A1D7C67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5" authorId="0" shapeId="0" xr:uid="{9A124ABF-3167-4245-BA95-F6C643FB60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6" authorId="0" shapeId="0" xr:uid="{2E27E1A9-B2BF-4BB3-8AD2-4CE5990D30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6" authorId="0" shapeId="0" xr:uid="{6D0C1A34-C042-415B-90EE-1206FD6D53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6" authorId="0" shapeId="0" xr:uid="{46BA2B5A-B95A-4C33-821C-5CD08D5BCC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6" authorId="0" shapeId="0" xr:uid="{1C61258B-2A25-4491-9B49-3466DF1AB9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6" authorId="0" shapeId="0" xr:uid="{E1E6BF4C-6805-4984-BD95-F807A2CB6D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6" authorId="0" shapeId="0" xr:uid="{3C4293EC-EA8C-4A9A-ACFD-72565FB0F4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6" authorId="0" shapeId="0" xr:uid="{7B0B4DE3-59F6-414E-90A3-A89F4BA688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6" authorId="0" shapeId="0" xr:uid="{0CD526CF-F9B5-44FA-8246-E3CE1E0380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6" authorId="0" shapeId="0" xr:uid="{B0FDFB21-C861-42EB-AF77-E6E1C8B0BD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6" authorId="0" shapeId="0" xr:uid="{D76B6CC7-C18D-4141-A09E-D0841F2D3B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6" authorId="0" shapeId="0" xr:uid="{8647B115-939A-4021-9361-EB75C0DF92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6" authorId="0" shapeId="0" xr:uid="{B0789C41-7EA9-422E-8453-1ABE2BC8CD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6" authorId="0" shapeId="0" xr:uid="{E18EEB92-D5A9-446F-BFC2-E4C037D014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6" authorId="0" shapeId="0" xr:uid="{2AA776E3-6424-475A-B6FD-EE63D2B5BC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6" authorId="0" shapeId="0" xr:uid="{980881F9-46A8-424B-B709-A9DF4C7E4D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6" authorId="0" shapeId="0" xr:uid="{06CE2A69-41CE-44AD-8076-2E2B850802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6" authorId="0" shapeId="0" xr:uid="{296EEFC6-F9DB-4717-BC76-1D109B235E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6" authorId="0" shapeId="0" xr:uid="{F2947413-A2C8-4175-B5E3-14F1FB083A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6" authorId="0" shapeId="0" xr:uid="{062004B1-29AD-4F2D-94F2-1CA8EEBA9D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6" authorId="0" shapeId="0" xr:uid="{B2CAE442-D617-4470-BE9B-07FF3B135E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6" authorId="0" shapeId="0" xr:uid="{50EA7048-036A-4C10-B409-D55DA1E22B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6" authorId="0" shapeId="0" xr:uid="{EE060787-C821-4F2E-8476-2A14B4CD94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6" authorId="0" shapeId="0" xr:uid="{53D6FC7D-3356-4E59-B47A-DCC7CB6391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6" authorId="0" shapeId="0" xr:uid="{842D1DB9-807A-4FC9-8C3E-68E68E981F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6" authorId="0" shapeId="0" xr:uid="{BD1874C1-59B1-497A-9362-612C3A7531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6" authorId="0" shapeId="0" xr:uid="{B95A3D37-A132-4A0B-861E-83DD9D4BCC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6" authorId="0" shapeId="0" xr:uid="{4080DDF8-2221-4E2B-9586-AA3E45C3AC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6" authorId="0" shapeId="0" xr:uid="{D50087C6-309B-4733-AD66-FE6126836F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6" authorId="0" shapeId="0" xr:uid="{182D8241-2166-4C8C-AAC6-8F6A60AC8E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6" authorId="0" shapeId="0" xr:uid="{4B58CD6C-0630-4787-895F-F666BAE165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6" authorId="0" shapeId="0" xr:uid="{4CDF7793-8A3C-442A-9073-3AF24DC4D5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6" authorId="0" shapeId="0" xr:uid="{D04C9619-BC8F-41CA-8E76-6549A9BED3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6" authorId="0" shapeId="0" xr:uid="{B1134864-421F-49AF-9EE7-C72DDD1E14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7" authorId="0" shapeId="0" xr:uid="{9F738EA3-8F2B-4F7C-91A5-C90CC075DB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7" authorId="0" shapeId="0" xr:uid="{0FBDC236-C220-4249-9B63-6D9505C3E7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7" authorId="0" shapeId="0" xr:uid="{AB3AE478-5079-44C3-BA74-39CA1F2568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7" authorId="0" shapeId="0" xr:uid="{AB43A3F3-A8E3-4C31-B9B9-806AE7E058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7" authorId="0" shapeId="0" xr:uid="{760CA580-5AB0-4542-872E-7688370C45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7" authorId="0" shapeId="0" xr:uid="{63C178FA-4812-4E7D-88EB-E29CE4463E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7" authorId="0" shapeId="0" xr:uid="{93AF27BC-4B12-48C7-A9B1-4A66B5A00B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7" authorId="0" shapeId="0" xr:uid="{EB8BDA70-C75F-4830-B766-950AD434E1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7" authorId="0" shapeId="0" xr:uid="{02615691-75FC-4159-999C-8D7383E656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7" authorId="0" shapeId="0" xr:uid="{F863B760-2177-43FB-8A9B-5888634B71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7" authorId="0" shapeId="0" xr:uid="{4FA07198-253F-4051-BE8D-4B84987F4B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7" authorId="0" shapeId="0" xr:uid="{6F5DF790-C8B9-44D5-848D-B034027B65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7" authorId="0" shapeId="0" xr:uid="{82451F6D-C3E2-4616-B1F6-8C7FD30091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7" authorId="0" shapeId="0" xr:uid="{188810E5-59B7-4800-BB4F-55FD0AC1BF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7" authorId="0" shapeId="0" xr:uid="{D6BD0791-3CB1-42C0-94F6-F99D081A58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7" authorId="0" shapeId="0" xr:uid="{35B9D423-9827-4ECA-9AF3-0D7FF632C9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7" authorId="0" shapeId="0" xr:uid="{E4210DB4-8AAB-4818-9537-3CB4248123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7" authorId="0" shapeId="0" xr:uid="{A548FA79-4238-4A68-BB0C-22C0E7F516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7" authorId="0" shapeId="0" xr:uid="{B353169B-4681-4BF7-A861-E3CA90ED85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7" authorId="0" shapeId="0" xr:uid="{18846AF9-7FB8-4514-B9BB-364CFC1672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7" authorId="0" shapeId="0" xr:uid="{67031C66-9CFA-4FD0-99E2-FA365EF9A6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7" authorId="0" shapeId="0" xr:uid="{92C5A1C7-E0FC-4CE9-8AB3-C4402A7315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7" authorId="0" shapeId="0" xr:uid="{BBB32770-A2E6-4F30-99DA-AD0F57F5D6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7" authorId="0" shapeId="0" xr:uid="{F0C9B93E-BED3-4113-B168-DD6FD5C17B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7" authorId="0" shapeId="0" xr:uid="{1DA68799-FD1F-4765-BDAB-5240081B08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7" authorId="0" shapeId="0" xr:uid="{B858FBCF-1550-4162-85D2-48E1007425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7" authorId="0" shapeId="0" xr:uid="{654E7B87-3F28-4B2F-9D15-F9A434B450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7" authorId="0" shapeId="0" xr:uid="{B65C6003-1BC3-43AB-A065-89F63D28C2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7" authorId="0" shapeId="0" xr:uid="{F3C70ED6-0013-4E7B-8B9F-B93F4ED126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7" authorId="0" shapeId="0" xr:uid="{6EB77079-37F9-419B-BA72-44026BAFD4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7" authorId="0" shapeId="0" xr:uid="{143402ED-DC46-4D21-8566-E86713AEE4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7" authorId="0" shapeId="0" xr:uid="{FF936798-0B49-4633-8B20-3F6E3A9450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7" authorId="0" shapeId="0" xr:uid="{7810B60E-DBFD-4325-9FA6-E1A2AAF933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8" authorId="0" shapeId="0" xr:uid="{3F58E5B9-1477-49B1-87FA-123882B2AE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8" authorId="0" shapeId="0" xr:uid="{9D46D48D-EEE9-4F6E-9D4E-73F8A31D81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8" authorId="0" shapeId="0" xr:uid="{A2191736-F407-4F71-BDD7-519CD5F19E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8" authorId="0" shapeId="0" xr:uid="{CCDF5071-7E8F-412B-ADC6-0C5B35EF87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8" authorId="0" shapeId="0" xr:uid="{5A8C689B-5D57-4878-953F-C11DA7A505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8" authorId="0" shapeId="0" xr:uid="{EFD52F69-DE73-44CA-92D6-9C7A9F45F0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8" authorId="0" shapeId="0" xr:uid="{56B5B39A-D8EB-4360-97F5-85A6A7212E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8" authorId="0" shapeId="0" xr:uid="{C0B31ACB-CB89-48DD-A402-67BE47A55F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8" authorId="0" shapeId="0" xr:uid="{C8DF383D-D5EE-480B-8019-EC06340613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8" authorId="0" shapeId="0" xr:uid="{63D5302A-0526-46BF-9BCA-65242328F9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8" authorId="0" shapeId="0" xr:uid="{67A74337-F8F9-4A62-A132-B0EF3C559C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8" authorId="0" shapeId="0" xr:uid="{DE190533-D319-45AD-AA88-098A8DA68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8" authorId="0" shapeId="0" xr:uid="{B8BFF3E1-7395-4DC7-A860-F5810CAD2C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8" authorId="0" shapeId="0" xr:uid="{A6F5B57D-2F7F-4CD3-A7E7-4D1AF21508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8" authorId="0" shapeId="0" xr:uid="{F884631D-9E03-4335-8EF1-0669AE206C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8" authorId="0" shapeId="0" xr:uid="{6BCEA5E6-B0A7-4CB1-B4ED-793DDDFD40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8" authorId="0" shapeId="0" xr:uid="{6C7866BC-BE35-4F3D-A71A-3D246263E2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8" authorId="0" shapeId="0" xr:uid="{A9950AE3-9A74-47DA-8002-6C15D6754A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8" authorId="0" shapeId="0" xr:uid="{1F43394C-F69E-4A22-8EEA-9EA62073E1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8" authorId="0" shapeId="0" xr:uid="{022030E4-8A46-4037-BB99-FB22E620CB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8" authorId="0" shapeId="0" xr:uid="{398D9405-D76A-4495-BA51-7C5C19F227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8" authorId="0" shapeId="0" xr:uid="{D351145F-E818-49B0-BF67-3C05ACA9DA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8" authorId="0" shapeId="0" xr:uid="{8464C8A5-47F2-41DE-9D9F-8CD962E0F6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8" authorId="0" shapeId="0" xr:uid="{5D1AE93B-5F9D-4AC3-8551-B1F5F42010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8" authorId="0" shapeId="0" xr:uid="{61C49FEF-1D2B-4F97-8856-2A7B2DA84E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8" authorId="0" shapeId="0" xr:uid="{F9B2427F-E993-439B-9E61-560070E9BB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8" authorId="0" shapeId="0" xr:uid="{00788EC1-2C8D-4435-8DBA-B9A8B68F4A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8" authorId="0" shapeId="0" xr:uid="{B0828798-9CEC-4E6D-9E48-16D82C986B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8" authorId="0" shapeId="0" xr:uid="{08E83FA0-ED85-4660-965C-6B6BF60698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8" authorId="0" shapeId="0" xr:uid="{5A32B9FF-B9BB-4F9A-820A-36A4E5F8D1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8" authorId="0" shapeId="0" xr:uid="{FC04DC98-1105-475D-9E5D-C27D027813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8" authorId="0" shapeId="0" xr:uid="{473B096B-BEA6-41F9-B74F-04FFA5024F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8" authorId="0" shapeId="0" xr:uid="{ED5D7D73-B2DA-4CED-B9F0-3020E1451A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9" authorId="0" shapeId="0" xr:uid="{8A938B56-6F27-4A77-B9BB-ADB5A6DC13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9" authorId="0" shapeId="0" xr:uid="{97A9E8F7-0CA7-4752-B027-77B3E8D7A6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9" authorId="0" shapeId="0" xr:uid="{8DA35091-F23C-44E3-B8B0-407E999ED6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9" authorId="0" shapeId="0" xr:uid="{581FE777-BBEE-404A-B89E-942F71F2CF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9" authorId="0" shapeId="0" xr:uid="{03444EA6-C8DF-4B76-B82C-16B0ED525C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9" authorId="0" shapeId="0" xr:uid="{EBD4C4F4-8FF5-46A0-820B-DB9A2CC961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9" authorId="0" shapeId="0" xr:uid="{91A67156-08F4-4489-AF2E-9F20EACDF0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9" authorId="0" shapeId="0" xr:uid="{723AD409-79CB-4920-A4F5-9659035EAC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9" authorId="0" shapeId="0" xr:uid="{76A07EC9-499B-4715-9568-B71AE099EB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9" authorId="0" shapeId="0" xr:uid="{AF097A66-DA2F-4311-AEB3-1835B20720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9" authorId="0" shapeId="0" xr:uid="{EC4FDF55-9249-471C-87C7-AFAD7FE254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9" authorId="0" shapeId="0" xr:uid="{C74FAAB7-9201-4CB7-8D96-0D131B6608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9" authorId="0" shapeId="0" xr:uid="{2F783D5A-D095-45BF-828D-EFBF17C77B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9" authorId="0" shapeId="0" xr:uid="{7A438A42-E46D-4812-8251-F7B28F07E5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9" authorId="0" shapeId="0" xr:uid="{88E8E6FC-59DE-4768-ACD0-44B8AAC559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9" authorId="0" shapeId="0" xr:uid="{2EBBA2CD-30A0-491E-B148-75848AD57E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9" authorId="0" shapeId="0" xr:uid="{513D61E9-6C6A-476A-A586-FBE5720AB8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9" authorId="0" shapeId="0" xr:uid="{A732E805-8F47-4BB2-BFF7-5A4F0EDCB1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9" authorId="0" shapeId="0" xr:uid="{9BEF6C55-AAF0-4C8A-ADC6-1AA7AEB855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9" authorId="0" shapeId="0" xr:uid="{A0E26C31-8157-4B4B-9633-EED13CA282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9" authorId="0" shapeId="0" xr:uid="{7F0CB5A2-C605-44A2-BC02-1F67DFEDD7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9" authorId="0" shapeId="0" xr:uid="{5831E9F1-B3C0-446E-B55B-8D5D532169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9" authorId="0" shapeId="0" xr:uid="{6AEE33C8-2D26-4501-AF49-975D76EDC1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9" authorId="0" shapeId="0" xr:uid="{27E38CFB-F133-464D-9823-831423EED0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9" authorId="0" shapeId="0" xr:uid="{B2F80342-F302-4AA6-8BD7-7F10DD686D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9" authorId="0" shapeId="0" xr:uid="{3F4A27BB-418D-4A23-96EB-0B0F267AD8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9" authorId="0" shapeId="0" xr:uid="{57A5ADCA-722F-4A61-A682-58EDB05848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9" authorId="0" shapeId="0" xr:uid="{F223FA93-9299-45E6-B468-38267FE3CD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9" authorId="0" shapeId="0" xr:uid="{CA29E0F9-3E17-4FD9-B310-BCA0000EAC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9" authorId="0" shapeId="0" xr:uid="{FEDDFEAF-75F4-43F1-B661-E976E370C9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9" authorId="0" shapeId="0" xr:uid="{45E988AB-CC2F-4897-BE35-EE0493F1B9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9" authorId="0" shapeId="0" xr:uid="{AECB6E11-9D65-4590-AE58-D913B9D222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9" authorId="0" shapeId="0" xr:uid="{04B57545-BBA1-452B-98D9-8FE36CFD00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0" authorId="0" shapeId="0" xr:uid="{6B9C3804-AA87-4176-A27E-6CA2807BB0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0" authorId="0" shapeId="0" xr:uid="{E50FEB7B-F175-407D-BD82-6DE09ABC19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0" authorId="0" shapeId="0" xr:uid="{779209FA-7366-4FDC-878A-A85A1EE924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0" authorId="0" shapeId="0" xr:uid="{DB76EB45-89C1-407A-A976-73080B8005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0" authorId="0" shapeId="0" xr:uid="{107DABAC-30BA-48D4-BF4F-68B2858CEF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0" authorId="0" shapeId="0" xr:uid="{50C5176C-EAC7-46A2-949C-17E5FF4630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0" authorId="0" shapeId="0" xr:uid="{09052A86-EF60-4566-A093-3A5680CC6C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0" authorId="0" shapeId="0" xr:uid="{25DC5895-C3FC-4C37-97CF-41FB2961BC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0" authorId="0" shapeId="0" xr:uid="{73BE4E0F-ACCC-41A9-89E6-FDB2E59C63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0" authorId="0" shapeId="0" xr:uid="{8F63596F-7546-4C37-A439-4900FE7719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0" authorId="0" shapeId="0" xr:uid="{47DC250E-CA05-4A60-ABD9-5B0666D720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0" authorId="0" shapeId="0" xr:uid="{1D7BBBD5-8A7C-4675-8A5A-52C89CD296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0" authorId="0" shapeId="0" xr:uid="{E58CB7A0-FBAD-43D6-A97B-850B6A7179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0" authorId="0" shapeId="0" xr:uid="{8319B655-FC42-4062-BC72-6B3D5A7458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0" authorId="0" shapeId="0" xr:uid="{2C730AF4-0DCF-4179-983F-A859A13444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0" authorId="0" shapeId="0" xr:uid="{8113A735-48F7-40A0-9CE5-EC5AED1D63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0" authorId="0" shapeId="0" xr:uid="{0BB018A7-BC68-4363-A36D-C01A463084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0" authorId="0" shapeId="0" xr:uid="{D3901240-9660-4D05-87B6-E184FB6856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0" authorId="0" shapeId="0" xr:uid="{C1ED36AC-DA7D-4616-8260-1FF5EE2F65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0" authorId="0" shapeId="0" xr:uid="{93F4E0C5-3E91-4D65-8822-9FFEB2C728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0" authorId="0" shapeId="0" xr:uid="{A3D5B334-4EB3-4BAB-8A2B-1B453C937F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0" authorId="0" shapeId="0" xr:uid="{596D27A4-B179-4920-8F10-465B6436C1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0" authorId="0" shapeId="0" xr:uid="{ED79BBDD-E373-4A7C-9F13-847BD018C7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0" authorId="0" shapeId="0" xr:uid="{77C5EA51-120A-4B9E-A150-FD3251E7F3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0" authorId="0" shapeId="0" xr:uid="{FBA120AE-ADE3-4DE6-B9B7-2AABE2A1F5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0" authorId="0" shapeId="0" xr:uid="{B3488123-19CF-41C7-A7C5-48A712973D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0" authorId="0" shapeId="0" xr:uid="{7E20561D-5462-400E-9EED-16E8680CBD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0" authorId="0" shapeId="0" xr:uid="{3D6C9E02-FC22-4F2A-9ABA-3FCC558BA1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0" authorId="0" shapeId="0" xr:uid="{872076B5-179F-4513-9533-638578B3E7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0" authorId="0" shapeId="0" xr:uid="{058A6D06-73EC-4097-B9CB-C6344379A5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0" authorId="0" shapeId="0" xr:uid="{F7F1C39E-4DC0-462F-91BC-3A95A75B89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0" authorId="0" shapeId="0" xr:uid="{84A33C04-54FB-4D9D-8259-FEFE939B98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0" authorId="0" shapeId="0" xr:uid="{90DB6CE5-AEC3-42E7-8C18-A6460FFD78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3" authorId="0" shapeId="0" xr:uid="{66BEF175-0C0B-4024-A0BB-4AF1C6FE21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3" authorId="0" shapeId="0" xr:uid="{F61D17A0-1EAD-4BB9-9E97-D9F0F07BDA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3" authorId="0" shapeId="0" xr:uid="{A3C72185-CAD6-4BC2-A514-8503018D8D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3" authorId="0" shapeId="0" xr:uid="{B9C9F058-3248-49B6-AE77-77902ED47A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3" authorId="0" shapeId="0" xr:uid="{E35FAC91-E71B-430A-8BF0-0A832B23F3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3" authorId="0" shapeId="0" xr:uid="{F381115B-504C-40B4-A24F-1393AF33D6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3" authorId="0" shapeId="0" xr:uid="{C13CE6D6-75C0-4FB8-843C-7278C37E05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3" authorId="0" shapeId="0" xr:uid="{C08877E8-4BE0-4E50-9428-06EEAEB617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3" authorId="0" shapeId="0" xr:uid="{89624C5F-B210-4F00-8084-D09E5B6054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3" authorId="0" shapeId="0" xr:uid="{A7F4F54B-6335-4D9A-90AC-36FE5D2135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3" authorId="0" shapeId="0" xr:uid="{2377677A-19C5-406B-985C-2F3C186D9D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3" authorId="0" shapeId="0" xr:uid="{6FE0700D-AE3C-4599-B9D3-A85006D253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3" authorId="0" shapeId="0" xr:uid="{6CB90DBA-8346-483C-9C12-28DBA4610F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3" authorId="0" shapeId="0" xr:uid="{1D5B072C-83F7-4AAC-AC56-B6ABEC6E84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3" authorId="0" shapeId="0" xr:uid="{53074F9D-CB75-4CCD-A040-A0700B53DC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3" authorId="0" shapeId="0" xr:uid="{D76746BF-38D4-4A3D-8B0D-1FC15914F7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3" authorId="0" shapeId="0" xr:uid="{4A5C25B0-7152-4FE5-88AF-E7C5D17F44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3" authorId="0" shapeId="0" xr:uid="{4D734750-795E-4155-9C55-24F8EF31A0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3" authorId="0" shapeId="0" xr:uid="{4D814621-D382-49DA-8AEA-B5FBE89CF8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3" authorId="0" shapeId="0" xr:uid="{000A33CB-662B-4807-842C-51A8E78E38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3" authorId="0" shapeId="0" xr:uid="{0A0A4BCE-F17E-4535-8013-9C35E706ED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3" authorId="0" shapeId="0" xr:uid="{502423A5-0E46-459E-9999-CBA6DE401E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3" authorId="0" shapeId="0" xr:uid="{EAB37D2D-641F-48EC-A6D3-66EE76D64E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3" authorId="0" shapeId="0" xr:uid="{1596E59E-79F3-43F0-BFC3-EFAEE9A239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3" authorId="0" shapeId="0" xr:uid="{7EA2A28C-FD5A-4249-ADD7-B720E919E8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3" authorId="0" shapeId="0" xr:uid="{4250B54F-4D9C-4F35-A2D8-464A6E6767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3" authorId="0" shapeId="0" xr:uid="{922439BA-3DCD-43FF-B201-1B45261EB8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3" authorId="0" shapeId="0" xr:uid="{67E98A97-B7B8-4F50-A2B1-41D3A7D1FA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3" authorId="0" shapeId="0" xr:uid="{86F32CFF-3F2E-413F-B7DF-914933BC63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3" authorId="0" shapeId="0" xr:uid="{5DF437DB-5019-4CDA-B267-B22197CC77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3" authorId="0" shapeId="0" xr:uid="{96B36464-6DCA-4561-A76D-C6C9E738C3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3" authorId="0" shapeId="0" xr:uid="{EB02F70A-7631-4975-A5A1-E18F55D0DC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3" authorId="0" shapeId="0" xr:uid="{15005E82-7A6C-46E8-AE20-BD59574375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4" authorId="0" shapeId="0" xr:uid="{C413696F-FA93-48B3-8AC9-2F03A5D5A8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4" authorId="0" shapeId="0" xr:uid="{E30A336B-8A24-4DE3-96D7-89011A7C15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4" authorId="0" shapeId="0" xr:uid="{542D975D-5C13-4EE6-B24F-9618D0127D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4" authorId="0" shapeId="0" xr:uid="{6D79DE57-EB0C-4163-87FC-F18963ACE9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4" authorId="0" shapeId="0" xr:uid="{DE38640A-26C6-4FE2-BFF0-58840BBE53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4" authorId="0" shapeId="0" xr:uid="{D1B5824D-66D0-4956-A74A-0DA1DA967C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4" authorId="0" shapeId="0" xr:uid="{DB5BC41C-AE01-4B3F-A6BC-C8F622D120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4" authorId="0" shapeId="0" xr:uid="{9A9EB950-E33F-45B9-8DFB-FE56E432F8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4" authorId="0" shapeId="0" xr:uid="{D18E9368-221C-42CE-AB0A-30A3DFBFAF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4" authorId="0" shapeId="0" xr:uid="{7D71A4A2-A324-4E7C-8432-71E92AB4C2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4" authorId="0" shapeId="0" xr:uid="{451A9B83-8E50-4CFE-AC21-17EF7A7BFC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4" authorId="0" shapeId="0" xr:uid="{1130E32E-B193-48F9-9793-BFF03C58DB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4" authorId="0" shapeId="0" xr:uid="{ACA9B697-299D-46D0-92B8-86628D681A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4" authorId="0" shapeId="0" xr:uid="{04B6B366-21AF-4554-8A3D-EC1DE05917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4" authorId="0" shapeId="0" xr:uid="{A0B45E82-E50A-45F9-AF23-000B6C14B9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4" authorId="0" shapeId="0" xr:uid="{D4757562-7E4B-4E8E-BDA2-D9F25639E6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4" authorId="0" shapeId="0" xr:uid="{5FA6F52A-CCE1-4D1C-B51F-8FB9AEE6AA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4" authorId="0" shapeId="0" xr:uid="{583FE938-9611-4F58-8DD8-D0B3DE04B4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4" authorId="0" shapeId="0" xr:uid="{CAA77013-5981-4038-A40E-95537C7A43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4" authorId="0" shapeId="0" xr:uid="{0080F045-B7C6-49C8-99A3-DEE8AF9DF6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4" authorId="0" shapeId="0" xr:uid="{CFF353D0-A891-4A07-9BB2-B32DD750E3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4" authorId="0" shapeId="0" xr:uid="{5EAFA65B-D4E9-46C2-8685-46C6F99227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4" authorId="0" shapeId="0" xr:uid="{55423937-3CE4-467F-80B2-D0B6290C92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4" authorId="0" shapeId="0" xr:uid="{B9BEE6B1-E56F-45EE-95C7-43D6EF5770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4" authorId="0" shapeId="0" xr:uid="{57AF1BAC-2B10-4774-AE40-16D70BEAD1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4" authorId="0" shapeId="0" xr:uid="{03C42A41-E930-4AF7-A919-51D7798836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4" authorId="0" shapeId="0" xr:uid="{D401E266-237F-431C-8A2B-1A1732D35E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4" authorId="0" shapeId="0" xr:uid="{FE9F73AD-07A7-42DB-9F90-1B302FA8B2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4" authorId="0" shapeId="0" xr:uid="{E9460744-D644-4BDF-B385-6FBAD42F4D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4" authorId="0" shapeId="0" xr:uid="{33E552B1-4058-49BC-A2BB-6B58C9A4C3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4" authorId="0" shapeId="0" xr:uid="{B288249A-8238-4CEC-9BAB-8984E26ACA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4" authorId="0" shapeId="0" xr:uid="{CD5C3C69-84BB-4D79-9413-6D72235782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4" authorId="0" shapeId="0" xr:uid="{87377630-E73C-448B-B2E9-687F85282D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5" authorId="0" shapeId="0" xr:uid="{129256CF-BAAB-4A11-93B9-9497F46091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5" authorId="0" shapeId="0" xr:uid="{DEB8DC51-3661-4164-B61F-6E89D5F7C7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5" authorId="0" shapeId="0" xr:uid="{5A13C4DC-C468-4E76-A20A-BADE3571AF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5" authorId="0" shapeId="0" xr:uid="{5F2B23B5-B449-49EA-A9F0-9D56EB2233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5" authorId="0" shapeId="0" xr:uid="{35BE74D1-640D-454D-A230-32B59C0A5D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5" authorId="0" shapeId="0" xr:uid="{22EA87C2-649E-4A75-9B4D-9844294F50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5" authorId="0" shapeId="0" xr:uid="{781AC9E7-0E80-45D7-8B7E-D956D9FF3C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5" authorId="0" shapeId="0" xr:uid="{F8B7F569-BB0C-49EB-BCF7-08A645A2AA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5" authorId="0" shapeId="0" xr:uid="{6C578627-60CB-4EE3-91C5-31C9272616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5" authorId="0" shapeId="0" xr:uid="{D9B7F14E-2405-4DA5-B7F6-27E1F12E0A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5" authorId="0" shapeId="0" xr:uid="{45E45196-13D3-40F1-9E31-276EA49A6C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5" authorId="0" shapeId="0" xr:uid="{ACE810A5-556C-4CDD-9609-0CA0A994CA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5" authorId="0" shapeId="0" xr:uid="{624CA6A0-115B-48FD-A580-FE6C5C926F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5" authorId="0" shapeId="0" xr:uid="{23D11A98-832C-4561-B652-C7F0A0A807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5" authorId="0" shapeId="0" xr:uid="{630432A3-3E89-4BF9-A2C2-A788541B07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5" authorId="0" shapeId="0" xr:uid="{81F75BAB-A87A-4141-9A48-83F973FF81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5" authorId="0" shapeId="0" xr:uid="{B1A928CB-882A-4A29-A929-EAD3EE0505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5" authorId="0" shapeId="0" xr:uid="{A3BF4B38-1026-4AD1-8113-A206FCC3C2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5" authorId="0" shapeId="0" xr:uid="{A9FC0C15-9E6B-44CB-B6EC-BB17FE7866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5" authorId="0" shapeId="0" xr:uid="{7FF600DA-F60D-4757-9FC8-FEA9E11F46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5" authorId="0" shapeId="0" xr:uid="{42D731AF-F59F-4033-A57A-BFC6C7834A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5" authorId="0" shapeId="0" xr:uid="{BD6CD8FD-DCF7-4997-BA14-0C5C47F9F3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5" authorId="0" shapeId="0" xr:uid="{275B9F68-2535-4687-BA06-C11CB9ACB4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5" authorId="0" shapeId="0" xr:uid="{CB417118-9331-49B6-82FD-CEC6D6453E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5" authorId="0" shapeId="0" xr:uid="{1F09D1BC-9FAC-4A07-AD25-59FE470D00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5" authorId="0" shapeId="0" xr:uid="{4448D57E-CD52-4DBB-A9D3-089544EC51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5" authorId="0" shapeId="0" xr:uid="{157E8729-D65B-4E24-A16B-4B38348A9A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5" authorId="0" shapeId="0" xr:uid="{7B93EE38-A4F1-4C5F-AD98-6992811F6A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5" authorId="0" shapeId="0" xr:uid="{FB1FF3D0-B64D-4D20-972F-1CEDD86C18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5" authorId="0" shapeId="0" xr:uid="{1DC35411-95C4-4E6C-B91E-45BBAE9286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5" authorId="0" shapeId="0" xr:uid="{B93D6597-7ED0-4A19-930A-6EC8207F7A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5" authorId="0" shapeId="0" xr:uid="{D697B805-5354-4CD3-B637-78E22BEF34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5" authorId="0" shapeId="0" xr:uid="{231A4F4D-E0B4-4520-93DC-B3F9587D0B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6" authorId="0" shapeId="0" xr:uid="{3B4BE82F-F5E9-423E-B0F9-4E0C3EA792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6" authorId="0" shapeId="0" xr:uid="{F97FFC91-EFD5-407A-A0F4-9C0ED054A4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6" authorId="0" shapeId="0" xr:uid="{2385DC01-2CCE-4211-9721-9C53BFBCA1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6" authorId="0" shapeId="0" xr:uid="{ED5A1F54-A392-45E9-B07B-7C3B1ECBA2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6" authorId="0" shapeId="0" xr:uid="{E0C1A764-6D4A-4F81-BC42-EFB6EEDE45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6" authorId="0" shapeId="0" xr:uid="{564DACF1-0CF4-45EC-817A-0D8CB4928B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6" authorId="0" shapeId="0" xr:uid="{A4AA2E46-A43E-4D57-BC9A-09A0759FAD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6" authorId="0" shapeId="0" xr:uid="{3B4365AD-17F8-46CD-9539-9390F47495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6" authorId="0" shapeId="0" xr:uid="{059F1459-B6EE-4A33-9DE9-9A4F24735A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6" authorId="0" shapeId="0" xr:uid="{9A175A92-714F-4288-912B-49689008DF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6" authorId="0" shapeId="0" xr:uid="{07CD26A0-CFE1-4533-812F-20AAB46900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6" authorId="0" shapeId="0" xr:uid="{C0C0FD65-B6C2-46D6-BC65-0F9FF8C7D4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6" authorId="0" shapeId="0" xr:uid="{7A2AC3A9-7BB5-47F5-98D2-C868B85C28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6" authorId="0" shapeId="0" xr:uid="{121AD303-4DC6-49A9-9AD3-A798780814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6" authorId="0" shapeId="0" xr:uid="{4CB6B81A-D0BA-4DB8-9A9B-09902D5C61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6" authorId="0" shapeId="0" xr:uid="{70B5EB40-59BC-4313-8184-F52E9016C5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6" authorId="0" shapeId="0" xr:uid="{A50C9A4D-0D1F-4FCE-9388-CE875E9CA8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6" authorId="0" shapeId="0" xr:uid="{FAC0AD43-16A6-4DF6-94A6-5653837CDB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6" authorId="0" shapeId="0" xr:uid="{E91D5B2E-8A67-4F56-8DC0-A486E7EA5C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6" authorId="0" shapeId="0" xr:uid="{B38F6AE4-6EE1-4A37-AEB5-021FC973F0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6" authorId="0" shapeId="0" xr:uid="{1D5D430E-B5B0-41E3-9288-8F9DB173C5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6" authorId="0" shapeId="0" xr:uid="{D8706BF7-F644-4423-A269-D9CBD6E2A6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6" authorId="0" shapeId="0" xr:uid="{074D3F6C-BE5D-48C6-ADD5-D41D0DE9E7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6" authorId="0" shapeId="0" xr:uid="{348EE00E-8AB4-466F-9D23-7EAAF0C2AD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6" authorId="0" shapeId="0" xr:uid="{61DC6FA5-0B5B-4B3B-A74F-D9B2CEFA87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6" authorId="0" shapeId="0" xr:uid="{F6A76364-ADAF-4738-A87C-D2BF5BF219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6" authorId="0" shapeId="0" xr:uid="{D07EA625-DD65-4B9A-BC70-62EDDE4341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6" authorId="0" shapeId="0" xr:uid="{BA613268-22EE-4007-9565-44FF9AF602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6" authorId="0" shapeId="0" xr:uid="{73E8C4EF-3D69-4195-ABD7-404FDD9E38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6" authorId="0" shapeId="0" xr:uid="{352A3F9E-0E09-4796-83EC-761CFD2635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6" authorId="0" shapeId="0" xr:uid="{1C364822-A2DC-4691-9351-F94F972B07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6" authorId="0" shapeId="0" xr:uid="{C329D713-9FB8-4889-BA8E-17EBD0036A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6" authorId="0" shapeId="0" xr:uid="{37C6488D-3068-4059-AA94-691E181250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19" authorId="0" shapeId="0" xr:uid="{E1790F92-CFCF-4A40-AA5E-E63E670DBC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19" authorId="0" shapeId="0" xr:uid="{F7B55BFA-E2D9-4BA4-9EB6-CE25A37986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19" authorId="0" shapeId="0" xr:uid="{AE131743-D0BA-41AA-A6D9-616D5556DB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19" authorId="0" shapeId="0" xr:uid="{A13E24B2-4397-49D4-B6A9-86DA05FA6B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19" authorId="0" shapeId="0" xr:uid="{41326890-200B-4FD8-982F-7ACB6A7E78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19" authorId="0" shapeId="0" xr:uid="{C2BCBED7-36C4-4E03-932C-5053F0EAD1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19" authorId="0" shapeId="0" xr:uid="{DC17C1B4-E245-46EC-A83F-7300CB8405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19" authorId="0" shapeId="0" xr:uid="{5AE03699-F374-444A-B3FB-08A5385A85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19" authorId="0" shapeId="0" xr:uid="{56C3EF40-DB63-4640-81BF-8270AA250B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19" authorId="0" shapeId="0" xr:uid="{17C7DC6D-3940-43CD-B9B9-514AC9214C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19" authorId="0" shapeId="0" xr:uid="{346BFCAC-D65B-456D-B9D2-95CA93C391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19" authorId="0" shapeId="0" xr:uid="{A764C380-9162-4B86-8BA9-DF6FC3B350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19" authorId="0" shapeId="0" xr:uid="{C67BBD86-BE76-4459-B685-5091C45781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19" authorId="0" shapeId="0" xr:uid="{D83119F7-B9A5-4983-A797-E140E06E01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19" authorId="0" shapeId="0" xr:uid="{B86BA8D9-D71B-4EC4-8132-2EEED54AD9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19" authorId="0" shapeId="0" xr:uid="{A0549FEA-1972-437C-9191-8AC7BA72A3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19" authorId="0" shapeId="0" xr:uid="{C7E94CD7-2DEA-46F1-91D2-AC610EF48B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19" authorId="0" shapeId="0" xr:uid="{9B6BC782-1C3B-4A75-A814-E6C4BCABB9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19" authorId="0" shapeId="0" xr:uid="{13033E87-540E-4AEF-88B8-3CFC5ED785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19" authorId="0" shapeId="0" xr:uid="{BD3E4DAE-6E77-43F9-85C4-EBCB42491F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19" authorId="0" shapeId="0" xr:uid="{F5284880-4340-4280-BD5B-E8D8105645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19" authorId="0" shapeId="0" xr:uid="{FF51CE34-E563-49B5-B4A8-AB2CD83387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19" authorId="0" shapeId="0" xr:uid="{EDFE8520-E834-4A17-8467-693F270856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19" authorId="0" shapeId="0" xr:uid="{31AEE1E7-7DF2-4B3B-9436-5C9F8056A3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19" authorId="0" shapeId="0" xr:uid="{E0A3C848-3B9B-4519-B962-73D890614D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19" authorId="0" shapeId="0" xr:uid="{A38808DB-263B-48BB-9E65-4EF42D34E6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19" authorId="0" shapeId="0" xr:uid="{2FDE910D-AB2A-4F8F-A349-D23074F781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19" authorId="0" shapeId="0" xr:uid="{FCA961B9-BFB2-4E12-AB07-F69E587562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19" authorId="0" shapeId="0" xr:uid="{E67223D1-53BF-4D46-A66B-5A9D04A71E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19" authorId="0" shapeId="0" xr:uid="{5AC80E26-433D-4BFA-A9EC-64A5861B76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19" authorId="0" shapeId="0" xr:uid="{FD96BB74-926E-42ED-A16F-FA40A2AEE2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19" authorId="0" shapeId="0" xr:uid="{01DBBAA0-D7DF-41A2-9FC2-C64277C2CA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19" authorId="0" shapeId="0" xr:uid="{C1D199BB-EF08-4D28-93F1-61A2506310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0" authorId="0" shapeId="0" xr:uid="{0B79DF23-831C-4952-A326-1888183EACB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0" authorId="0" shapeId="0" xr:uid="{8859C990-E491-4FE2-83B0-97BBC32BAE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0" authorId="0" shapeId="0" xr:uid="{A44665EC-C939-4689-A93D-4B6C7CBBE1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0" authorId="0" shapeId="0" xr:uid="{9D69E284-2B91-42F0-A3BD-BE7D56D1B2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0" authorId="0" shapeId="0" xr:uid="{5DD4FA85-E5CD-4965-AA43-324069683F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0" authorId="0" shapeId="0" xr:uid="{0CC36EB9-3A03-494D-AD10-4869F5270B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0" authorId="0" shapeId="0" xr:uid="{CD6C05F6-5A4A-4C81-B03E-39A16114A5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0" authorId="0" shapeId="0" xr:uid="{DCCC2A33-A878-45B1-8B53-9359BF36F5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0" authorId="0" shapeId="0" xr:uid="{35E88702-BCF8-401A-807E-013239DFC0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0" authorId="0" shapeId="0" xr:uid="{1D0B2F5B-BCAB-4E78-A9EB-534CEEEAF8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0" authorId="0" shapeId="0" xr:uid="{78506E49-1FC1-4A9D-A23F-94AF5638A6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0" authorId="0" shapeId="0" xr:uid="{86A8990E-6F27-438D-81D2-C7F8E689D1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0" authorId="0" shapeId="0" xr:uid="{F7B6D8AD-5BF3-41DF-9FB2-F714452111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0" authorId="0" shapeId="0" xr:uid="{6958C23F-2039-464C-8FF4-7EA6459222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0" authorId="0" shapeId="0" xr:uid="{374C4B09-E99E-47B6-86DB-1E07B8ACF9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0" authorId="0" shapeId="0" xr:uid="{CA31A415-DB90-42D6-9034-5ACD2A9967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0" authorId="0" shapeId="0" xr:uid="{7A4A9A2A-5311-40D2-B2F5-8FF2C0A4A2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0" authorId="0" shapeId="0" xr:uid="{683DD77C-93A2-49C7-9B1B-3A76FA7E59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0" authorId="0" shapeId="0" xr:uid="{5FE37F00-C2C5-4484-B0D1-06DBF75206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0" authorId="0" shapeId="0" xr:uid="{CD9540AC-FBB6-4C51-82F3-8F8FC46711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0" authorId="0" shapeId="0" xr:uid="{5D63CC80-0E0E-4B77-BB97-322FB097D7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0" authorId="0" shapeId="0" xr:uid="{4B617333-3F0B-41BF-9D6F-2E5A2106AE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0" authorId="0" shapeId="0" xr:uid="{C455629B-72B7-4B77-BD66-E3DF3A186F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0" authorId="0" shapeId="0" xr:uid="{97EB5CE2-DC04-4995-BEE4-E70C1EE2B0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0" authorId="0" shapeId="0" xr:uid="{6642EEF5-40CF-4B6C-B3D2-31E82D228C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0" authorId="0" shapeId="0" xr:uid="{512D52DF-0803-499B-8E9D-E6A7A8FC14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0" authorId="0" shapeId="0" xr:uid="{D7C2BAFD-68B1-423A-839E-98603F4C33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0" authorId="0" shapeId="0" xr:uid="{7E35DDD6-9EE1-485B-B0C5-C328CE43F9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0" authorId="0" shapeId="0" xr:uid="{DB454D5C-0B4A-4086-B226-FAA74EEB68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0" authorId="0" shapeId="0" xr:uid="{D0D2E5FB-847D-4059-B943-77D7A60206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0" authorId="0" shapeId="0" xr:uid="{C61660F4-E700-4E30-BB45-BA53B572E9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0" authorId="0" shapeId="0" xr:uid="{69183A89-D17F-4BA8-845A-E917DC0BCB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0" authorId="0" shapeId="0" xr:uid="{87E311B6-8DDA-4290-9F9F-680A75F934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1" authorId="0" shapeId="0" xr:uid="{6C782AD5-8B54-4411-B4A5-1F9F1D7035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1" authorId="0" shapeId="0" xr:uid="{7F587FE0-E14F-4CB1-8D20-DB3D7A7808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1" authorId="0" shapeId="0" xr:uid="{0E4FCE08-5850-40F4-9CB5-136074A191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1" authorId="0" shapeId="0" xr:uid="{6F84A7BA-2BE9-4E5D-913E-397BE87971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1" authorId="0" shapeId="0" xr:uid="{3A83BD58-A251-44E4-970B-8539EA1F02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1" authorId="0" shapeId="0" xr:uid="{12CE7A7E-B44A-4F1C-8124-F65C4610C9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1" authorId="0" shapeId="0" xr:uid="{E3EDAA79-DCCC-42C0-B6B9-50E5BB0729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1" authorId="0" shapeId="0" xr:uid="{26851207-CDE0-48D5-89A0-025CF9792A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1" authorId="0" shapeId="0" xr:uid="{958091E3-3899-4632-B068-A0D552A8F3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1" authorId="0" shapeId="0" xr:uid="{F81B9273-7BA8-47E4-8703-1F95289671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1" authorId="0" shapeId="0" xr:uid="{0AAA323F-0C3C-4F96-844F-65F64AF3B6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1" authorId="0" shapeId="0" xr:uid="{531F147A-3731-4EE7-AA0F-9CB4446152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1" authorId="0" shapeId="0" xr:uid="{42DBC560-D677-42D4-A158-0FC5A2D317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1" authorId="0" shapeId="0" xr:uid="{45722D06-1210-478F-B603-71B058984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1" authorId="0" shapeId="0" xr:uid="{9F9CC295-FD63-4D23-B237-310D6E20AD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1" authorId="0" shapeId="0" xr:uid="{0E232923-6038-408C-9D4C-B41D4D21CF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1" authorId="0" shapeId="0" xr:uid="{19A2D296-E53B-4326-8924-7E4DB6038E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1" authorId="0" shapeId="0" xr:uid="{17A3F8C8-7E75-4C20-967C-55985BD446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1" authorId="0" shapeId="0" xr:uid="{1155D841-697B-480C-AB6D-38FBC870B8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1" authorId="0" shapeId="0" xr:uid="{72D23E23-71EF-42B9-AA68-0B26D8E906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1" authorId="0" shapeId="0" xr:uid="{F9ED8ED6-CBAA-4BE9-8299-84EDFF2D5D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1" authorId="0" shapeId="0" xr:uid="{E8A99CEC-225E-431F-9AE1-EEDF7ED6D1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1" authorId="0" shapeId="0" xr:uid="{CA6C0F71-A03D-46FD-B9F8-C22791DCAB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1" authorId="0" shapeId="0" xr:uid="{E0DE4F04-615C-4859-BEED-FE540D20E9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1" authorId="0" shapeId="0" xr:uid="{4DE5846A-5E8A-4351-8182-6007157400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1" authorId="0" shapeId="0" xr:uid="{22686C97-7162-44B1-B5AA-542C9FF561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1" authorId="0" shapeId="0" xr:uid="{74E06417-5268-402A-9ABD-2A05F34F7A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1" authorId="0" shapeId="0" xr:uid="{6A5FB783-E8F8-4A1D-8F52-10A56ABAF1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1" authorId="0" shapeId="0" xr:uid="{FD470244-5B17-4B42-B881-FBA10FFC68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1" authorId="0" shapeId="0" xr:uid="{BD421017-9190-4525-A079-ECDD95DE7E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1" authorId="0" shapeId="0" xr:uid="{39766645-E029-48C1-8BC3-DF302087CC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1" authorId="0" shapeId="0" xr:uid="{DEA5D8F4-21CD-4BAE-BA51-E5CD94E32D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1" authorId="0" shapeId="0" xr:uid="{93A37FE5-5AE3-416C-92FE-F427CED09A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2" authorId="0" shapeId="0" xr:uid="{05AC323E-9B3E-4B47-816D-AEA4794A9F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2" authorId="0" shapeId="0" xr:uid="{E5BA9338-75E5-4E37-9138-2997D9163D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2" authorId="0" shapeId="0" xr:uid="{112B42E1-75DC-4A79-B401-130E7D2ECC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2" authorId="0" shapeId="0" xr:uid="{4F08D71F-DB56-47E9-AF43-244B727381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2" authorId="0" shapeId="0" xr:uid="{D973A9B6-6EF2-4146-8D6F-6AB25B4BBB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2" authorId="0" shapeId="0" xr:uid="{67900638-A5C5-4019-BEDD-A87A695962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2" authorId="0" shapeId="0" xr:uid="{F27025EC-B9CB-4742-8D2E-6F70DFE305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2" authorId="0" shapeId="0" xr:uid="{23091FE2-9435-45A3-8675-B2564426A7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2" authorId="0" shapeId="0" xr:uid="{AA34B811-9F1C-45E5-8975-6D7739878B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2" authorId="0" shapeId="0" xr:uid="{91D3C567-F8C9-4585-A403-79295B09BD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2" authorId="0" shapeId="0" xr:uid="{DB1F92D7-0CFE-4D60-9001-EDB566873E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2" authorId="0" shapeId="0" xr:uid="{F57020EB-E9E3-4767-90F2-29D1DFDD33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2" authorId="0" shapeId="0" xr:uid="{18FD7F02-5794-47CB-912B-B4D08A834D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2" authorId="0" shapeId="0" xr:uid="{E9A31C6F-B865-4F5D-A6F1-A277D9D180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2" authorId="0" shapeId="0" xr:uid="{3D9D1448-1897-49A8-BA08-B6F0606315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2" authorId="0" shapeId="0" xr:uid="{B4F47EBF-85AD-4E02-B02E-091B20F540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2" authorId="0" shapeId="0" xr:uid="{7DECCC09-E383-4628-91CE-948AAB5D24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2" authorId="0" shapeId="0" xr:uid="{61CBA4DD-A895-4A67-A294-2A619293DB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2" authorId="0" shapeId="0" xr:uid="{8090A365-3482-4EFE-9A5C-F0AF56966F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2" authorId="0" shapeId="0" xr:uid="{91750B77-64AB-40FA-85CA-7E0B0803E8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2" authorId="0" shapeId="0" xr:uid="{D50E1F50-0DCA-4203-A0D7-20C4806B6B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2" authorId="0" shapeId="0" xr:uid="{9A5D12EA-C8EF-445F-9219-01C8CF88C1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2" authorId="0" shapeId="0" xr:uid="{E9C4CD53-9FB8-441F-8E68-0E88C08319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2" authorId="0" shapeId="0" xr:uid="{663205F6-3851-4069-B78F-64046B72E8B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2" authorId="0" shapeId="0" xr:uid="{DD454790-44DB-4048-9717-475895F03C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2" authorId="0" shapeId="0" xr:uid="{DD23D79D-0F3B-4367-8A24-D4D8220E20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2" authorId="0" shapeId="0" xr:uid="{F696687D-FAA6-486E-A109-8BFFD3E8EF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2" authorId="0" shapeId="0" xr:uid="{F922DB08-A32D-4307-ABF2-D26EB88A18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2" authorId="0" shapeId="0" xr:uid="{97E8B267-EC30-4B27-BF48-1A9839DAF2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2" authorId="0" shapeId="0" xr:uid="{9081A3E7-6C68-47D5-983A-E3A319E172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2" authorId="0" shapeId="0" xr:uid="{1CC1C0B1-D379-49B7-A81F-81648A3A69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2" authorId="0" shapeId="0" xr:uid="{2267FEB7-F005-4E2E-A4E9-4F6CCE2812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2" authorId="0" shapeId="0" xr:uid="{07BFE2BD-34CF-472D-B767-8D9A6C601A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5" authorId="0" shapeId="0" xr:uid="{754D1E0D-7D59-4894-85F9-919645CC92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5" authorId="0" shapeId="0" xr:uid="{CA07C057-24B2-4ACD-BE92-FECED36C8A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5" authorId="0" shapeId="0" xr:uid="{6EC20EC5-9556-4A46-8F0A-E57AF399BD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5" authorId="0" shapeId="0" xr:uid="{0234550D-4827-47E5-A8DD-36C6E5336A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5" authorId="0" shapeId="0" xr:uid="{D94DCD99-E7FA-420F-8037-7D065154BE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5" authorId="0" shapeId="0" xr:uid="{B2663A88-FEC1-4674-B574-0EA169B880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5" authorId="0" shapeId="0" xr:uid="{13D6BE13-CB35-4FD1-A580-6F74E23300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5" authorId="0" shapeId="0" xr:uid="{8B762924-938E-4442-9316-2844572A7F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5" authorId="0" shapeId="0" xr:uid="{4356C494-61E2-4F8A-A37C-C053234E0D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5" authorId="0" shapeId="0" xr:uid="{45F8A312-DCCA-47DE-8A82-6A835EB7AC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5" authorId="0" shapeId="0" xr:uid="{38DA0E9B-0375-4E95-B1D9-85BA7339B3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5" authorId="0" shapeId="0" xr:uid="{A25CDAB9-F283-4B46-9394-D32B368E21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5" authorId="0" shapeId="0" xr:uid="{4031C9EB-AEAF-49BA-B3B9-42262B2FED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5" authorId="0" shapeId="0" xr:uid="{A6D0F912-4CCA-4F56-BEDB-0784BCFEA0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5" authorId="0" shapeId="0" xr:uid="{100D18B7-FAEC-49E7-91E2-8F310CE196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5" authorId="0" shapeId="0" xr:uid="{88FA45F1-CCCD-4424-8881-58732F06CF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5" authorId="0" shapeId="0" xr:uid="{D56C9994-12E6-4274-9199-3ACFF91F63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5" authorId="0" shapeId="0" xr:uid="{F95C5E5B-E559-4F76-8AC8-A10AD86BA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5" authorId="0" shapeId="0" xr:uid="{756EB6AB-FDEC-448A-A2D1-82FEC84E57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5" authorId="0" shapeId="0" xr:uid="{316D5AB2-DD45-4999-802C-F75F0FE71B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5" authorId="0" shapeId="0" xr:uid="{DD493AE8-24A8-4A8D-81E2-51D2EA4659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5" authorId="0" shapeId="0" xr:uid="{C20EB290-BBB4-4DB0-A662-AE223AB0B2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5" authorId="0" shapeId="0" xr:uid="{754335EA-BE61-4DA1-A967-1875B2D93E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5" authorId="0" shapeId="0" xr:uid="{D6D4ADF8-A3B1-4C65-81F0-C466EC8D0D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5" authorId="0" shapeId="0" xr:uid="{C57FCD6D-3B23-433D-8CFC-CA7DB70F30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5" authorId="0" shapeId="0" xr:uid="{6160F10E-6FC4-4665-8073-F1324694BC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5" authorId="0" shapeId="0" xr:uid="{628B311D-C334-4B7C-99DC-4F1035A544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5" authorId="0" shapeId="0" xr:uid="{3CF29923-E10E-44A0-95AD-8E43F16F05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5" authorId="0" shapeId="0" xr:uid="{7C2122D1-00DD-4E72-A281-3B04C85A47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5" authorId="0" shapeId="0" xr:uid="{CD8CDA46-788F-4848-8D0E-B268411D98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5" authorId="0" shapeId="0" xr:uid="{49416D1C-87F7-49D9-864C-1C5507A4AD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5" authorId="0" shapeId="0" xr:uid="{95715693-9366-4993-B3FD-B893446107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5" authorId="0" shapeId="0" xr:uid="{3BFCF1FF-6BB0-49D8-B8F2-BE3A2C8E5C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6" authorId="0" shapeId="0" xr:uid="{035E3BF4-56C1-447E-BD1C-0ED2737309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6" authorId="0" shapeId="0" xr:uid="{EF2D4128-635E-4AC8-89E2-203816B8B2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6" authorId="0" shapeId="0" xr:uid="{0CC98153-C4E2-46E8-AC69-E85B3D05D5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6" authorId="0" shapeId="0" xr:uid="{7AEC6377-C091-4A09-BF6E-E4678E6BE9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6" authorId="0" shapeId="0" xr:uid="{53FD2A24-73D7-4D71-8D23-4BDD14031A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6" authorId="0" shapeId="0" xr:uid="{3EE860FD-7546-4126-86F1-CD529E5BF6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6" authorId="0" shapeId="0" xr:uid="{32D380B3-26A0-41FB-9C5B-B9F8F1D798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6" authorId="0" shapeId="0" xr:uid="{DB84F9E8-5186-4DD3-8416-D915320E4F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6" authorId="0" shapeId="0" xr:uid="{9BB08005-3552-4B53-B02F-06061DC2575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6" authorId="0" shapeId="0" xr:uid="{29C58E52-3897-4CD1-829F-2DF6F00670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6" authorId="0" shapeId="0" xr:uid="{D359AAE4-E7F4-45CA-B684-EDFBEF20DB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6" authorId="0" shapeId="0" xr:uid="{0A4B2B85-19F5-4C13-AA48-E31FB646BD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6" authorId="0" shapeId="0" xr:uid="{DD24789B-3631-4E9D-92B8-8FE58325F5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6" authorId="0" shapeId="0" xr:uid="{D47CF238-BD0E-4A49-9874-A0E893AE93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6" authorId="0" shapeId="0" xr:uid="{D85ACC66-4979-4747-B0FD-DCA879C326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6" authorId="0" shapeId="0" xr:uid="{BF8051D4-2E73-42E8-A39D-C838408735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6" authorId="0" shapeId="0" xr:uid="{20B0433B-7E36-4F46-8A3D-CB8F7D69C0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6" authorId="0" shapeId="0" xr:uid="{240F126E-2EA9-442D-9247-529C164B9F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6" authorId="0" shapeId="0" xr:uid="{9541CE8B-4E1A-4962-B4E3-77136D9635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6" authorId="0" shapeId="0" xr:uid="{EE15A866-640D-4DC9-A87B-B24A2F1C8D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6" authorId="0" shapeId="0" xr:uid="{D95FBCD5-D12A-429A-A234-54AEDAD6A3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6" authorId="0" shapeId="0" xr:uid="{F0B0BB9B-C0CF-49C5-8025-1F04AE39AF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6" authorId="0" shapeId="0" xr:uid="{C5DEFA9D-AB95-4813-B098-B02E91D8CE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6" authorId="0" shapeId="0" xr:uid="{74C30FBA-893D-43D1-A46D-89D468A3BA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6" authorId="0" shapeId="0" xr:uid="{5DF0EE02-CCFA-44EA-AAC8-F31502669F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6" authorId="0" shapeId="0" xr:uid="{76DE706E-1174-4EEC-B433-34803CEFD1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6" authorId="0" shapeId="0" xr:uid="{A5C5543C-3A7D-4968-9BD4-1ED54E0DB2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6" authorId="0" shapeId="0" xr:uid="{A89185D2-4309-4975-8F18-9EE3167345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6" authorId="0" shapeId="0" xr:uid="{0167416D-A2A3-4B89-B730-B6F9D01764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6" authorId="0" shapeId="0" xr:uid="{5E6EBE4F-CDC4-418F-8A77-4C84A82C40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6" authorId="0" shapeId="0" xr:uid="{3CEF988A-1C02-486E-81F1-4A125CAFD5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6" authorId="0" shapeId="0" xr:uid="{F02FF8F8-E6FB-4C97-819F-09E940468F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6" authorId="0" shapeId="0" xr:uid="{43BA0C04-A66D-463B-8F1E-6E415FE863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7" authorId="0" shapeId="0" xr:uid="{23E7A742-1FAD-44F1-8DB5-32C5BD22EF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7" authorId="0" shapeId="0" xr:uid="{ACF6DDB9-5B65-4B85-87F7-79CAC1A8A6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7" authorId="0" shapeId="0" xr:uid="{A5AAF1BE-4445-489A-8542-B3F0CD7756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7" authorId="0" shapeId="0" xr:uid="{9BDA921B-79E7-479B-BB4D-D4949440E6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7" authorId="0" shapeId="0" xr:uid="{888D4ED5-559D-4465-B596-D95C13024C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7" authorId="0" shapeId="0" xr:uid="{5C5FC02E-6F99-4117-AD02-6643D97552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7" authorId="0" shapeId="0" xr:uid="{D651C930-58D6-4572-9C34-3668D37FF5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7" authorId="0" shapeId="0" xr:uid="{3AEFAD16-7A6F-42EC-B8E4-4D790873F9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7" authorId="0" shapeId="0" xr:uid="{59A5D974-F364-4988-90E3-29082A0D02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7" authorId="0" shapeId="0" xr:uid="{BAAC4C97-BD18-4EC0-9F41-06834D3A2A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7" authorId="0" shapeId="0" xr:uid="{DC38F2FB-469F-4667-807E-70AD4D654E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7" authorId="0" shapeId="0" xr:uid="{DB25E7E5-9470-46F0-B6CF-E6A3BF8041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7" authorId="0" shapeId="0" xr:uid="{378DFB7E-342B-4C8C-887B-98916DAEAC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7" authorId="0" shapeId="0" xr:uid="{AAC5CAA2-48BC-49C1-8A96-14D369136F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7" authorId="0" shapeId="0" xr:uid="{80AF12BD-A976-436C-954D-0F6471B14E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7" authorId="0" shapeId="0" xr:uid="{10E61B25-8D97-4A37-AD2B-6F477752B1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7" authorId="0" shapeId="0" xr:uid="{A9DF130C-88D6-41DE-997F-6D60FEE5B9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7" authorId="0" shapeId="0" xr:uid="{B2D0811E-FA21-4508-92D4-15A8BAD214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7" authorId="0" shapeId="0" xr:uid="{4CE2C2CB-3B3C-474B-BFB3-C7F01C1054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7" authorId="0" shapeId="0" xr:uid="{1E213536-6833-4F8F-BA5C-0EB598A8B2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7" authorId="0" shapeId="0" xr:uid="{725D68F6-3B8E-4497-A428-3486F9E653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7" authorId="0" shapeId="0" xr:uid="{97BC99EB-BD57-4856-82FA-7145A5777A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7" authorId="0" shapeId="0" xr:uid="{9AD58E56-4343-4D23-BCAD-CD884187BE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7" authorId="0" shapeId="0" xr:uid="{21F0E387-E089-405E-A0C4-F10C743EC7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7" authorId="0" shapeId="0" xr:uid="{F659DAF2-A0BA-4E2B-A28D-FE3B5F476D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7" authorId="0" shapeId="0" xr:uid="{5B641E22-4671-4308-9659-CC304DF45F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7" authorId="0" shapeId="0" xr:uid="{804FAC84-1ED8-4514-A8AA-681DF93DA2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7" authorId="0" shapeId="0" xr:uid="{81510DE1-E12D-4F8E-8317-BA36B69919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7" authorId="0" shapeId="0" xr:uid="{24050555-6529-42CA-87D8-6FF2FD3858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7" authorId="0" shapeId="0" xr:uid="{DB5026B2-43D9-4548-80EC-D9ACECCA30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7" authorId="0" shapeId="0" xr:uid="{94DD5852-482C-43F7-8177-C0028B6302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7" authorId="0" shapeId="0" xr:uid="{9400F077-1FDD-402E-8D9E-3AAC70A925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7" authorId="0" shapeId="0" xr:uid="{1FC86DFB-4764-47A6-AD37-BDF6DF6C3B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8" authorId="0" shapeId="0" xr:uid="{140F3077-E181-4C9C-97FD-0F93F86197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8" authorId="0" shapeId="0" xr:uid="{93BC0473-499D-4883-BE1C-7B90FC4E94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8" authorId="0" shapeId="0" xr:uid="{508A1871-46CD-4B24-BBF1-3E419D8A9C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8" authorId="0" shapeId="0" xr:uid="{B6DBC33D-201F-40EB-81B0-7F1EA42A8F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8" authorId="0" shapeId="0" xr:uid="{E5C9006C-CBB8-4243-9063-09DE030ED9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8" authorId="0" shapeId="0" xr:uid="{9F995B6E-BF71-4033-B48A-B82E4E5D45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8" authorId="0" shapeId="0" xr:uid="{8AF033E5-82E5-4C0E-8A35-08B0EC47E4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8" authorId="0" shapeId="0" xr:uid="{E6514377-135F-440A-B4E0-DD3399B05F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8" authorId="0" shapeId="0" xr:uid="{06301B93-CDE2-4A96-9AE9-A56E69BFA2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8" authorId="0" shapeId="0" xr:uid="{9CA72347-C3EC-4292-A3F2-A5118F4504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8" authorId="0" shapeId="0" xr:uid="{A65C9255-836B-480F-A26F-7C0BAC7468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8" authorId="0" shapeId="0" xr:uid="{76C9C60A-0E17-4C51-9F5B-A3D8986C7B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8" authorId="0" shapeId="0" xr:uid="{DC5763E9-4FC6-451E-A3C2-CB43BA1B00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8" authorId="0" shapeId="0" xr:uid="{A889323C-3E75-4D2F-8AEC-14FE8542A8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8" authorId="0" shapeId="0" xr:uid="{3C35406A-E67E-4AE7-BD00-81327469AC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8" authorId="0" shapeId="0" xr:uid="{1EBB44A6-BA1B-450E-8354-19514C56DB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8" authorId="0" shapeId="0" xr:uid="{7CAD2A61-BDE3-4505-9C8C-3BD4BAB39C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8" authorId="0" shapeId="0" xr:uid="{7724EC49-71C3-4328-A4FC-5EFFF9E3E2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8" authorId="0" shapeId="0" xr:uid="{4F76FDFA-E2E3-4C35-A411-6AA2613427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8" authorId="0" shapeId="0" xr:uid="{700E76BE-630F-4B54-9B2F-BD02216F0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8" authorId="0" shapeId="0" xr:uid="{70162536-63B1-42D5-B5C5-B9447DFD1C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8" authorId="0" shapeId="0" xr:uid="{DA65476C-DEC3-48F1-A06C-5483ACBC45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8" authorId="0" shapeId="0" xr:uid="{113652A7-8725-46E9-86FD-BE3652DFE6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8" authorId="0" shapeId="0" xr:uid="{09251152-8C40-4DF5-B6A0-55655AE10E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8" authorId="0" shapeId="0" xr:uid="{B4EF98D6-66FC-4505-A614-463B95AFA0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8" authorId="0" shapeId="0" xr:uid="{A3BED83D-CEE3-458B-BAD9-04C13AD3D9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8" authorId="0" shapeId="0" xr:uid="{8CD2D3AA-CCA9-4BAC-B5E4-F124747CA6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8" authorId="0" shapeId="0" xr:uid="{274828EC-0572-4A4B-A12E-AE4343DC56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8" authorId="0" shapeId="0" xr:uid="{5671C3AA-7183-488D-AF74-51DA6D6E4C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8" authorId="0" shapeId="0" xr:uid="{A47B14B2-402E-4E85-A337-C3D5EF2BBD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8" authorId="0" shapeId="0" xr:uid="{0BCF11B7-8566-438F-9D86-EC8F6A3CCB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8" authorId="0" shapeId="0" xr:uid="{A81DB3CA-24A0-4904-A308-0F1AAF9A62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8" authorId="0" shapeId="0" xr:uid="{E53BF81C-6093-41E7-8E62-6FD7084C3D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29" authorId="0" shapeId="0" xr:uid="{4547D5FF-F88C-4D0D-A4A2-A5F58DB9F4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29" authorId="0" shapeId="0" xr:uid="{819AAE2A-6304-4EBD-9F3D-ED0A9296C4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29" authorId="0" shapeId="0" xr:uid="{EE66F9F1-C017-4A52-A5B5-78A2EE25C2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29" authorId="0" shapeId="0" xr:uid="{F5E5A6B3-973C-416C-AD9A-EC22111946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29" authorId="0" shapeId="0" xr:uid="{E5D4FAB3-0F4D-408B-A3BE-80E1A6F2BB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29" authorId="0" shapeId="0" xr:uid="{415992CE-E9D1-42CC-98B5-406C96445A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29" authorId="0" shapeId="0" xr:uid="{CF8D1513-F55F-4FD5-9212-621AB7B23E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29" authorId="0" shapeId="0" xr:uid="{5531B105-360D-4626-A664-D4F38D379B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29" authorId="0" shapeId="0" xr:uid="{2C042481-6229-4CCD-AB3A-DCD3D3F11F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29" authorId="0" shapeId="0" xr:uid="{CAA79C13-D910-49F0-9237-E0731A79AB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29" authorId="0" shapeId="0" xr:uid="{8052C071-43A6-4FB7-A20F-8C96146913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29" authorId="0" shapeId="0" xr:uid="{A21A05B8-58D7-4E83-89C4-3EBB10FAEC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29" authorId="0" shapeId="0" xr:uid="{FD755711-8597-444D-9E7E-80FE774265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29" authorId="0" shapeId="0" xr:uid="{648F97C8-6D33-423D-8D21-DB11BCBE39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29" authorId="0" shapeId="0" xr:uid="{D55A5F27-F76B-4E6F-BE50-BD92D29402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29" authorId="0" shapeId="0" xr:uid="{5713A89B-71E9-472E-80D8-9D69FB3C2C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29" authorId="0" shapeId="0" xr:uid="{76253660-53D4-4710-858E-994207B26D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29" authorId="0" shapeId="0" xr:uid="{6BBC8B24-049F-463D-9B74-44B4ECC3BC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29" authorId="0" shapeId="0" xr:uid="{5691DB49-0FBF-40D9-B34B-5F679E8212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29" authorId="0" shapeId="0" xr:uid="{6D441F31-232F-4211-84BF-EF1AD155EE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29" authorId="0" shapeId="0" xr:uid="{09D02835-C3A0-4337-981B-A4F14267C6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29" authorId="0" shapeId="0" xr:uid="{8431135B-E064-452E-B2F8-CF27873351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29" authorId="0" shapeId="0" xr:uid="{94ECC70A-60B7-4312-8F25-9976B178CB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29" authorId="0" shapeId="0" xr:uid="{ACA69860-60F7-4DE5-8D91-6100C73078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29" authorId="0" shapeId="0" xr:uid="{13A3F2B6-3DB9-4758-A41F-07BA0CDCC3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29" authorId="0" shapeId="0" xr:uid="{1FFE921C-0E99-4232-B9FA-691AC8E303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29" authorId="0" shapeId="0" xr:uid="{E955C085-93ED-417A-A4E2-E880409AD4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29" authorId="0" shapeId="0" xr:uid="{D61C4452-5F48-4879-8B00-D0471CCA75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29" authorId="0" shapeId="0" xr:uid="{13B365A0-438A-436A-BDA7-05821C1061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29" authorId="0" shapeId="0" xr:uid="{59897D58-9FF5-4984-B6F5-B06E3D5A2C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29" authorId="0" shapeId="0" xr:uid="{F6B1FDD3-391A-4079-AEAF-AACA8D5AE9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29" authorId="0" shapeId="0" xr:uid="{703BED94-B927-4CD5-B9F7-AE9F08853E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29" authorId="0" shapeId="0" xr:uid="{0EE3CB80-E0CC-43EF-9DD1-899202E22C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30" authorId="0" shapeId="0" xr:uid="{E28817F1-3484-40B2-8B05-8A4909407B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30" authorId="0" shapeId="0" xr:uid="{24C46D76-867C-4E26-8C3F-EB42418A49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30" authorId="0" shapeId="0" xr:uid="{F8249487-F0A0-48BF-8EC4-B5DE920891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30" authorId="0" shapeId="0" xr:uid="{056567C5-A899-44A6-9FA8-58D9814F0C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30" authorId="0" shapeId="0" xr:uid="{CBEDAF4F-9DA3-4BB2-8FBC-D9E831E741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30" authorId="0" shapeId="0" xr:uid="{EBF339F0-4DCA-4DD9-A3D4-2F33BF2B1F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30" authorId="0" shapeId="0" xr:uid="{0198F0BE-8C2A-44D0-B440-0B76554FB5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30" authorId="0" shapeId="0" xr:uid="{4E917871-30CA-4F83-A9BA-3086CD36A8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30" authorId="0" shapeId="0" xr:uid="{C38C6BB0-ECBB-4014-8D1E-0917CF8C92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30" authorId="0" shapeId="0" xr:uid="{32B111BF-306C-44CF-A2C8-36E0B4332F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30" authorId="0" shapeId="0" xr:uid="{09F9E835-404D-443B-86E5-44F982252F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30" authorId="0" shapeId="0" xr:uid="{9BA66DF7-9C22-45C3-830F-132988FC4F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30" authorId="0" shapeId="0" xr:uid="{FCBE8BA6-AC79-43BC-887F-32DB0A8A9B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30" authorId="0" shapeId="0" xr:uid="{F02F9727-1A26-49A7-8283-8949D4CDE8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30" authorId="0" shapeId="0" xr:uid="{4DFCC5F6-59EA-47BF-B038-E5452F7A7A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30" authorId="0" shapeId="0" xr:uid="{35C75FD3-0AE2-420E-9587-B40520C473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30" authorId="0" shapeId="0" xr:uid="{FC6A3AEA-5459-4590-BC87-1313DD57DF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30" authorId="0" shapeId="0" xr:uid="{C6EC91B5-5442-442C-AB3B-704C73926D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30" authorId="0" shapeId="0" xr:uid="{8DD7A4C7-19D6-490B-8814-89452B9FA8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30" authorId="0" shapeId="0" xr:uid="{F686FB95-DFB8-4416-9BE4-A7BBA8B5EB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30" authorId="0" shapeId="0" xr:uid="{065E8714-B956-401E-AF92-6BB128916E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30" authorId="0" shapeId="0" xr:uid="{7BC163B3-3676-4DF1-B46B-5D67B34CBF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30" authorId="0" shapeId="0" xr:uid="{E7002656-4746-42B2-90D3-C7B38DF5A3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30" authorId="0" shapeId="0" xr:uid="{20D9F712-12FF-4546-A873-5E049F0120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30" authorId="0" shapeId="0" xr:uid="{887DF0AC-9F34-4FDA-B9AB-B45227614F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30" authorId="0" shapeId="0" xr:uid="{B682D283-EC0C-4E0C-8DBE-F189DD8AA4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30" authorId="0" shapeId="0" xr:uid="{9E19CD4A-F898-4DF6-ABE0-131C1BB0E9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30" authorId="0" shapeId="0" xr:uid="{14B1062C-CB4F-46C9-94E3-701BCA802A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30" authorId="0" shapeId="0" xr:uid="{6BB0A8F6-042C-4123-AEEC-BDC7E97B4F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30" authorId="0" shapeId="0" xr:uid="{62A500D2-4FB4-4759-BC06-4C651BA8AA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30" authorId="0" shapeId="0" xr:uid="{D4D9E1F5-88D2-487A-AFB0-EAFB6E47DC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30" authorId="0" shapeId="0" xr:uid="{E3B7E3F0-B771-49E1-A9B7-7D38A7D22F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30" authorId="0" shapeId="0" xr:uid="{168599A3-8BE4-4919-BB03-454524F0D6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P31" authorId="0" shapeId="0" xr:uid="{E8D07158-539F-43AE-82CE-97CAD1CF82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Q31" authorId="0" shapeId="0" xr:uid="{FA3D67C5-BDCF-4F99-8A3D-35881FED55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R31" authorId="0" shapeId="0" xr:uid="{E5E08E5B-BD1A-4D94-B9AF-6D186625F9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S31" authorId="0" shapeId="0" xr:uid="{5003D41E-0EFB-438C-9F00-A50B498583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T31" authorId="0" shapeId="0" xr:uid="{6BCED85C-4376-41C6-A1C7-D1D97BA9A1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U31" authorId="0" shapeId="0" xr:uid="{10B7DDFC-6C51-4B05-ABAC-F6CD4765DF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V31" authorId="0" shapeId="0" xr:uid="{53F69F97-5B3F-456B-91BC-478A175A93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W31" authorId="0" shapeId="0" xr:uid="{F3D0ACBD-EDD1-42A9-AF7D-CA7E52647C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X31" authorId="0" shapeId="0" xr:uid="{6ABA06B3-C94A-4087-BBF7-A5B377BD57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Y31" authorId="0" shapeId="0" xr:uid="{7A6D39EB-D2F4-4165-A6C4-49DF2E294A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Z31" authorId="0" shapeId="0" xr:uid="{617979F6-F530-493E-AA52-EA13277760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A31" authorId="0" shapeId="0" xr:uid="{A42F3861-0E4E-4E3F-AB59-A1414BA9F5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B31" authorId="0" shapeId="0" xr:uid="{04716AED-692E-4DD9-9686-D56749E78A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C31" authorId="0" shapeId="0" xr:uid="{75892296-DEC7-4279-8007-E2CBF699F8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D31" authorId="0" shapeId="0" xr:uid="{15FEEEB3-9A1D-4235-9151-024CC0D976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E31" authorId="0" shapeId="0" xr:uid="{FDABA308-EF7A-4D24-847A-5F23AA1A08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F31" authorId="0" shapeId="0" xr:uid="{D30A4D56-8CA6-4B55-AEE4-4FA5139D05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31" authorId="0" shapeId="0" xr:uid="{5963ECBE-99E9-415C-A349-F6FAB46DF4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H31" authorId="0" shapeId="0" xr:uid="{AC08CBC0-D933-4A70-AD23-5BE3DC97A7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I31" authorId="0" shapeId="0" xr:uid="{21F5E980-BBDA-4F6E-A3B0-73F45DA713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J31" authorId="0" shapeId="0" xr:uid="{704ED989-F5DD-4ED6-8546-91BCD518DA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K31" authorId="0" shapeId="0" xr:uid="{7712E413-ECCF-421E-9527-88A89F4C10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L31" authorId="0" shapeId="0" xr:uid="{6D5D21FB-3A6C-4543-AA08-D96873687B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M31" authorId="0" shapeId="0" xr:uid="{B46524F8-E3A3-4385-A851-3E5003B251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N31" authorId="0" shapeId="0" xr:uid="{0D1DDB6B-9C33-4030-8C78-1A7CA1268D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O31" authorId="0" shapeId="0" xr:uid="{F2F41E13-F508-4F8A-BE3F-AD3FB7ED78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P31" authorId="0" shapeId="0" xr:uid="{47FBD8F8-CA6B-4A88-B923-203F307183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Q31" authorId="0" shapeId="0" xr:uid="{FA90B7C2-884B-4538-9258-139386A7D8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R31" authorId="0" shapeId="0" xr:uid="{723ACD8A-824F-400E-AAC8-EB6A60EB55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S31" authorId="0" shapeId="0" xr:uid="{CAC3C07B-BD12-45D5-8BE3-7908C736E2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T31" authorId="0" shapeId="0" xr:uid="{BE34152A-AB68-4071-BD48-F42B419660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U31" authorId="0" shapeId="0" xr:uid="{32DA9692-9205-428F-9FDE-F902DC3AC0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V31" authorId="0" shapeId="0" xr:uid="{ED482976-0F94-4C3B-BD7F-377370749E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Feb 2022 so no further amortization should be taken</t>
        </r>
      </text>
    </comment>
    <comment ref="AG34" authorId="0" shapeId="0" xr:uid="{C4E9F241-B2F2-4EAA-9CEC-3FAD7318B1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4" authorId="0" shapeId="0" xr:uid="{932D8388-8216-4874-8B8A-85EBA2EAF5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4" authorId="0" shapeId="0" xr:uid="{C7A8AB57-F2ED-4373-92BF-65DE41F544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4" authorId="0" shapeId="0" xr:uid="{C20E7EFA-5F4F-4150-A694-34DC8C1F77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4" authorId="0" shapeId="0" xr:uid="{01DD275A-11F9-4C70-8033-D244243845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4" authorId="0" shapeId="0" xr:uid="{A6A24D23-4BD6-455F-A4AF-D84D911494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4" authorId="0" shapeId="0" xr:uid="{4DE24B52-528B-40E4-B5B8-6246E0997B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4" authorId="0" shapeId="0" xr:uid="{E409B22B-790C-421F-BF8B-68EB7E6692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4" authorId="0" shapeId="0" xr:uid="{82E04EFB-2199-48D3-813A-E99A6292D1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4" authorId="0" shapeId="0" xr:uid="{E8402CC2-09A2-4D26-BE36-1815B7F4C2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4" authorId="0" shapeId="0" xr:uid="{D7A668E4-84B6-4D51-880C-F53EF64472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4" authorId="0" shapeId="0" xr:uid="{64F06A85-2BFE-4142-B7F1-2E1862293D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4" authorId="0" shapeId="0" xr:uid="{D65F5ED2-876C-4B12-8983-1817EB927E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4" authorId="0" shapeId="0" xr:uid="{15F97376-3DC9-4E5F-8A66-645C9946E9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4" authorId="0" shapeId="0" xr:uid="{86D36E4F-EAB2-4017-B966-5E69A5AF27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4" authorId="0" shapeId="0" xr:uid="{99A5180C-3263-4249-9C37-F73476AA92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35" authorId="0" shapeId="0" xr:uid="{5B64F4D2-FB1F-4D6D-B274-C1C339776A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5" authorId="0" shapeId="0" xr:uid="{E93BB5F1-3CE3-443F-815E-389AAE5C11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5" authorId="0" shapeId="0" xr:uid="{CC0B56CF-7037-4DFD-B064-08E768D807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5" authorId="0" shapeId="0" xr:uid="{10F8724F-CD48-4893-82E7-6C78FC3962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5" authorId="0" shapeId="0" xr:uid="{18ECEC74-9AC3-440F-BFCB-AE8B124B15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5" authorId="0" shapeId="0" xr:uid="{5D7615C8-44D9-4361-89C8-548F37DB44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5" authorId="0" shapeId="0" xr:uid="{229D0AFD-4FC5-4447-903B-75632138CC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5" authorId="0" shapeId="0" xr:uid="{63949668-696B-4CAF-91DD-5AE20CEFAC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5" authorId="0" shapeId="0" xr:uid="{FB882734-F38C-455F-ACD4-3A8730B12E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5" authorId="0" shapeId="0" xr:uid="{75F47390-55F6-4AC2-8C62-2180011D44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5" authorId="0" shapeId="0" xr:uid="{31C41B71-3413-45FA-9AE3-567FC6F045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5" authorId="0" shapeId="0" xr:uid="{035E5076-A0F6-466D-AA15-11A47AEB60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5" authorId="0" shapeId="0" xr:uid="{E3A3AD86-D8E1-4D37-981B-66B13D28CB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5" authorId="0" shapeId="0" xr:uid="{4B84B981-2A1B-432A-8138-56FA79E685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5" authorId="0" shapeId="0" xr:uid="{108901D2-B872-4800-A70B-1702C92D99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5" authorId="0" shapeId="0" xr:uid="{F7DD3C13-9E6D-499A-B872-94833A7009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36" authorId="0" shapeId="0" xr:uid="{13E665E0-80DF-4743-A732-DD39DE2A29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6" authorId="0" shapeId="0" xr:uid="{6529D5C5-5F43-48D2-8F48-7787D07398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6" authorId="0" shapeId="0" xr:uid="{E945D3AA-4D26-4C9E-B61A-A1EB441ABE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6" authorId="0" shapeId="0" xr:uid="{6CCA53DE-335F-408E-9ABB-604B6C26C0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6" authorId="0" shapeId="0" xr:uid="{08717192-CA57-4D4B-8FED-DE8BEB4575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6" authorId="0" shapeId="0" xr:uid="{D6263FD0-5024-458D-A2CD-D468073955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6" authorId="0" shapeId="0" xr:uid="{71D90758-7B88-4760-8048-FE9F639B83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6" authorId="0" shapeId="0" xr:uid="{EDF69359-AF53-48F8-A798-956E2B47DD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6" authorId="0" shapeId="0" xr:uid="{F761A4A5-B41D-42EE-8AE0-366B1A7753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6" authorId="0" shapeId="0" xr:uid="{55FCBD94-B4B9-4E8D-AD94-B081230379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6" authorId="0" shapeId="0" xr:uid="{9631A7EA-C455-4F5A-A037-1F9F06AB72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6" authorId="0" shapeId="0" xr:uid="{81C59CE4-92F8-4ACA-BBCD-3FCB57497E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6" authorId="0" shapeId="0" xr:uid="{5626866C-F9C7-4AD7-9093-1505B5B09E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6" authorId="0" shapeId="0" xr:uid="{3BCEE210-704E-48CF-B4BC-5F61B5F2B8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6" authorId="0" shapeId="0" xr:uid="{22BEDEFD-A546-42B9-ABD3-E37A792850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6" authorId="0" shapeId="0" xr:uid="{B7C99EF2-0CE2-42E5-A122-8AD4430F5A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37" authorId="0" shapeId="0" xr:uid="{CE5EB93D-AEA9-49FD-9755-F94E5D5D27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7" authorId="0" shapeId="0" xr:uid="{2255B433-0787-4985-BA97-CC126C6D11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7" authorId="0" shapeId="0" xr:uid="{FA41510A-08B9-4C39-8159-3AD29F0C4C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7" authorId="0" shapeId="0" xr:uid="{B6FE5044-BFCD-437F-8EC3-51C5C9978E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7" authorId="0" shapeId="0" xr:uid="{9FB1D731-1D1D-4954-913E-2EB661F74E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7" authorId="0" shapeId="0" xr:uid="{CFFBE299-494E-41C9-94BD-83FD75F5A6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7" authorId="0" shapeId="0" xr:uid="{B2ED67FD-B9B4-406A-930D-87EBE6F5A8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7" authorId="0" shapeId="0" xr:uid="{3E5186C6-3850-46E7-AB24-BFEFCA0BF7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7" authorId="0" shapeId="0" xr:uid="{4B75A441-AB05-4FA7-BB68-FAAFCED1EB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7" authorId="0" shapeId="0" xr:uid="{C0DFED83-FDA0-4421-AE08-8D6AE35D61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7" authorId="0" shapeId="0" xr:uid="{DD94B6C8-547D-44BA-87F5-BB35C4526C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7" authorId="0" shapeId="0" xr:uid="{11C34685-41DB-4161-ADEB-9D691BC102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7" authorId="0" shapeId="0" xr:uid="{C37610C7-0E00-4D33-A457-4E35E8B57B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7" authorId="0" shapeId="0" xr:uid="{A92796F3-9258-48FE-9DDB-6A2D7DB7CF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7" authorId="0" shapeId="0" xr:uid="{11AB3E18-5CE0-42E2-86F6-453759331A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7" authorId="0" shapeId="0" xr:uid="{12F6E3E2-E4F2-421B-819F-FE7156EBE8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38" authorId="0" shapeId="0" xr:uid="{1CA46C10-80DB-4DB4-AF27-5990A55AAC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8" authorId="0" shapeId="0" xr:uid="{E28DDF21-2F3A-4360-A186-8222993F68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8" authorId="0" shapeId="0" xr:uid="{45CC3C0A-1CB4-443E-9288-452EBE1A4C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8" authorId="0" shapeId="0" xr:uid="{E8F4A8D4-661B-4D45-9238-ECDDF16889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8" authorId="0" shapeId="0" xr:uid="{3069B53C-9619-478E-B041-EF30AE03D2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8" authorId="0" shapeId="0" xr:uid="{06550BA7-0A52-49BC-85D1-2643E3F56E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8" authorId="0" shapeId="0" xr:uid="{ECFDA822-5195-42ED-A537-8B2D7D240B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8" authorId="0" shapeId="0" xr:uid="{E74507F4-AA47-4A07-918E-ADF7940293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8" authorId="0" shapeId="0" xr:uid="{6D98A8DF-9AB9-4764-8934-64C1476FFA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8" authorId="0" shapeId="0" xr:uid="{38620FD2-E30E-4F66-9735-49C6A4963C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8" authorId="0" shapeId="0" xr:uid="{2A9D2B5B-177D-44C7-969D-82995D1607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8" authorId="0" shapeId="0" xr:uid="{AC1296F7-98A8-4870-BCD0-F6674DDDCA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8" authorId="0" shapeId="0" xr:uid="{1C9D38B4-CC08-431A-934A-640610E769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8" authorId="0" shapeId="0" xr:uid="{BE71F40E-37C4-41F3-B11A-639EA54359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8" authorId="0" shapeId="0" xr:uid="{2174A0F6-07A2-4E00-BAD9-2A44A3621A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8" authorId="0" shapeId="0" xr:uid="{11B69DE8-30DF-4A4F-8F64-50B7A4A5EB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39" authorId="0" shapeId="0" xr:uid="{A0127992-9A49-486C-B95E-8853E26B73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39" authorId="0" shapeId="0" xr:uid="{F4629D29-6698-4A6E-A6EA-D290061482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39" authorId="0" shapeId="0" xr:uid="{5D6EA992-0E50-4FE8-BBEE-049472AB9C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39" authorId="0" shapeId="0" xr:uid="{6603D88E-697E-462F-BF00-1197270B66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39" authorId="0" shapeId="0" xr:uid="{CF5B5B1B-DD75-4FCF-9E5B-08D6F47AF0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39" authorId="0" shapeId="0" xr:uid="{FD82212A-A94F-4FAC-8B47-B101DEE3CB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39" authorId="0" shapeId="0" xr:uid="{F49269B2-0440-409F-A7B6-CBADB156AD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39" authorId="0" shapeId="0" xr:uid="{09D72792-6A6A-48F2-A83C-FBDE058867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39" authorId="0" shapeId="0" xr:uid="{606E6AE4-A07D-491D-AFDA-3A7C9F36B9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39" authorId="0" shapeId="0" xr:uid="{7F4CC768-81FB-4689-8E76-76DEA953CD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39" authorId="0" shapeId="0" xr:uid="{BFE1F399-AB1B-438C-AB04-44A831169E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39" authorId="0" shapeId="0" xr:uid="{E00D39A3-E04A-4E30-B608-F056744492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39" authorId="0" shapeId="0" xr:uid="{823DCFC2-F323-417B-838F-DBC66113C1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39" authorId="0" shapeId="0" xr:uid="{25EAF012-582A-4D95-927E-C88B9264F6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39" authorId="0" shapeId="0" xr:uid="{86175D26-4B2D-4F2F-B8AA-127805033F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39" authorId="0" shapeId="0" xr:uid="{41F376E1-2E6D-43BD-8441-391CE559FA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0" authorId="0" shapeId="0" xr:uid="{7FF41309-905C-44D7-89D4-300B1C726A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0" authorId="0" shapeId="0" xr:uid="{89ED6124-3079-4093-85DC-D58BDEB4EE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0" authorId="0" shapeId="0" xr:uid="{C2D08D0F-8850-4787-9918-0E1BC9B4D1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0" authorId="0" shapeId="0" xr:uid="{6E7645D6-3F95-41FD-BE41-D02B7846A6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0" authorId="0" shapeId="0" xr:uid="{A83F0C47-A3E1-4370-8A2B-ADA84D7E31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0" authorId="0" shapeId="0" xr:uid="{B6393D1F-76AA-4E59-B30E-84D6D6AB9B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0" authorId="0" shapeId="0" xr:uid="{CDB9C614-B558-4135-BB8F-3267F0F464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0" authorId="0" shapeId="0" xr:uid="{0ED7FC39-2E46-4FC6-9B11-56A60EDBA2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0" authorId="0" shapeId="0" xr:uid="{0439395E-490E-4327-BFE0-AF6341D724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0" authorId="0" shapeId="0" xr:uid="{59B6AAE2-FA14-4976-B601-DA437A7519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0" authorId="0" shapeId="0" xr:uid="{8F8BF0F1-BE28-4EE2-9F9B-0E0B3A7568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0" authorId="0" shapeId="0" xr:uid="{68745BDA-CD0D-4BEA-9095-EE4F98896F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0" authorId="0" shapeId="0" xr:uid="{4D6FACC6-AFB7-4B4D-8EBF-069CDA03E4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0" authorId="0" shapeId="0" xr:uid="{0D179585-C4CB-46E9-B225-13D3C90892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0" authorId="0" shapeId="0" xr:uid="{35309ADE-3ED5-4851-AE10-C2EC03A1A9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0" authorId="0" shapeId="0" xr:uid="{15F4040D-E39A-49B6-9698-ABFC400D59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1" authorId="0" shapeId="0" xr:uid="{397C969D-C26B-4B65-A019-B986AC84CD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1" authorId="0" shapeId="0" xr:uid="{DF626C8C-971B-4403-9ECA-9BAB6A91D8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1" authorId="0" shapeId="0" xr:uid="{90990182-1471-4A61-B7FA-713696BC1D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1" authorId="0" shapeId="0" xr:uid="{D5363D4E-FEE9-4409-BE73-8310A90A69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1" authorId="0" shapeId="0" xr:uid="{8F87E67F-F6C1-4023-B440-BB66994448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1" authorId="0" shapeId="0" xr:uid="{7056D4EE-8389-4D89-BB2B-3540A48214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1" authorId="0" shapeId="0" xr:uid="{848DC7BF-75A4-43EB-B619-817B0C282D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1" authorId="0" shapeId="0" xr:uid="{96CCC0A5-AA75-414B-8EAA-BE311B8870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1" authorId="0" shapeId="0" xr:uid="{D4A966B1-37AA-4C42-B6DD-F325394D77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1" authorId="0" shapeId="0" xr:uid="{5B1DD47F-25F1-4933-BAF9-A318880DFC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1" authorId="0" shapeId="0" xr:uid="{36592450-9995-451E-A38F-FF209E43AE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1" authorId="0" shapeId="0" xr:uid="{E3719D85-A809-4D7E-87D8-07699D121F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1" authorId="0" shapeId="0" xr:uid="{171C46FA-7750-4B50-87B2-3C4F590305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1" authorId="0" shapeId="0" xr:uid="{9B952C22-3B36-4C2B-82AB-CA1E32B292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1" authorId="0" shapeId="0" xr:uid="{4F459254-0ED9-47C5-B1BE-A03A02F95A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1" authorId="0" shapeId="0" xr:uid="{A021ABE5-2623-46CA-9E42-C68D1BA9CCB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2" authorId="0" shapeId="0" xr:uid="{A58633C0-213F-4DDE-A4E2-6BC840F3C6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2" authorId="0" shapeId="0" xr:uid="{05D43143-73FE-4B76-AAB3-B230AF8B97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2" authorId="0" shapeId="0" xr:uid="{9679F1D6-4975-4542-A833-632165FF0A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2" authorId="0" shapeId="0" xr:uid="{1CC33C82-0912-4065-844D-BB6FA777ED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2" authorId="0" shapeId="0" xr:uid="{55061017-CDDC-487C-996B-6C06C8CCEE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2" authorId="0" shapeId="0" xr:uid="{50031FD1-2A71-4094-A85A-2922FF6326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2" authorId="0" shapeId="0" xr:uid="{6D65D95B-8222-4E8F-832E-02E66DAA73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2" authorId="0" shapeId="0" xr:uid="{41F53E48-1A44-4AE4-8FBF-A9F1399CC1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2" authorId="0" shapeId="0" xr:uid="{25A72E88-692E-4F4E-B70E-38D3DD4DDB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2" authorId="0" shapeId="0" xr:uid="{F6F7ED87-930D-4B9B-8C9C-83C003E031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2" authorId="0" shapeId="0" xr:uid="{FDADA1E9-8D61-4FD4-BA89-7B30FED4E7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2" authorId="0" shapeId="0" xr:uid="{3664239C-0E3F-458B-8E26-118E55CB7F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2" authorId="0" shapeId="0" xr:uid="{F55D65F1-A144-4847-B29F-57D2DE8DBF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2" authorId="0" shapeId="0" xr:uid="{067B0603-EFCD-427B-86DA-C18C7D60A4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2" authorId="0" shapeId="0" xr:uid="{8217EA2F-2311-4569-B404-D510A37E8D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2" authorId="0" shapeId="0" xr:uid="{D982ACD5-6738-48A8-9806-40386BDE10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3" authorId="0" shapeId="0" xr:uid="{6BBA92C6-AD02-46ED-967A-A0C202DD24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3" authorId="0" shapeId="0" xr:uid="{A929E0F9-12F5-434D-A8FA-D5B75FD34A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3" authorId="0" shapeId="0" xr:uid="{E7ADF01F-0E17-4EBE-A20C-68F21F52DD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3" authorId="0" shapeId="0" xr:uid="{CC48B751-36DA-4665-A532-555A1309CF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3" authorId="0" shapeId="0" xr:uid="{84EB2E78-2E70-4BCE-AFE1-F66E49F536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3" authorId="0" shapeId="0" xr:uid="{D5770067-59FA-4B91-89FA-CF100ED68E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3" authorId="0" shapeId="0" xr:uid="{3CB76C55-196A-4476-85CB-9A992FE362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3" authorId="0" shapeId="0" xr:uid="{CACCBC43-7A1F-4D23-882A-E28BC958F7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3" authorId="0" shapeId="0" xr:uid="{5BB4B78C-ABA3-4443-970E-864B2771FB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3" authorId="0" shapeId="0" xr:uid="{BBFA4932-CA1F-4360-947A-5A8679F47B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3" authorId="0" shapeId="0" xr:uid="{AFAF4F11-75D6-48E9-BB42-7EE5938EB4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3" authorId="0" shapeId="0" xr:uid="{A5E1EABF-F5DD-4B7C-8C9B-F306CC6668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3" authorId="0" shapeId="0" xr:uid="{E7669EA1-715D-4C48-960F-9D696C4CF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3" authorId="0" shapeId="0" xr:uid="{4F9C465A-15FF-42EF-A53A-4FCBD84151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3" authorId="0" shapeId="0" xr:uid="{970E9767-F8F7-48F2-A7CE-D70B9BAF75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3" authorId="0" shapeId="0" xr:uid="{772EDDB5-DAA2-4812-A86F-A834845EA6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6" authorId="0" shapeId="0" xr:uid="{5228E411-96F0-4B97-89B0-87CF24AB31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6" authorId="0" shapeId="0" xr:uid="{42063FF1-B21D-455A-8ECD-1F5E151A47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6" authorId="0" shapeId="0" xr:uid="{701EB21A-9722-46CA-9714-B280223E77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6" authorId="0" shapeId="0" xr:uid="{4A301D84-C7FA-4901-8890-8523CCCD64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6" authorId="0" shapeId="0" xr:uid="{8DE02CDD-0646-4E42-81A2-C09B49AD57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6" authorId="0" shapeId="0" xr:uid="{497EAB96-12AB-44DC-B132-C8F4D3664D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6" authorId="0" shapeId="0" xr:uid="{466DF791-A540-4582-AB5F-241CE2DD36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6" authorId="0" shapeId="0" xr:uid="{068919CB-AD4A-4A34-BAAD-A93185EEBC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6" authorId="0" shapeId="0" xr:uid="{0EF28087-088E-4F49-A458-19D795A165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6" authorId="0" shapeId="0" xr:uid="{54C5D0DD-17BE-4FA2-A1F7-8D24C97BDB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6" authorId="0" shapeId="0" xr:uid="{1F6C4776-C029-4D5F-A86C-746C7CC259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6" authorId="0" shapeId="0" xr:uid="{773A6A05-F4E4-4084-9562-24B03F574D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6" authorId="0" shapeId="0" xr:uid="{8494DF4E-B262-46D2-8F0A-36B3216D3F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6" authorId="0" shapeId="0" xr:uid="{DD1C5C0B-F6A0-413E-BD85-47B2DA5004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6" authorId="0" shapeId="0" xr:uid="{167D5F2E-28DE-4F29-84ED-8D9EE9F2F7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6" authorId="0" shapeId="0" xr:uid="{039B09FD-1856-47C7-9B28-F2FC9EF7D7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7" authorId="0" shapeId="0" xr:uid="{A583DA91-3865-401E-AE44-BF6CDDF924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7" authorId="0" shapeId="0" xr:uid="{7F22BF7E-BCFF-4E67-A0B8-0450638D08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7" authorId="0" shapeId="0" xr:uid="{6C9484FA-6CB8-4C86-B289-35D0526F92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7" authorId="0" shapeId="0" xr:uid="{585A662A-FBBE-4698-832B-54D2CFB1C8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7" authorId="0" shapeId="0" xr:uid="{BA142F98-100A-45DD-A923-D3A3082980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7" authorId="0" shapeId="0" xr:uid="{405D219C-B7EB-4BA3-9C89-50DEDF1E1D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7" authorId="0" shapeId="0" xr:uid="{EBD4E958-6725-4903-A8FF-D8B4E2988E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7" authorId="0" shapeId="0" xr:uid="{4B470EFE-543C-4C5C-B9B8-FB5741BD6D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7" authorId="0" shapeId="0" xr:uid="{9680366F-E973-4326-8116-3F7116CA06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7" authorId="0" shapeId="0" xr:uid="{70718029-5F98-4BA7-B3AD-83EE0C53A3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7" authorId="0" shapeId="0" xr:uid="{DD855447-95BC-4660-9A21-3E43F1D02D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7" authorId="0" shapeId="0" xr:uid="{338FF86D-879D-4FC0-AF50-3EA48E5D44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7" authorId="0" shapeId="0" xr:uid="{354027B2-0A56-4762-9BCE-30A1784EAB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7" authorId="0" shapeId="0" xr:uid="{8149341C-F3F1-41CB-85F0-F9C0453976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7" authorId="0" shapeId="0" xr:uid="{8A5155FB-897A-4C1A-A8C7-C407207B4D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7" authorId="0" shapeId="0" xr:uid="{DE9F260B-38F9-4DEA-A704-C14ACB4F5F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W48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X4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Y48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Z48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A48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B4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C4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D4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E48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G48" authorId="0" shapeId="0" xr:uid="{E7580223-1BA9-46F2-A3E1-47405A0192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8" authorId="0" shapeId="0" xr:uid="{D2B55F2A-DC53-4056-B54B-4D062422D3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8" authorId="0" shapeId="0" xr:uid="{3589E38E-C97E-4138-9056-192692FCC5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8" authorId="0" shapeId="0" xr:uid="{FDB85235-1216-4A7E-8E37-FAEFA53D8A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8" authorId="0" shapeId="0" xr:uid="{EF0846FC-2248-490C-AAD2-4929E82609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8" authorId="0" shapeId="0" xr:uid="{FC316F58-592D-4943-A9BB-C1AAEAB291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8" authorId="0" shapeId="0" xr:uid="{6CA4413C-5D2A-4350-9B77-EAE103BD7F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8" authorId="0" shapeId="0" xr:uid="{0A0188E9-BFD0-4F97-A652-086D558C2B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8" authorId="0" shapeId="0" xr:uid="{E6A90C58-FEF1-49BC-93D7-BF2ABC1150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8" authorId="0" shapeId="0" xr:uid="{C600E9D4-4742-46D9-8AC2-474E05FD9E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8" authorId="0" shapeId="0" xr:uid="{D7FB2BDB-ADF9-40F1-A24B-C45E9732FB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8" authorId="0" shapeId="0" xr:uid="{BD8EB39B-E3B6-4098-A1E4-F8EBBDBAC6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8" authorId="0" shapeId="0" xr:uid="{3BD87837-7F1B-43FB-BDAB-EC16D864D7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8" authorId="0" shapeId="0" xr:uid="{DCD3D962-26CE-49FE-B7E5-71CF995B2A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8" authorId="0" shapeId="0" xr:uid="{C1855FE0-1DC7-4B1D-932E-5545DD597A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8" authorId="0" shapeId="0" xr:uid="{68991EC8-4C21-4FCF-BC0E-F219EAEE30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49" authorId="0" shapeId="0" xr:uid="{096112B7-F75F-4D25-BC32-041D55BCBE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49" authorId="0" shapeId="0" xr:uid="{78E340C1-32BF-4552-AA1D-D00AA4D52B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49" authorId="0" shapeId="0" xr:uid="{1CB2B09F-A7ED-44EE-8EBC-C7A54F7824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49" authorId="0" shapeId="0" xr:uid="{9FD17A5F-A6DD-4C61-BFF5-5F26BD228B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49" authorId="0" shapeId="0" xr:uid="{B54D7438-5B6E-42D0-9877-2584033D2A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49" authorId="0" shapeId="0" xr:uid="{D211C443-BAB6-4AD3-A59D-D7E7FF3F99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49" authorId="0" shapeId="0" xr:uid="{C041B8F2-C4A4-4485-989E-6716C3644D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49" authorId="0" shapeId="0" xr:uid="{2F08D268-FE01-45E7-8F05-FEBD482F89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49" authorId="0" shapeId="0" xr:uid="{BE9FB951-56B3-4567-8DDF-C5DACEE71F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49" authorId="0" shapeId="0" xr:uid="{F475B2B9-734F-4923-B0C3-7D20A820A5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49" authorId="0" shapeId="0" xr:uid="{2289511A-5C30-4FC3-BC77-645D023141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49" authorId="0" shapeId="0" xr:uid="{2D1CF6E8-E1A8-4BF7-82A4-1F4BB84D72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49" authorId="0" shapeId="0" xr:uid="{4F8A4280-087D-4207-A892-1807747E8F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49" authorId="0" shapeId="0" xr:uid="{367500DE-86A3-4608-AFDA-AA7A34B3D5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49" authorId="0" shapeId="0" xr:uid="{75609CBB-3820-47A0-8DDE-E379004929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49" authorId="0" shapeId="0" xr:uid="{BE79AF01-E801-42E2-AA4B-A54999E558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0" authorId="0" shapeId="0" xr:uid="{1CDF1241-DDA0-48A8-AF58-80547B13D2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0" authorId="0" shapeId="0" xr:uid="{0D0304F4-D56A-4C32-B781-6ACF981D10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0" authorId="0" shapeId="0" xr:uid="{4D8C5720-8CCC-430C-8862-BC8DC6BB95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0" authorId="0" shapeId="0" xr:uid="{D9C17A53-8C90-4E70-9666-0413EBC34F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0" authorId="0" shapeId="0" xr:uid="{A24DAE9B-FF62-4538-9A29-5ACE05C815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0" authorId="0" shapeId="0" xr:uid="{EA7817FC-75DE-4836-A920-94236763EF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0" authorId="0" shapeId="0" xr:uid="{C8E806A0-B4E6-4A2C-BCA3-CAC1C94497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0" authorId="0" shapeId="0" xr:uid="{09CF0A04-DF8B-4791-8BD9-C75E390203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0" authorId="0" shapeId="0" xr:uid="{7DCB9D47-CD80-4F04-AFEB-D27CF59F8C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0" authorId="0" shapeId="0" xr:uid="{7D58B988-BBAC-40F7-9A0D-D3EDB61FCD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0" authorId="0" shapeId="0" xr:uid="{2FF17A1F-BF2B-4A45-959B-F08BC3C46C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0" authorId="0" shapeId="0" xr:uid="{99C9DE6E-E816-4DE2-B5DA-A0E50AE85E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0" authorId="0" shapeId="0" xr:uid="{E6EFD1DE-EF50-4720-A689-ED112C21DE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0" authorId="0" shapeId="0" xr:uid="{4827A3EA-73CD-43A8-B174-9614ADF59F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0" authorId="0" shapeId="0" xr:uid="{0A9BAF4A-12A5-4EF5-8338-99FA5D2F34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0" authorId="0" shapeId="0" xr:uid="{02EC18EA-A517-4D17-9A7C-7703FE7002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1" authorId="0" shapeId="0" xr:uid="{C253F6C6-4D38-4985-8C0A-A5846DEECC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1" authorId="0" shapeId="0" xr:uid="{CE6F832D-8827-4A08-980F-41EB3160EE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1" authorId="0" shapeId="0" xr:uid="{316543D4-9EA1-4C1C-938D-30FDC23957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1" authorId="0" shapeId="0" xr:uid="{27434FCA-B6B6-4071-872F-85FB4A0558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1" authorId="0" shapeId="0" xr:uid="{6E04E2CD-AADA-4A15-9178-0DCD8064A6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1" authorId="0" shapeId="0" xr:uid="{6B2AE4F2-F464-41B4-B884-1170C8BCA2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1" authorId="0" shapeId="0" xr:uid="{E022F45D-E30A-49E3-98E0-38D4312AB7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1" authorId="0" shapeId="0" xr:uid="{E12A2767-EFED-4A76-8121-7EE39B6EFE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1" authorId="0" shapeId="0" xr:uid="{83247F3F-84EC-4D06-9231-275EEF96C5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1" authorId="0" shapeId="0" xr:uid="{53B52BFB-225D-42D4-920C-A25A4D1BA8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1" authorId="0" shapeId="0" xr:uid="{040DBC64-0E5F-4DF4-A916-11DF3BA143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1" authorId="0" shapeId="0" xr:uid="{06928A5B-4270-4503-BE64-B15D61BDB9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1" authorId="0" shapeId="0" xr:uid="{528B1445-E669-4453-A09A-21207A9F48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1" authorId="0" shapeId="0" xr:uid="{A80371DB-F0A9-40D5-BA3B-57FF1F16F6C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1" authorId="0" shapeId="0" xr:uid="{47DC3FF4-B368-4511-A947-B418AECF72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1" authorId="0" shapeId="0" xr:uid="{C99168C0-0139-42F8-BBBF-7E3248FD4C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2" authorId="0" shapeId="0" xr:uid="{43BED515-1F7E-4C06-9313-47ECC231F8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2" authorId="0" shapeId="0" xr:uid="{BF290F2F-8B85-48D6-90ED-4600775999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2" authorId="0" shapeId="0" xr:uid="{E58B2078-64C9-452D-86B2-75253A442B5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2" authorId="0" shapeId="0" xr:uid="{8F7A3E69-51EE-47DD-BBC5-488FCC708D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2" authorId="0" shapeId="0" xr:uid="{4FBA9758-1E51-4A7C-A668-BAF0C9F36E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2" authorId="0" shapeId="0" xr:uid="{7979866C-4D17-4340-BF46-60AA28F6EB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2" authorId="0" shapeId="0" xr:uid="{90D454C3-E05E-43C2-B600-D1C89F95EE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2" authorId="0" shapeId="0" xr:uid="{876441ED-A615-41B3-92C3-F1612672EC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2" authorId="0" shapeId="0" xr:uid="{9D78D474-057B-4B70-8FE0-C0B0A39380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2" authorId="0" shapeId="0" xr:uid="{E5632225-5241-4DB0-B088-06A416F5D6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2" authorId="0" shapeId="0" xr:uid="{7AF2BEC7-31B9-4C7D-8022-A335D4846C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2" authorId="0" shapeId="0" xr:uid="{99790732-AA63-4013-8FDA-FB9EDFB6E0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2" authorId="0" shapeId="0" xr:uid="{725F2D28-CDF4-423C-AEDE-3B7BD8D7BB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2" authorId="0" shapeId="0" xr:uid="{E5FCA5B4-711B-4927-8CD5-176C34BB1A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2" authorId="0" shapeId="0" xr:uid="{6F7103DF-CB1C-4069-942A-090ADF2BAF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2" authorId="0" shapeId="0" xr:uid="{02177025-9007-4A19-B748-7E90EFA1F9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3" authorId="0" shapeId="0" xr:uid="{BB4D8E74-1C72-4749-B927-B9BC1712EE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3" authorId="0" shapeId="0" xr:uid="{023B9CFD-6E1F-460D-BFA5-842509306A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3" authorId="0" shapeId="0" xr:uid="{A6725B20-43F3-44EF-ABEE-72238D930C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3" authorId="0" shapeId="0" xr:uid="{207A85D5-7990-4531-AB65-7A638EA17A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3" authorId="0" shapeId="0" xr:uid="{D285788C-86F2-4A35-8933-D86F22ADAD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3" authorId="0" shapeId="0" xr:uid="{2B2C8321-4102-48A1-96D7-F66931C523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3" authorId="0" shapeId="0" xr:uid="{0706F1B2-68C0-48E8-8C47-1CE70639E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3" authorId="0" shapeId="0" xr:uid="{51828FDE-2514-4745-86B0-9E0A1F2846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3" authorId="0" shapeId="0" xr:uid="{CF6D4022-16C3-4DA1-A5AF-43D9793DFE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3" authorId="0" shapeId="0" xr:uid="{0F5AB1AB-B95D-497B-8A39-62AD48D420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3" authorId="0" shapeId="0" xr:uid="{8A2C13E0-CF66-413E-AF37-17763DAC1D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3" authorId="0" shapeId="0" xr:uid="{3BCE5FC2-2DBB-40B1-95C5-D1C38F3441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3" authorId="0" shapeId="0" xr:uid="{0C8DBFAA-8258-4AB7-A3F5-15970B13FF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3" authorId="0" shapeId="0" xr:uid="{0BF2472C-88FC-4D13-9D70-864E555D53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3" authorId="0" shapeId="0" xr:uid="{8DB141D5-7C1E-48DC-859B-6A840EC763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3" authorId="0" shapeId="0" xr:uid="{1DE0D2BF-F006-45FA-A2B7-226ADDB506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4" authorId="0" shapeId="0" xr:uid="{C4931B19-399D-45C1-8DC5-9FE5A16C4E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4" authorId="0" shapeId="0" xr:uid="{C48C6DE4-A365-46FA-9136-0D18C8EAB5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4" authorId="0" shapeId="0" xr:uid="{DA4958F2-D967-423D-8A96-AB7CAAE429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4" authorId="0" shapeId="0" xr:uid="{C00E3A42-3739-4282-81B7-F4A9F3F426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4" authorId="0" shapeId="0" xr:uid="{7B9FEDCB-453F-4061-BA9A-47A7C3E304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4" authorId="0" shapeId="0" xr:uid="{8D008DFB-87B6-4936-9EFD-4E5AF258D1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4" authorId="0" shapeId="0" xr:uid="{B544C571-61C8-4BD3-833F-0C91FEEC48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4" authorId="0" shapeId="0" xr:uid="{4FD740D5-B0BF-4F15-9810-D183C1C082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4" authorId="0" shapeId="0" xr:uid="{4E8444FE-CB4B-4C5C-B2D6-F89C692DC7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4" authorId="0" shapeId="0" xr:uid="{1F1CC7CB-BFC8-48F7-824A-ADA91F00A4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4" authorId="0" shapeId="0" xr:uid="{43CF89C4-48BC-409B-8113-FE2AE9210F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4" authorId="0" shapeId="0" xr:uid="{9E1002E0-5869-4637-A2EB-833E47BE9F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4" authorId="0" shapeId="0" xr:uid="{0C44BE29-E3AF-4F20-8D15-2EE7046301B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4" authorId="0" shapeId="0" xr:uid="{3991BC70-8FF8-4319-92C4-25B8707F4F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4" authorId="0" shapeId="0" xr:uid="{1DCD3948-DA3D-4068-AE1A-CAD7022CFA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4" authorId="0" shapeId="0" xr:uid="{EEB9C28A-B080-46EB-9421-B60FEF7629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5" authorId="0" shapeId="0" xr:uid="{452A0A03-EE3B-41D1-A8C5-D74D19D486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5" authorId="0" shapeId="0" xr:uid="{BCA04101-9C64-4892-83D0-51C2F34BFD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5" authorId="0" shapeId="0" xr:uid="{5E74C95A-7E5C-4FB6-AC4D-2A0EB4E90E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5" authorId="0" shapeId="0" xr:uid="{16330320-8B1D-499F-A890-396C574145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5" authorId="0" shapeId="0" xr:uid="{0D3FE987-4BB7-4DE1-AB6C-34C2ED4F7D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5" authorId="0" shapeId="0" xr:uid="{71A5446E-629F-4FC0-A59B-BA63A0DE0C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5" authorId="0" shapeId="0" xr:uid="{2DE3385C-7F73-4C52-9CCC-2A2A5889D1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5" authorId="0" shapeId="0" xr:uid="{6B42415F-B054-48E1-8F80-596D13E908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5" authorId="0" shapeId="0" xr:uid="{8847E95C-E1E4-430D-A331-871EA50AD3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5" authorId="0" shapeId="0" xr:uid="{F86E4494-46B4-45FB-B2DC-289C874968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5" authorId="0" shapeId="0" xr:uid="{2EF41150-82C8-41D9-8BEB-B943F93BB6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5" authorId="0" shapeId="0" xr:uid="{FA865C71-0DE1-4FD9-9B8B-17E0499A58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5" authorId="0" shapeId="0" xr:uid="{037B776B-98A4-4F48-A448-462EBB79DA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5" authorId="0" shapeId="0" xr:uid="{B305CD89-AA43-46C2-8155-4B30EFB40B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5" authorId="0" shapeId="0" xr:uid="{417F107C-D4B6-418E-B595-A0B777484C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5" authorId="0" shapeId="0" xr:uid="{D30F7BEC-E4A9-4649-8660-144034B8FB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6" authorId="0" shapeId="0" xr:uid="{1B2DC83A-0222-460D-AFA7-BF23AD25B0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6" authorId="0" shapeId="0" xr:uid="{9FAFF031-A4E2-431A-A8AD-32ADB9A0C8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6" authorId="0" shapeId="0" xr:uid="{96D0E3A8-323F-4F11-BA7B-1FF4AE260D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6" authorId="0" shapeId="0" xr:uid="{77E78E11-B64C-4CCF-BFCB-235AA658A5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6" authorId="0" shapeId="0" xr:uid="{20C4E73D-E0F2-4792-913F-216E324EAF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6" authorId="0" shapeId="0" xr:uid="{3836A2CC-293D-4F38-8DAF-CC88878925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6" authorId="0" shapeId="0" xr:uid="{C0153016-319B-4E34-A668-54C765AB80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6" authorId="0" shapeId="0" xr:uid="{009543DA-5BDD-4883-9F1D-3B14B1AE5B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6" authorId="0" shapeId="0" xr:uid="{7430AE52-1589-46FC-8C3F-81D694B9E0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6" authorId="0" shapeId="0" xr:uid="{FCC7B7DD-6EA4-41F9-B4D2-8DC8CFD69C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6" authorId="0" shapeId="0" xr:uid="{DCA156E5-9C73-4529-850E-7F0B5914C6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6" authorId="0" shapeId="0" xr:uid="{12C1BFCE-3440-4B33-A9B6-39EE5680CC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6" authorId="0" shapeId="0" xr:uid="{6DE10680-5E3D-4F58-8F33-D8088DE253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6" authorId="0" shapeId="0" xr:uid="{873E88C7-22F8-4AD7-B92B-27CC64DD73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6" authorId="0" shapeId="0" xr:uid="{33AE93DC-5A88-431D-81E1-F834FA8432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6" authorId="0" shapeId="0" xr:uid="{F2F343B7-F9BB-433F-9661-2119FAAA23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7" authorId="0" shapeId="0" xr:uid="{6FADDE5C-9CB8-4832-A8CD-7F1D554431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7" authorId="0" shapeId="0" xr:uid="{135B498D-FD90-4F0E-984F-114DBAE8C5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7" authorId="0" shapeId="0" xr:uid="{827FF330-2CA6-4CC8-B7A9-22B2B52A4B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7" authorId="0" shapeId="0" xr:uid="{B41D9B41-C899-4BA7-9174-D001554BDD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7" authorId="0" shapeId="0" xr:uid="{8A9F5075-6149-41C4-81B2-F78A85559F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7" authorId="0" shapeId="0" xr:uid="{6D5487E8-79B0-4C69-A14E-EF43DBA718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7" authorId="0" shapeId="0" xr:uid="{1627DFFA-D3CA-4A8F-A15D-FF0ACF62F9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7" authorId="0" shapeId="0" xr:uid="{C4D70EAA-7D70-41EE-819E-4470F87638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7" authorId="0" shapeId="0" xr:uid="{E303A586-5472-46CE-BE0E-79C591DC55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7" authorId="0" shapeId="0" xr:uid="{85B506B3-4459-4EEF-8ED4-3F0A07E0FD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7" authorId="0" shapeId="0" xr:uid="{FEE211DC-6E0D-4C48-B7B2-DBC481DB08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7" authorId="0" shapeId="0" xr:uid="{F7D2D55B-096E-4808-AA78-B70A67CEA8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7" authorId="0" shapeId="0" xr:uid="{55EDC1A4-A9B6-41C8-98C9-1CEF0618FF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7" authorId="0" shapeId="0" xr:uid="{1C52834A-BE0D-402B-B8EB-ED155480E2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7" authorId="0" shapeId="0" xr:uid="{6BFEB06B-5DA4-4356-BE1E-2E8C871BED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7" authorId="0" shapeId="0" xr:uid="{49916AF7-EEE3-4708-AC6E-B9C02E2365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58" authorId="0" shapeId="0" xr:uid="{D8ACF849-ED52-45BE-A5BB-0F1DA2759B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58" authorId="0" shapeId="0" xr:uid="{6407274C-B1D1-4806-B691-12BED216AE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58" authorId="0" shapeId="0" xr:uid="{52F9FA66-BCA5-4CD0-AEC9-E3F04C87D3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58" authorId="0" shapeId="0" xr:uid="{1EB22301-0775-42F8-B1F6-E923EB5088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58" authorId="0" shapeId="0" xr:uid="{500BDFFE-DE8B-4C3F-A182-8C4BF50E17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58" authorId="0" shapeId="0" xr:uid="{646B1A2E-F3BF-4C33-BF65-3D4C9EE702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58" authorId="0" shapeId="0" xr:uid="{7339A42C-A12B-4F64-8690-248E18F351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58" authorId="0" shapeId="0" xr:uid="{AE81D792-C26E-4056-BC7C-5C3843B292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58" authorId="0" shapeId="0" xr:uid="{070D4A8D-1CCE-4777-932E-8449D50097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58" authorId="0" shapeId="0" xr:uid="{69B32663-ED66-40BC-BB9F-228E5FCA4B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58" authorId="0" shapeId="0" xr:uid="{AE7F3A50-3D56-4EC3-BF6A-B7624901CD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58" authorId="0" shapeId="0" xr:uid="{858AD119-9485-454B-AABF-42296E6705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58" authorId="0" shapeId="0" xr:uid="{839972C8-78AB-4E42-A6B4-D470078142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58" authorId="0" shapeId="0" xr:uid="{1E29B9CA-8A94-4EFE-810B-502436514D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58" authorId="0" shapeId="0" xr:uid="{EA71890D-08C4-4D68-BD11-D671A95CDDA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58" authorId="0" shapeId="0" xr:uid="{19F33AAE-4679-4C9D-8571-ACD10F18F9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0" authorId="0" shapeId="0" xr:uid="{CD24A451-3AAE-414B-9C85-560E048A29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0" authorId="0" shapeId="0" xr:uid="{4D069B03-494C-49F5-937B-93BD94BE05C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0" authorId="0" shapeId="0" xr:uid="{869926C9-8D94-4276-A823-D45C018E15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0" authorId="0" shapeId="0" xr:uid="{F017E6DB-4147-47D5-87C2-5F553C8DB4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0" authorId="0" shapeId="0" xr:uid="{D00946DE-4412-47E5-8E2D-91B7FD803C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0" authorId="0" shapeId="0" xr:uid="{EDCAF688-E267-40AC-A2B8-337A091316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0" authorId="0" shapeId="0" xr:uid="{D88D0E48-4E2B-49CC-8BDF-97782C0088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0" authorId="0" shapeId="0" xr:uid="{2CFCA0C1-A824-44D3-8CD4-953A679EA6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0" authorId="0" shapeId="0" xr:uid="{9D99FD37-763B-49E1-B2B1-6449B88EC7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0" authorId="0" shapeId="0" xr:uid="{637B13B8-2760-470E-AB55-9209C87D28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0" authorId="0" shapeId="0" xr:uid="{35B93982-723D-4FB5-8EF1-9A86309211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0" authorId="0" shapeId="0" xr:uid="{CA035805-726E-4FB5-AB7C-B1A2DBE2EB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0" authorId="0" shapeId="0" xr:uid="{C48F51DC-7D05-4D05-8899-59591EF896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0" authorId="0" shapeId="0" xr:uid="{5003E799-0D27-4369-8EFD-C42305759E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0" authorId="0" shapeId="0" xr:uid="{6F4AF611-1430-4144-9629-D6B87796D5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0" authorId="0" shapeId="0" xr:uid="{930FF24F-587E-40B0-8D87-432C48DBE9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3" authorId="0" shapeId="0" xr:uid="{19A736C5-F152-486C-BD94-B3BD97E8DD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3" authorId="0" shapeId="0" xr:uid="{89746470-59A8-4D1B-9065-195E2FBFB3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3" authorId="0" shapeId="0" xr:uid="{BEDBAF67-1B26-4E8F-86EF-15D0F8FF0A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3" authorId="0" shapeId="0" xr:uid="{015200EE-A5C5-4915-ABA1-B570FAD61C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3" authorId="0" shapeId="0" xr:uid="{8BD30DF5-5AA4-4180-872F-E73E45D24E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3" authorId="0" shapeId="0" xr:uid="{1F19CB5C-2A03-43D1-B673-28C38D16E1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3" authorId="0" shapeId="0" xr:uid="{30A78ABE-B93B-4784-B8C1-A3F428D3ED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3" authorId="0" shapeId="0" xr:uid="{B1C8ABB2-101D-4B2B-91F4-CD209C89A8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3" authorId="0" shapeId="0" xr:uid="{2F75FD73-DD2B-4D7F-BC2F-FF3518BB87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3" authorId="0" shapeId="0" xr:uid="{956D73B7-1543-4655-8885-7EE3775926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3" authorId="0" shapeId="0" xr:uid="{B5EB6100-72E6-4AED-83ED-F83147F43B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3" authorId="0" shapeId="0" xr:uid="{314F61F4-3E77-4B9C-B83D-B8C41D6F4E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3" authorId="0" shapeId="0" xr:uid="{D85C83DD-4A98-4875-87D6-083B6B80D5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3" authorId="0" shapeId="0" xr:uid="{436E2960-D595-457C-A5B6-793B7A2A1E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3" authorId="0" shapeId="0" xr:uid="{768E91A1-37DF-481B-B4C1-BA9AA1281A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3" authorId="0" shapeId="0" xr:uid="{A4C4F6AD-4639-40B4-92D1-2F7C02CD63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4" authorId="0" shapeId="0" xr:uid="{FFF2A6BA-727C-499E-A378-FE271DCFCC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4" authorId="0" shapeId="0" xr:uid="{206544E6-6CF6-4763-9603-28AFEC98A3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4" authorId="0" shapeId="0" xr:uid="{71570FFD-06D7-4107-A6F8-8649E33846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4" authorId="0" shapeId="0" xr:uid="{637DB33F-3DC3-49A5-94DD-648010F468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4" authorId="0" shapeId="0" xr:uid="{348F7CAD-ADFA-49BF-BA28-53D4DBCE87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4" authorId="0" shapeId="0" xr:uid="{865D5AC8-BACB-4DF5-A52D-15781C3554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4" authorId="0" shapeId="0" xr:uid="{62B87FD1-B8E6-40C1-991A-79A5DC6DB3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4" authorId="0" shapeId="0" xr:uid="{A3346907-74C1-4DBA-AC89-EB0B4312C2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4" authorId="0" shapeId="0" xr:uid="{45BA6FE1-2C7B-4961-AA27-DDFAD94C88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4" authorId="0" shapeId="0" xr:uid="{4976612A-4E30-417D-8999-B70112848C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4" authorId="0" shapeId="0" xr:uid="{A84BAF08-1C0D-41C1-B5FC-D70EA17750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4" authorId="0" shapeId="0" xr:uid="{0E9B5332-A0A4-4C77-A227-6827CC17FF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4" authorId="0" shapeId="0" xr:uid="{94D2DF1A-E940-4DF8-B32D-EDF9465E0E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4" authorId="0" shapeId="0" xr:uid="{03A5B7A7-3F91-466C-9FB7-072248A272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4" authorId="0" shapeId="0" xr:uid="{99EF67CA-5F1A-425A-ADC1-4E2C0FB088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4" authorId="0" shapeId="0" xr:uid="{CD91DA79-9B41-4F16-BF82-8542150DFE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5" authorId="0" shapeId="0" xr:uid="{E868D373-E74A-4EC8-8D27-8F5D4B0B13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5" authorId="0" shapeId="0" xr:uid="{8DD26E07-A567-47A6-866D-B3888E9491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5" authorId="0" shapeId="0" xr:uid="{320B76C0-0543-4F8D-8C32-58898523A1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5" authorId="0" shapeId="0" xr:uid="{D682FFD9-62C9-4ED8-B0F3-DA33560697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5" authorId="0" shapeId="0" xr:uid="{6E845230-4DB0-458E-94F0-B82F3CCA04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5" authorId="0" shapeId="0" xr:uid="{EB08BCA0-0B59-4775-AD8A-51405A07EC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5" authorId="0" shapeId="0" xr:uid="{947E5E4E-B47B-4C4F-83D5-EDD2FB594D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5" authorId="0" shapeId="0" xr:uid="{39C8446D-C5C7-40B0-B36E-0D87877D1A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5" authorId="0" shapeId="0" xr:uid="{01175FC7-4B2E-468D-BC34-A7B1E433D9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5" authorId="0" shapeId="0" xr:uid="{1AED0463-5872-43DF-8B02-1ED9527723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5" authorId="0" shapeId="0" xr:uid="{3A08F075-A697-4BED-83FB-F453667812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5" authorId="0" shapeId="0" xr:uid="{44FE0E36-53F4-41C8-8C1B-9B3F0B47D2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5" authorId="0" shapeId="0" xr:uid="{027E48E5-1B84-4A41-8230-8B6433453D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5" authorId="0" shapeId="0" xr:uid="{2F7BD47A-751E-494A-91B6-FBF3F6A858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5" authorId="0" shapeId="0" xr:uid="{79FAC2D7-93EC-413D-AB29-99C38F1135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5" authorId="0" shapeId="0" xr:uid="{4F25CAB8-20EC-4493-881E-1493D5FAA9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6" authorId="0" shapeId="0" xr:uid="{5FE79DE3-69BA-451E-B7F4-13448DAEE5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6" authorId="0" shapeId="0" xr:uid="{E6A78B9D-C766-412E-A838-F36C13E223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6" authorId="0" shapeId="0" xr:uid="{4C182115-5BF5-4A1C-8FE5-D153D2466F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6" authorId="0" shapeId="0" xr:uid="{BA7DC320-017A-4968-B72E-F4EE8EDD05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6" authorId="0" shapeId="0" xr:uid="{3468A7AF-186E-413E-8239-32C2F56C6EB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6" authorId="0" shapeId="0" xr:uid="{5184B98F-BD32-46A0-8B17-C667B37AAE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6" authorId="0" shapeId="0" xr:uid="{636D056C-304F-403E-A79B-3B53AAB920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6" authorId="0" shapeId="0" xr:uid="{612A7F86-13E1-4022-B4E3-7D5FB485D1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6" authorId="0" shapeId="0" xr:uid="{317952EF-A75E-4B0C-ABD0-4843E1437C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6" authorId="0" shapeId="0" xr:uid="{D02B301B-7837-46F1-AF9F-E2CB26A95E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6" authorId="0" shapeId="0" xr:uid="{433E7E64-7C60-4903-BDC5-F329FDCFCC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6" authorId="0" shapeId="0" xr:uid="{CC3F81BD-A6CC-443E-9269-8D40311FE8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6" authorId="0" shapeId="0" xr:uid="{4B9D98E5-3EA6-477E-8B26-9CE2C28107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6" authorId="0" shapeId="0" xr:uid="{502A7477-1813-4A5A-8CE6-CCD57F3950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6" authorId="0" shapeId="0" xr:uid="{450988F9-B724-440B-B123-9EB5BB83FD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6" authorId="0" shapeId="0" xr:uid="{19D12041-ED8D-4A55-AB78-BCB6D738F9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7" authorId="0" shapeId="0" xr:uid="{B5714441-AB92-4C13-B386-DBDCAC6A4B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7" authorId="0" shapeId="0" xr:uid="{C1864032-8D2A-4BB0-852F-C366BC4F47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7" authorId="0" shapeId="0" xr:uid="{56B11C73-1BF4-47F8-BF71-A020D302FE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7" authorId="0" shapeId="0" xr:uid="{5EACA186-54C8-4C2F-A387-B4B618ADB7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7" authorId="0" shapeId="0" xr:uid="{07A91550-A9DB-4B11-8C76-869CEA3FD9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7" authorId="0" shapeId="0" xr:uid="{6D42995F-503C-458A-84AB-90260CA099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7" authorId="0" shapeId="0" xr:uid="{E6419538-BF72-445C-A641-18CA2D213B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7" authorId="0" shapeId="0" xr:uid="{992029C7-22F4-4663-BBF1-1395CA9812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7" authorId="0" shapeId="0" xr:uid="{DB6896E4-2593-407D-8C82-0144DDE357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7" authorId="0" shapeId="0" xr:uid="{6F5FBD7A-588B-4DE9-A937-B436F29003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7" authorId="0" shapeId="0" xr:uid="{7889544C-391F-48CC-9713-2CC1D0D8E4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7" authorId="0" shapeId="0" xr:uid="{9139CE0A-2A67-4EA3-92B0-D83847AD1F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7" authorId="0" shapeId="0" xr:uid="{9E480635-63A7-4F08-B751-09E5768002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7" authorId="0" shapeId="0" xr:uid="{1F4C074B-7EE0-4D5B-9E89-5FC1B45069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7" authorId="0" shapeId="0" xr:uid="{DB6AB185-1FDA-45A8-89D2-058C54B7CD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7" authorId="0" shapeId="0" xr:uid="{7A1CA337-DD64-48C9-AFD8-18A56D1BD2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8" authorId="0" shapeId="0" xr:uid="{A9094075-A5A8-49FE-8578-EA9AEE73BF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8" authorId="0" shapeId="0" xr:uid="{3425329A-367D-4CE4-810E-7F93AD8C22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8" authorId="0" shapeId="0" xr:uid="{0BBC704C-FC08-480F-BC1F-474F143E98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8" authorId="0" shapeId="0" xr:uid="{8238C935-D19B-4057-94E9-6A7FCF162C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8" authorId="0" shapeId="0" xr:uid="{D5911154-F40B-435F-9BA7-D57C5735B6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8" authorId="0" shapeId="0" xr:uid="{FF578D40-7A66-4EA7-8A35-825C12FFF0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8" authorId="0" shapeId="0" xr:uid="{9DA6A3B2-2732-4891-BFDA-4DC1A9D51F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8" authorId="0" shapeId="0" xr:uid="{A4383DA7-C7F7-4912-9475-B15820EA08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8" authorId="0" shapeId="0" xr:uid="{04FC3692-0B69-431A-89CE-E453640523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8" authorId="0" shapeId="0" xr:uid="{28CA5FEF-74F3-427A-8482-D1126371A4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8" authorId="0" shapeId="0" xr:uid="{6DBDE410-2AD4-44A5-AB1B-34F2B5597D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8" authorId="0" shapeId="0" xr:uid="{ECF76C6C-99F2-4285-9C2D-5A4C79843E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8" authorId="0" shapeId="0" xr:uid="{C0B8247C-BBE9-47DF-987C-C91B513C15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8" authorId="0" shapeId="0" xr:uid="{ED6E7D21-B184-43C9-83E2-180A5BAF58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8" authorId="0" shapeId="0" xr:uid="{9C439CD8-854F-4D92-879D-ED92C223BF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8" authorId="0" shapeId="0" xr:uid="{EA25180A-8AA4-4593-9EFD-DB2BC8C384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69" authorId="0" shapeId="0" xr:uid="{DB5711DF-E445-4E49-BDDD-E3B4F739A6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69" authorId="0" shapeId="0" xr:uid="{262A2C10-F851-4539-A047-6F5C6E6566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69" authorId="0" shapeId="0" xr:uid="{FE7BD56C-DF69-4A90-B170-8EECA110D3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69" authorId="0" shapeId="0" xr:uid="{C79604D2-00CD-4A45-9A57-911FED6087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69" authorId="0" shapeId="0" xr:uid="{76B076E8-8BF5-4F53-8BB4-B9123494AF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69" authorId="0" shapeId="0" xr:uid="{C8B8140D-2547-4B1D-BC31-65E279F96C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69" authorId="0" shapeId="0" xr:uid="{D10EFA03-FEA7-419A-BE86-0ED4E3655A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69" authorId="0" shapeId="0" xr:uid="{0484D465-5643-4215-8AEF-930F3D2DCE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69" authorId="0" shapeId="0" xr:uid="{37F1FA28-016C-4005-9C69-31DB7658CD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69" authorId="0" shapeId="0" xr:uid="{4A783BBE-3268-4CCE-B1D2-6CF7276BCA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69" authorId="0" shapeId="0" xr:uid="{7A8C2EEE-DCE8-4097-AFE6-DECFADD292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69" authorId="0" shapeId="0" xr:uid="{1363C678-A15F-4EAB-B70D-AE521EC2DC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69" authorId="0" shapeId="0" xr:uid="{7F644B7D-023C-45B3-8223-C801A2505C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69" authorId="0" shapeId="0" xr:uid="{38863F70-B68E-4BFB-9272-67788C0F96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69" authorId="0" shapeId="0" xr:uid="{1108067C-5634-440F-B0D4-DD46491C25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69" authorId="0" shapeId="0" xr:uid="{FD29BA98-C47D-460D-A3F7-7610A34BB1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2" authorId="0" shapeId="0" xr:uid="{BB146B52-E665-44D1-A12A-C2B1BC72D4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2" authorId="0" shapeId="0" xr:uid="{0DD06BF6-C7E0-413A-A4EB-D4E4619883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2" authorId="0" shapeId="0" xr:uid="{7A459D77-5F40-49AD-A300-9705B0F120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2" authorId="0" shapeId="0" xr:uid="{DB533F1C-6A83-4D91-81E8-F8036C0920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2" authorId="0" shapeId="0" xr:uid="{F5C00C41-3697-4A2C-9C1D-A0FC47FB7C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2" authorId="0" shapeId="0" xr:uid="{62B189D8-96D8-44AF-B116-3ED37E0C84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2" authorId="0" shapeId="0" xr:uid="{AFE3C068-82BB-4D53-83E1-00A365BB1E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2" authorId="0" shapeId="0" xr:uid="{6DD4AD05-DC17-42D7-BF47-EA70182B01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2" authorId="0" shapeId="0" xr:uid="{852AAE42-DC72-429F-987B-C8EC6FDA30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2" authorId="0" shapeId="0" xr:uid="{3B6BAF0B-53EA-495D-857B-117E00B104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2" authorId="0" shapeId="0" xr:uid="{725CDFA3-A1FC-4702-82A0-CFACF49245C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2" authorId="0" shapeId="0" xr:uid="{56DE3FBB-84DE-486E-86DE-072DFE5B07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2" authorId="0" shapeId="0" xr:uid="{656EE8D6-9238-4569-A3D6-BF0928FB51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2" authorId="0" shapeId="0" xr:uid="{7C3AAD64-B2A4-42F4-8313-B68149958D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2" authorId="0" shapeId="0" xr:uid="{F7EDA460-6FB1-4326-8529-1C6E089510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2" authorId="0" shapeId="0" xr:uid="{E2B5AA3B-3153-4B9D-986C-5E3C98B9DE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3" authorId="0" shapeId="0" xr:uid="{C4E9B48B-E000-41EA-934C-B0F9744C0D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3" authorId="0" shapeId="0" xr:uid="{9C9371A4-6D80-4891-B558-DC166CB45C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3" authorId="0" shapeId="0" xr:uid="{5BD0AFB9-7DEB-4F8F-9828-AE84B7D114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3" authorId="0" shapeId="0" xr:uid="{523C2BD4-3DDB-4652-9DA3-BFD7146A1F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3" authorId="0" shapeId="0" xr:uid="{15DBD9FE-FF2F-4BBD-8B12-E27E74D52D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3" authorId="0" shapeId="0" xr:uid="{6117DFE2-A0B5-4C82-8928-6EB994E950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3" authorId="0" shapeId="0" xr:uid="{9CB87EAF-AD6E-40DB-A8BF-0544B5BB54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3" authorId="0" shapeId="0" xr:uid="{2B12DB01-F325-42B0-9350-675C107385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3" authorId="0" shapeId="0" xr:uid="{CCF2F3F2-BE39-4BBD-9B97-EA5C1BC5F1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3" authorId="0" shapeId="0" xr:uid="{0365F366-8598-4ACF-9162-4E6C18CD0B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3" authorId="0" shapeId="0" xr:uid="{7E71D105-5FC2-4ACC-BE90-55EF3D9208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3" authorId="0" shapeId="0" xr:uid="{B38FEC9F-ACD2-4664-B873-A43A9E87E4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3" authorId="0" shapeId="0" xr:uid="{30D258B0-EE6E-49B3-9407-84F9EADC11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3" authorId="0" shapeId="0" xr:uid="{0908AE2A-CA0A-4A6C-BAFC-ED2DE2CADC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3" authorId="0" shapeId="0" xr:uid="{B675B608-B7AA-4995-A2F5-B0F18D1A06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3" authorId="0" shapeId="0" xr:uid="{A6613A1D-259A-4840-A847-069E57A8E0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4" authorId="0" shapeId="0" xr:uid="{47A56799-06F6-4865-9242-A2913EF4DA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4" authorId="0" shapeId="0" xr:uid="{53066EED-069C-4C20-81B2-4253BA19D7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4" authorId="0" shapeId="0" xr:uid="{F8E989CD-6237-4631-9205-3C1CEC139A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4" authorId="0" shapeId="0" xr:uid="{D166B187-F86C-4A61-98CB-059043AEBF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4" authorId="0" shapeId="0" xr:uid="{F3567E21-9DC0-445E-B026-35D97551CC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4" authorId="0" shapeId="0" xr:uid="{BAF3EE80-E444-4E6F-B2CC-6653CCDC8F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4" authorId="0" shapeId="0" xr:uid="{231430AB-E3FA-4B1A-B235-AB67188261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4" authorId="0" shapeId="0" xr:uid="{4724EDE0-8F8C-4507-9D39-4F8D7B2A63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4" authorId="0" shapeId="0" xr:uid="{06A190FF-B46E-487E-8384-C3E5DED54A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4" authorId="0" shapeId="0" xr:uid="{63977EC3-BDF5-4D77-B132-2B694C3D2F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4" authorId="0" shapeId="0" xr:uid="{567F6617-E3AD-4CEA-8416-91423E1DDD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4" authorId="0" shapeId="0" xr:uid="{C74A36A3-B2CC-4F3A-9B89-F367AEC17F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4" authorId="0" shapeId="0" xr:uid="{478422F0-2804-4C73-AABA-B7FECCB9AA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4" authorId="0" shapeId="0" xr:uid="{9D7BF0F4-D9DA-45A5-80FD-170A6ED3A1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4" authorId="0" shapeId="0" xr:uid="{35B9EF8D-5418-40B7-8B55-E3BAF76555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4" authorId="0" shapeId="0" xr:uid="{00879632-856B-4D8B-AC62-AA0FCC2FEE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5" authorId="0" shapeId="0" xr:uid="{C08333E0-4B63-4CF7-B962-39488DE458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5" authorId="0" shapeId="0" xr:uid="{D3D9E818-090D-49F0-8F64-FA5EA900FC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5" authorId="0" shapeId="0" xr:uid="{E097B156-AE14-4627-B74C-269B1F327F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5" authorId="0" shapeId="0" xr:uid="{0E37D192-FB85-4CB4-91DF-7140C493B1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5" authorId="0" shapeId="0" xr:uid="{7CF0CA29-20B8-433D-A153-7606D9A2BD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5" authorId="0" shapeId="0" xr:uid="{D4C6056C-EF66-4C62-BD4C-80E89B9938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5" authorId="0" shapeId="0" xr:uid="{10AF476D-FBB0-4143-B7BE-C351D22877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5" authorId="0" shapeId="0" xr:uid="{A42EB47E-7589-4FB7-9810-221437E79E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5" authorId="0" shapeId="0" xr:uid="{30C7A221-34AA-45DC-94CD-5BFC3097DD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5" authorId="0" shapeId="0" xr:uid="{101D5645-E5DF-46DE-A2D3-3FE7B392C6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5" authorId="0" shapeId="0" xr:uid="{FDCD7856-E05C-43AB-AE3A-23DE28AE55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5" authorId="0" shapeId="0" xr:uid="{591298A3-E061-4FDC-BB80-2C5DF79285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5" authorId="0" shapeId="0" xr:uid="{433BD1B0-8286-4C3D-9A1C-CDB49871B7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5" authorId="0" shapeId="0" xr:uid="{ED7B2955-340E-446A-B5A9-0437136B5C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5" authorId="0" shapeId="0" xr:uid="{D2C5A00F-49C5-4885-AECE-B6EB1D4D3C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5" authorId="0" shapeId="0" xr:uid="{96041E25-974D-426D-B2B3-7F03A9DC01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6" authorId="0" shapeId="0" xr:uid="{C228D88D-C50D-4D6F-9E03-F0887DF695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6" authorId="0" shapeId="0" xr:uid="{750F57D1-C0BE-4071-956E-D75F48CE03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6" authorId="0" shapeId="0" xr:uid="{E2F73220-BC8C-4AF8-92F2-938F2635E6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6" authorId="0" shapeId="0" xr:uid="{C031B9F0-123B-43DA-95DE-C905C61EA8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6" authorId="0" shapeId="0" xr:uid="{380B3AAB-0231-4E34-BE0A-498C877877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6" authorId="0" shapeId="0" xr:uid="{E2CC47E9-3460-4FF0-B9EC-1F03575F7A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6" authorId="0" shapeId="0" xr:uid="{9E5787D1-952C-4E87-9D6D-E501374D39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6" authorId="0" shapeId="0" xr:uid="{CF727204-2465-40C4-B739-37CBCC05A3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6" authorId="0" shapeId="0" xr:uid="{238CA90D-F9F6-4DFE-A718-E9A8902CF8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6" authorId="0" shapeId="0" xr:uid="{910FE497-5968-4025-98CD-6670FB6882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6" authorId="0" shapeId="0" xr:uid="{88BF931F-A5AA-4D64-BBFC-8BE101705F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6" authorId="0" shapeId="0" xr:uid="{7F7551EF-F3E6-4A9F-A451-EDF4396724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6" authorId="0" shapeId="0" xr:uid="{CECF5200-6B2A-466D-9009-B9BA1B5D99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6" authorId="0" shapeId="0" xr:uid="{5DA1D19D-6ABF-4878-80D2-D85574AA22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6" authorId="0" shapeId="0" xr:uid="{EDF8AED8-BB92-4DE9-89CD-90A7B3A330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6" authorId="0" shapeId="0" xr:uid="{BC51D2FD-7EE5-4C93-BC4E-CD49D1C492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7" authorId="0" shapeId="0" xr:uid="{905C5B9C-B183-41A5-BB23-ECF2B0A67E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7" authorId="0" shapeId="0" xr:uid="{D2FAD2A2-8017-420B-9DDA-07D00553D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7" authorId="0" shapeId="0" xr:uid="{D6118F0B-B720-42DB-8021-ACDBA59FC6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7" authorId="0" shapeId="0" xr:uid="{5FC70F04-0359-48E0-8F35-ABBB7BC67E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7" authorId="0" shapeId="0" xr:uid="{7597373E-91B9-4568-BDD7-064F50EF18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7" authorId="0" shapeId="0" xr:uid="{10AFAAD7-7E9A-4C20-B28E-6C07E1B0CA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7" authorId="0" shapeId="0" xr:uid="{2CD238CE-6B10-4782-A08E-C397B6D310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7" authorId="0" shapeId="0" xr:uid="{586B8EC8-92B0-4F59-8EFB-0B0BB500D8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7" authorId="0" shapeId="0" xr:uid="{4486DAAF-A18B-49A1-95FC-7C853CADC9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7" authorId="0" shapeId="0" xr:uid="{0A737857-4AB2-44EC-A366-A67E766307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7" authorId="0" shapeId="0" xr:uid="{E4D2F063-2DAA-4DB1-9B21-1174E56C56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7" authorId="0" shapeId="0" xr:uid="{144F86F5-E4E0-4DCA-91B0-F08F1F3BFC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7" authorId="0" shapeId="0" xr:uid="{3B1F06C0-5C6F-4085-87DF-068DB80A405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7" authorId="0" shapeId="0" xr:uid="{B03E8BD9-AA15-40F5-B348-C1B3D09DED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7" authorId="0" shapeId="0" xr:uid="{96380534-E4E5-43E9-B1E4-584B6FA106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7" authorId="0" shapeId="0" xr:uid="{A8B9BCD9-B4E2-4987-9975-A303BE3265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8" authorId="0" shapeId="0" xr:uid="{2B09B787-21DC-46AC-ACFD-23F8058130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8" authorId="0" shapeId="0" xr:uid="{8D37501B-4CB3-4307-9E65-505CF94F8F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8" authorId="0" shapeId="0" xr:uid="{9C640AC1-06DB-4024-959B-AADE26E34E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8" authorId="0" shapeId="0" xr:uid="{A81FE291-2419-44AA-B243-46926DE81A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8" authorId="0" shapeId="0" xr:uid="{12CA0E62-3DBE-4621-99F8-01AB7E231F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8" authorId="0" shapeId="0" xr:uid="{611C972B-23B3-4B5C-B039-1B1D758440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8" authorId="0" shapeId="0" xr:uid="{210E4C6B-7A03-492A-A9A7-BA33331B86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8" authorId="0" shapeId="0" xr:uid="{CB068990-6799-45E9-9E8E-E1B4BB641A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8" authorId="0" shapeId="0" xr:uid="{221A7138-E177-48EC-8F8E-BE92DE5E80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8" authorId="0" shapeId="0" xr:uid="{7985DFC2-658F-4A7E-8A7A-6B81CBADD2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8" authorId="0" shapeId="0" xr:uid="{F20BF302-BDB7-4705-A03D-1F26907024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8" authorId="0" shapeId="0" xr:uid="{E22C4A35-68C3-47B3-AA58-F9B674B6DD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8" authorId="0" shapeId="0" xr:uid="{C52CF63B-B944-4A00-BCAB-3E6D86CB7C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8" authorId="0" shapeId="0" xr:uid="{FDC5962A-7A3E-4054-932E-20FB4B4107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8" authorId="0" shapeId="0" xr:uid="{5C55F97C-F6D4-41EF-A801-A3114899FA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8" authorId="0" shapeId="0" xr:uid="{28C0889C-E133-4132-B066-C9EA4C90A1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79" authorId="0" shapeId="0" xr:uid="{3B1C8CFA-B73D-4653-88C7-0BA7FD6133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79" authorId="0" shapeId="0" xr:uid="{D19FE56B-00CD-4C56-B47A-F284653EB9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79" authorId="0" shapeId="0" xr:uid="{ED5E097D-A7F2-4359-BF9B-099E9B5546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79" authorId="0" shapeId="0" xr:uid="{4D9EDAB5-4AD9-4033-9796-875F62E0A2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79" authorId="0" shapeId="0" xr:uid="{47270A10-8314-4A5C-9408-161EC6DDE6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79" authorId="0" shapeId="0" xr:uid="{924A3B8F-D8FA-41E9-B754-0DC9F32091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79" authorId="0" shapeId="0" xr:uid="{08297B99-8279-4DAF-B393-A97688FDE4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79" authorId="0" shapeId="0" xr:uid="{93F3AE47-B834-4669-9303-2F1AEBFE79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79" authorId="0" shapeId="0" xr:uid="{48D34FEA-60C8-4115-A552-5966569D29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79" authorId="0" shapeId="0" xr:uid="{60B4A61B-5387-4716-BA02-A5767A0A09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79" authorId="0" shapeId="0" xr:uid="{31D70DC8-3A52-4E16-9D9F-9780C670CF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79" authorId="0" shapeId="0" xr:uid="{33C1C0E7-3587-4911-B8FC-81E02062D5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79" authorId="0" shapeId="0" xr:uid="{22268508-E893-4A7B-974A-E2B1E0B961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79" authorId="0" shapeId="0" xr:uid="{08C3BAEF-57DA-4B83-B894-C140C593F8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79" authorId="0" shapeId="0" xr:uid="{15A64B61-5EA9-4146-A89B-29D63A3C94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79" authorId="0" shapeId="0" xr:uid="{AD858363-0371-4A9F-87E4-73D2F4DF6B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2" authorId="0" shapeId="0" xr:uid="{0D61CEE4-B2BA-4DFF-B664-1C4D6FA983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2" authorId="0" shapeId="0" xr:uid="{5BE5DC80-3D67-4CE7-8E4F-FFA5C1872C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2" authorId="0" shapeId="0" xr:uid="{5945F2A6-BAA5-471A-8818-454FEE09E4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2" authorId="0" shapeId="0" xr:uid="{9604447A-17A4-4ACE-A326-64D3B49C06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2" authorId="0" shapeId="0" xr:uid="{28A12119-0946-4C19-97AE-A56B3B81265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2" authorId="0" shapeId="0" xr:uid="{35A9D1F5-6680-4C32-965F-7ED1455DB1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2" authorId="0" shapeId="0" xr:uid="{680FF5FE-EBFA-4D31-BE29-09C24F6A70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2" authorId="0" shapeId="0" xr:uid="{741DADE5-3B6B-441B-B7CF-5E3FC5D6AD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2" authorId="0" shapeId="0" xr:uid="{2BEEF4B7-2950-4AB0-B02E-A285157C57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2" authorId="0" shapeId="0" xr:uid="{6F143CB9-70EA-48DC-B381-C14AFB43F4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2" authorId="0" shapeId="0" xr:uid="{C61161A7-674F-4BB2-8E22-2EFFE15FCC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2" authorId="0" shapeId="0" xr:uid="{6886F9CD-CE5B-4D53-8BC3-D34F135B52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2" authorId="0" shapeId="0" xr:uid="{AFDF1E80-FFA5-4BE6-920A-F1AF156B3D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2" authorId="0" shapeId="0" xr:uid="{3A545BAB-FFF4-4595-A334-7BD517E94F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2" authorId="0" shapeId="0" xr:uid="{6FBF511E-8C7C-47C2-B002-D61F31A2CE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2" authorId="0" shapeId="0" xr:uid="{F67D549D-0D9D-4AA9-BC17-85DA20FB41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3" authorId="0" shapeId="0" xr:uid="{EC119255-BC59-4198-8620-E29AB834C7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3" authorId="0" shapeId="0" xr:uid="{AD82C2B3-F3D0-4B76-8D0F-5E4EF0400A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3" authorId="0" shapeId="0" xr:uid="{7098B6A0-252D-4213-B8E7-A99483D486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3" authorId="0" shapeId="0" xr:uid="{EAA036CE-D9F4-4E64-A4F8-4F0AD0BCCA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3" authorId="0" shapeId="0" xr:uid="{38F77341-E28C-4B53-8B95-6B9B11A7C8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3" authorId="0" shapeId="0" xr:uid="{CEA630E1-7DCD-4BD8-B210-632D8D2367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3" authorId="0" shapeId="0" xr:uid="{C6A51565-683F-48F7-9E5B-4675A60A34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3" authorId="0" shapeId="0" xr:uid="{912A2ADA-8FCD-4134-A4C8-349E60728B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3" authorId="0" shapeId="0" xr:uid="{5333FF55-B679-45E3-A6DB-76C52871F4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3" authorId="0" shapeId="0" xr:uid="{65DF1B9D-7B7E-4069-9A48-1F90984E9D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3" authorId="0" shapeId="0" xr:uid="{75F1D5B4-9D41-45CC-9289-86F5B80965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3" authorId="0" shapeId="0" xr:uid="{A03A4BEA-CECD-4391-96A7-1AA5EBEF38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3" authorId="0" shapeId="0" xr:uid="{791F516B-D963-45C4-A9F8-2526AFA554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3" authorId="0" shapeId="0" xr:uid="{C7B3316E-27D0-4C95-9CB7-93E51C1D47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3" authorId="0" shapeId="0" xr:uid="{515F9526-5DA3-4BF9-AD9F-626BAB853E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3" authorId="0" shapeId="0" xr:uid="{51163205-15A6-451E-A408-B359ED490C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4" authorId="0" shapeId="0" xr:uid="{0BC4F0BF-79A2-4F83-AA9D-4C883C961C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4" authorId="0" shapeId="0" xr:uid="{C3404889-3202-417E-8FEB-4B9EEC84EB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4" authorId="0" shapeId="0" xr:uid="{A486231A-E268-4324-BBC3-ABA7598E34B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4" authorId="0" shapeId="0" xr:uid="{5BFD7ACD-1327-4271-BBBB-0D7E5D7EC8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4" authorId="0" shapeId="0" xr:uid="{61D996E4-3B62-49E9-84C7-867DAF9A10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4" authorId="0" shapeId="0" xr:uid="{2A2A9F5D-6E04-4FAF-98DD-769D7B6E98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4" authorId="0" shapeId="0" xr:uid="{6BAFCA1A-72C9-4C7C-97E8-ABF7EDA7FD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4" authorId="0" shapeId="0" xr:uid="{491E5C4F-F33F-40AB-9B50-F5828BF383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4" authorId="0" shapeId="0" xr:uid="{EC91C21B-C783-46C0-9C70-136B2483E3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4" authorId="0" shapeId="0" xr:uid="{89BE0A20-59A9-404F-882C-778B89A435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4" authorId="0" shapeId="0" xr:uid="{44B51BCF-DD2A-4912-82BD-FB08AEF28C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4" authorId="0" shapeId="0" xr:uid="{3C4A4BF0-30AD-41E7-83C6-7D22F7EAD9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4" authorId="0" shapeId="0" xr:uid="{334D9612-4A9C-4BA7-98D3-BFBAFA4A89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4" authorId="0" shapeId="0" xr:uid="{25370703-DE00-4DE8-BEA9-E1DA89FC89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4" authorId="0" shapeId="0" xr:uid="{EEB3132E-69E2-42E9-BE4B-5F7ECA0F28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4" authorId="0" shapeId="0" xr:uid="{EC4C797F-EC94-4A65-8199-CD53B8E881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5" authorId="0" shapeId="0" xr:uid="{F69211DD-3444-460A-8929-9F6CDB70C4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5" authorId="0" shapeId="0" xr:uid="{F93D06D3-8740-49DB-A431-2B3F8D9041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5" authorId="0" shapeId="0" xr:uid="{DD6C4F6B-6A3A-4F09-8E7C-1BD407C7F0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5" authorId="0" shapeId="0" xr:uid="{7E114899-F5C0-4292-B120-4D0E042523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5" authorId="0" shapeId="0" xr:uid="{A34F154B-57A4-478D-B603-5DF36F3D00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5" authorId="0" shapeId="0" xr:uid="{DAFABC96-65B2-4918-9F1A-1CE70C67CE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5" authorId="0" shapeId="0" xr:uid="{7A40CA1F-09FC-4A11-8208-AC3FC97285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5" authorId="0" shapeId="0" xr:uid="{2082207E-A523-4732-8F1D-7371CC7E10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5" authorId="0" shapeId="0" xr:uid="{35AAE9F1-E483-4159-A924-A133B3E08F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5" authorId="0" shapeId="0" xr:uid="{5E32DD85-892E-4C62-91F3-CC778ED3B6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5" authorId="0" shapeId="0" xr:uid="{7A7DDCBB-003D-4B79-90EC-2559C7102A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5" authorId="0" shapeId="0" xr:uid="{B250C35F-411A-4750-810E-077BAE817A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5" authorId="0" shapeId="0" xr:uid="{BC6A1801-90BF-4093-8C6C-1BAB9E40AF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5" authorId="0" shapeId="0" xr:uid="{791B1722-F88E-4CF9-B0ED-58CAB464F0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5" authorId="0" shapeId="0" xr:uid="{BE7E4A74-408A-47C1-8275-8BD041FAA3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5" authorId="0" shapeId="0" xr:uid="{71AA1B50-45DA-4EEF-B0F7-257A4502E6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6" authorId="0" shapeId="0" xr:uid="{1BA1845B-6ABE-4F62-A261-4428A1E1C5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6" authorId="0" shapeId="0" xr:uid="{94F5943D-49D2-4708-AF6F-E131CEB7EC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6" authorId="0" shapeId="0" xr:uid="{C62ECBE6-71F1-4F97-82B9-9FDC4212EA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6" authorId="0" shapeId="0" xr:uid="{36B5FF55-6F47-4395-AF6C-94085A650C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6" authorId="0" shapeId="0" xr:uid="{2A06E9D8-EAD3-45CC-82C9-39C8B78288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6" authorId="0" shapeId="0" xr:uid="{FF549D3A-7395-4FDB-B9A6-34AC753FC2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6" authorId="0" shapeId="0" xr:uid="{5092D504-8D36-4279-8753-AEC71CE593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6" authorId="0" shapeId="0" xr:uid="{691369BB-14E6-4339-B291-B0D7B1AF91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6" authorId="0" shapeId="0" xr:uid="{FA2504D6-4508-4349-B315-66BA270F92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6" authorId="0" shapeId="0" xr:uid="{FD615971-D098-4F1A-989C-5682045059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6" authorId="0" shapeId="0" xr:uid="{B13769AB-7720-443C-A7E1-35FDC42EE7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6" authorId="0" shapeId="0" xr:uid="{C3330422-8446-434F-8782-DFD274249B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6" authorId="0" shapeId="0" xr:uid="{7CF3F634-701C-4DC2-98CB-B6B3965FEEC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6" authorId="0" shapeId="0" xr:uid="{60C22959-2E1D-4275-89F3-A00A4A15BD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6" authorId="0" shapeId="0" xr:uid="{CED4D8E8-DDA8-400E-9FC7-203F30741F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6" authorId="0" shapeId="0" xr:uid="{DECE433A-B1AE-4B54-AE25-4392A7BE11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89" authorId="0" shapeId="0" xr:uid="{EA19F66C-6C8A-4E67-8615-70935A75E4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89" authorId="0" shapeId="0" xr:uid="{98F3A874-02B6-497A-9152-A3E166A5EA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89" authorId="0" shapeId="0" xr:uid="{CEEE9E80-8A43-422E-88F6-E21FEE3912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89" authorId="0" shapeId="0" xr:uid="{1D3A0165-2F48-4A3F-9E4E-E199E7FBEB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89" authorId="0" shapeId="0" xr:uid="{F7969C9F-9C9C-4466-AAE7-912F51A39F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89" authorId="0" shapeId="0" xr:uid="{9F90C174-E4FB-48BE-B584-14A956EDF3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89" authorId="0" shapeId="0" xr:uid="{42C29B8A-7DE3-444E-A395-42F67F854B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89" authorId="0" shapeId="0" xr:uid="{CCAC4E00-1428-42DD-9052-816251446A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89" authorId="0" shapeId="0" xr:uid="{B63D8CF5-B4CF-4CD0-82F0-B56AC4B085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89" authorId="0" shapeId="0" xr:uid="{3ADFE627-9FE8-43B0-83BF-356004B94E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89" authorId="0" shapeId="0" xr:uid="{0E098AF2-755B-46A6-A472-261C2F448C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89" authorId="0" shapeId="0" xr:uid="{DCCFF08D-F898-4C5D-85F8-76ECA69CAD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89" authorId="0" shapeId="0" xr:uid="{72687DB3-1F53-4DDE-8445-56012F87D0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89" authorId="0" shapeId="0" xr:uid="{D2A7E75A-54F4-4324-A439-81480901BD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89" authorId="0" shapeId="0" xr:uid="{DED3B2D5-49A0-414A-B46A-FE05EA424B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89" authorId="0" shapeId="0" xr:uid="{CDCABE77-4655-41DD-900B-55BF8B6E98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0" authorId="0" shapeId="0" xr:uid="{20BCF318-CF41-4666-8C1A-CFFABB0262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0" authorId="0" shapeId="0" xr:uid="{E235C401-B4C3-4AE6-A4F4-D126EBC6C3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0" authorId="0" shapeId="0" xr:uid="{154933B0-C9CD-432D-A7BB-6949376665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0" authorId="0" shapeId="0" xr:uid="{8A03A1CD-6A12-4B49-9787-6D186F6B54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0" authorId="0" shapeId="0" xr:uid="{AEC1FDA2-A65B-4B11-82E2-EFEC82BE20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0" authorId="0" shapeId="0" xr:uid="{1A922E9B-7499-4E63-9804-955C96AD65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0" authorId="0" shapeId="0" xr:uid="{9DCCB656-D262-4B89-98C0-992D68BD00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0" authorId="0" shapeId="0" xr:uid="{C6DF7BA4-BAEE-4B79-8D60-F544053E77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0" authorId="0" shapeId="0" xr:uid="{B085ED13-A94E-4A1E-9109-FBFD44EB00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0" authorId="0" shapeId="0" xr:uid="{B3FA8C97-F80F-46A4-A302-456212DD75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0" authorId="0" shapeId="0" xr:uid="{9B27DCBF-53FD-4710-98B3-E1E63AC8E9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0" authorId="0" shapeId="0" xr:uid="{F3F86C89-2818-47EB-AF0D-D795F83D44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0" authorId="0" shapeId="0" xr:uid="{4C272EB6-21B1-4A71-9256-3F2808609E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0" authorId="0" shapeId="0" xr:uid="{03CA2317-2EFE-4749-97F0-9E920DFF40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0" authorId="0" shapeId="0" xr:uid="{6F4F2A4D-25C3-4E0F-94A0-DB2E0E48C5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0" authorId="0" shapeId="0" xr:uid="{33453545-42A8-4CBB-8EF4-9A26C8CDD0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1" authorId="0" shapeId="0" xr:uid="{19C133E0-D938-457A-88E1-FB7A70CD24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1" authorId="0" shapeId="0" xr:uid="{F9CC5134-D8D0-410A-AB01-7FC0414151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1" authorId="0" shapeId="0" xr:uid="{6DC79A36-A736-4D5C-8ECB-A44BC51F3D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1" authorId="0" shapeId="0" xr:uid="{B178DC13-F67D-422E-9C1A-C389EB3D83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1" authorId="0" shapeId="0" xr:uid="{D3AD69F3-5B35-4E52-9768-F961073775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1" authorId="0" shapeId="0" xr:uid="{C2466A89-AC18-4153-8A70-1B4AE80B80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1" authorId="0" shapeId="0" xr:uid="{456073EF-320D-443B-9639-19173D0686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1" authorId="0" shapeId="0" xr:uid="{8F0F8E24-2C45-4B96-B4AB-5F245B409C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1" authorId="0" shapeId="0" xr:uid="{187A5AE2-D02E-4EB8-81E5-53047D9040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1" authorId="0" shapeId="0" xr:uid="{F09DB5A1-76BD-40A9-B526-DDE6BE83C2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1" authorId="0" shapeId="0" xr:uid="{FB66F291-BE67-4E9E-BA38-81CFA72A97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1" authorId="0" shapeId="0" xr:uid="{4FDE9D3D-7C6D-44F9-A359-6886C45EA0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1" authorId="0" shapeId="0" xr:uid="{173E6436-EA22-4A67-9687-6511F29EBF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1" authorId="0" shapeId="0" xr:uid="{DAC352B0-7801-4686-B79D-FB62126B31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1" authorId="0" shapeId="0" xr:uid="{5447F7C9-008F-40F3-B37B-5116E939A1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1" authorId="0" shapeId="0" xr:uid="{E7D52273-8B40-44B4-8F1A-F9B6007DB5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4" authorId="0" shapeId="0" xr:uid="{E99612A7-869E-4301-A733-D189E63DE6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4" authorId="0" shapeId="0" xr:uid="{4DC350C0-DF75-43CB-AC2D-97DEABC03C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4" authorId="0" shapeId="0" xr:uid="{0C15CB2D-6F35-490D-B078-F319D8B724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4" authorId="0" shapeId="0" xr:uid="{563682D1-E109-468B-9DCB-2CCD2C40C0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4" authorId="0" shapeId="0" xr:uid="{648A3B40-9359-46E0-8075-7AB3A583A5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4" authorId="0" shapeId="0" xr:uid="{12D06945-453A-4FA3-81E3-48A4DB1E93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4" authorId="0" shapeId="0" xr:uid="{98547211-F848-43DE-88BC-6B6DA4FB61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4" authorId="0" shapeId="0" xr:uid="{38CD9650-0268-4DD8-A387-C9BBCEAFD0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4" authorId="0" shapeId="0" xr:uid="{5101001D-C176-4038-8AD8-B59CDB97E9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4" authorId="0" shapeId="0" xr:uid="{362DAB27-FC1D-4B09-8B00-63110CAACC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4" authorId="0" shapeId="0" xr:uid="{4438657F-5371-4B2E-83E0-F06938D0D1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4" authorId="0" shapeId="0" xr:uid="{56F90B40-1E3D-4E0F-8026-9891C12944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4" authorId="0" shapeId="0" xr:uid="{F5614F02-C02C-4179-8BDC-E402BC1F84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4" authorId="0" shapeId="0" xr:uid="{86CE048E-4AD5-4103-88DC-07AF0A8258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4" authorId="0" shapeId="0" xr:uid="{319A5E6A-587A-4C29-B856-46B9FD7CD3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4" authorId="0" shapeId="0" xr:uid="{668140CE-4C94-40BD-85F2-2E0E9C2B97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5" authorId="0" shapeId="0" xr:uid="{CC98C5BF-7497-455E-A124-6754767688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5" authorId="0" shapeId="0" xr:uid="{3493BBFC-FDE2-4E7F-9E2B-0C6A65F388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5" authorId="0" shapeId="0" xr:uid="{DF4C2C9C-D9E1-4F36-8543-30B4977C83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5" authorId="0" shapeId="0" xr:uid="{70B2A4C7-D72E-4E17-8A8D-583E2F2A9A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5" authorId="0" shapeId="0" xr:uid="{2342398E-93FF-439D-8230-01DC627F6C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5" authorId="0" shapeId="0" xr:uid="{F5DBC5EA-1C18-460A-BA7E-AB8C83355B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5" authorId="0" shapeId="0" xr:uid="{4BC348FE-9298-4C6D-ADD5-DC670E170C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5" authorId="0" shapeId="0" xr:uid="{980ADDCD-158D-44D4-8F73-45A447B785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5" authorId="0" shapeId="0" xr:uid="{40A469A4-7F30-4F87-9F2D-9FD4EA9B2E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5" authorId="0" shapeId="0" xr:uid="{BD443E79-44A7-4470-8461-E7BDD3818B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5" authorId="0" shapeId="0" xr:uid="{D36BB75C-A34D-487E-A10F-ABCC4CEDDA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5" authorId="0" shapeId="0" xr:uid="{109A2928-4C30-4693-BD91-350255FB42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5" authorId="0" shapeId="0" xr:uid="{3240E760-A67B-47BA-8C88-3F89FF2D9F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5" authorId="0" shapeId="0" xr:uid="{557D0F2A-3D3B-40A0-98C4-2C586E2EF4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5" authorId="0" shapeId="0" xr:uid="{C38849D5-3361-4FDC-804C-E961BC2160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5" authorId="0" shapeId="0" xr:uid="{0A9B38AE-8D49-432A-9B19-2862471B7F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6" authorId="0" shapeId="0" xr:uid="{03D9B4D3-AE4B-41AB-9D33-C7B53126E5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6" authorId="0" shapeId="0" xr:uid="{EA2FA0AA-AAA5-4918-8274-A38011F95F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6" authorId="0" shapeId="0" xr:uid="{B85AF8D9-8DEF-4131-9DE8-15C288417C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6" authorId="0" shapeId="0" xr:uid="{0C340CBC-CA6A-4124-839F-EB6D042E21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6" authorId="0" shapeId="0" xr:uid="{B5F9E039-A108-4F20-92F5-73FEE16A50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6" authorId="0" shapeId="0" xr:uid="{7A2440B6-34A8-47B2-80C0-04644517A1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6" authorId="0" shapeId="0" xr:uid="{E9B0A38F-5DBA-4617-8432-986FB4ED3A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6" authorId="0" shapeId="0" xr:uid="{E15F2639-EEBE-4517-A839-ECCAA36247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6" authorId="0" shapeId="0" xr:uid="{B289B0AE-56E4-4186-9FA5-46A0051B6A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6" authorId="0" shapeId="0" xr:uid="{05908432-AF7B-4AEB-BAC2-2C10CCDF43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6" authorId="0" shapeId="0" xr:uid="{359DFCCF-65EB-4A3C-AB99-214064A403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6" authorId="0" shapeId="0" xr:uid="{F0D52E64-48D2-4779-81D5-C024E6AEF8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6" authorId="0" shapeId="0" xr:uid="{4C9B9508-77C7-4386-9AE9-E0300D57C7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6" authorId="0" shapeId="0" xr:uid="{DEA01807-30FF-4257-B2E5-F7B81A75B8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6" authorId="0" shapeId="0" xr:uid="{8830760D-2B9A-4EFF-A119-CE38C7F1F8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6" authorId="0" shapeId="0" xr:uid="{98E66256-8876-4424-90D5-43F0FAB577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7" authorId="0" shapeId="0" xr:uid="{EF9964E7-30BC-42AB-A462-5F12FF33E1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7" authorId="0" shapeId="0" xr:uid="{D94613BA-686F-4D2F-8EBD-BA33413A6E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7" authorId="0" shapeId="0" xr:uid="{CE253C53-6398-4EBB-A1C5-FAA955B84B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7" authorId="0" shapeId="0" xr:uid="{F90EAC53-BC39-46C9-9C75-FF263F8B1C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7" authorId="0" shapeId="0" xr:uid="{AA8093C8-D959-4676-A659-A3CF92E374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7" authorId="0" shapeId="0" xr:uid="{0FB5D196-D98E-46D6-9D2F-9D6E627281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7" authorId="0" shapeId="0" xr:uid="{9A37D6F6-3C9C-4603-83D1-E9DB25FAC5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7" authorId="0" shapeId="0" xr:uid="{908C39D5-E203-4A82-8421-699FB8E7A5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7" authorId="0" shapeId="0" xr:uid="{2436B765-8EA9-4782-B7DE-2AE6EC4919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7" authorId="0" shapeId="0" xr:uid="{76014F38-11C7-4514-BD7C-0AD6782817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7" authorId="0" shapeId="0" xr:uid="{1315F059-63F0-4850-8486-F274D7B5D3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7" authorId="0" shapeId="0" xr:uid="{E50C0A95-81B5-4AE7-BBE6-8BEE4A16CD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7" authorId="0" shapeId="0" xr:uid="{672E28CD-DE2B-4AE9-895E-CFB0F7EC01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7" authorId="0" shapeId="0" xr:uid="{F1AB5DBA-6E67-4968-885D-513852B83A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7" authorId="0" shapeId="0" xr:uid="{94232859-A6C7-4A26-91B4-AE07730E74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7" authorId="0" shapeId="0" xr:uid="{1F7EC599-4968-4265-896F-ADB88D6929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98" authorId="0" shapeId="0" xr:uid="{AF180476-B538-4BB1-87C6-386391F702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98" authorId="0" shapeId="0" xr:uid="{64CC68A7-7D54-4A2E-96AF-D92CA5DFBB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98" authorId="0" shapeId="0" xr:uid="{B76B0C10-9C1D-43C9-86AD-279A2948E4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98" authorId="0" shapeId="0" xr:uid="{C0AEC020-F272-4558-A034-67BA697CE7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98" authorId="0" shapeId="0" xr:uid="{EF64CCCA-BCEB-420D-945C-0A07F8ABF3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98" authorId="0" shapeId="0" xr:uid="{1CADD5CA-5B2F-4490-AE91-5569232850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98" authorId="0" shapeId="0" xr:uid="{AF2C6D14-1BCD-4299-8BFA-F7CE2F06A3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98" authorId="0" shapeId="0" xr:uid="{81E48083-2191-48CD-B47B-0A63C244ED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98" authorId="0" shapeId="0" xr:uid="{D71AD842-B5D1-4C03-929C-2087AC07BF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98" authorId="0" shapeId="0" xr:uid="{9FA4ADC0-A818-4777-BB7C-03C6AD499A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98" authorId="0" shapeId="0" xr:uid="{6D7D21D5-7621-4B7F-B8A6-86E7F79BED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98" authorId="0" shapeId="0" xr:uid="{0CF319A4-1472-4513-9716-A75B907FBA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98" authorId="0" shapeId="0" xr:uid="{A1D59B47-E18E-4392-B1AC-7098C8C120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98" authorId="0" shapeId="0" xr:uid="{B84EC80F-C110-4DB6-A896-2FEE9C6F93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98" authorId="0" shapeId="0" xr:uid="{9EA54D0E-9380-4FC4-99AF-414AC782B0A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98" authorId="0" shapeId="0" xr:uid="{7FEC8CD3-F917-4211-98AA-AC3F497A8B6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1" authorId="0" shapeId="0" xr:uid="{9B0D913E-71F3-42C5-85F5-1EC52AAC63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1" authorId="0" shapeId="0" xr:uid="{3AE97715-DA61-4C31-A1E9-833A3094DB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1" authorId="0" shapeId="0" xr:uid="{47D36737-F8D9-43E3-B82F-C7529C9C28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1" authorId="0" shapeId="0" xr:uid="{918699BC-5B2A-4F19-A075-01FB436064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1" authorId="0" shapeId="0" xr:uid="{BF91E38A-4652-4753-A209-4FC7881864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1" authorId="0" shapeId="0" xr:uid="{E39EAB36-4CF3-4DE4-B9A1-68EEE46A22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1" authorId="0" shapeId="0" xr:uid="{8090B21E-26A3-4E13-908B-3244B9F0A06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1" authorId="0" shapeId="0" xr:uid="{055A626E-B1C5-4D60-9A90-7C1A89B5C4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1" authorId="0" shapeId="0" xr:uid="{DD4B8765-F30F-4814-8CA6-1DE117BFC6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1" authorId="0" shapeId="0" xr:uid="{DB735412-EC87-46E9-AF56-B73525E9B1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1" authorId="0" shapeId="0" xr:uid="{3FB23DF4-43C9-4179-8364-3D933E8E61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1" authorId="0" shapeId="0" xr:uid="{8F139ABF-FD44-4614-BFC5-95E594AB74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1" authorId="0" shapeId="0" xr:uid="{8049C3DA-32E9-4E8A-A3EA-7B6992968E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1" authorId="0" shapeId="0" xr:uid="{8F0B7922-50ED-4DD7-BFB7-6861632285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1" authorId="0" shapeId="0" xr:uid="{713645BB-2D67-4B77-9588-9CEF9BB737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1" authorId="0" shapeId="0" xr:uid="{41E4FC9E-5D54-4740-99C4-1A3D39C7ED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2" authorId="0" shapeId="0" xr:uid="{7F1006DF-FCCB-4688-A4A7-51B9F31969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2" authorId="0" shapeId="0" xr:uid="{8CEB4F6D-022F-4BC6-8124-2197AEB4EE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2" authorId="0" shapeId="0" xr:uid="{FC3A6AF3-BDAC-4956-804A-01F784C51E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2" authorId="0" shapeId="0" xr:uid="{2562DEC9-889B-408D-86AB-A911C2FA4D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2" authorId="0" shapeId="0" xr:uid="{4C81E65E-15CE-4AAA-8DB9-A993F1C1C3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2" authorId="0" shapeId="0" xr:uid="{A95F33CE-F6EA-470E-9BBB-D75A2987A7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2" authorId="0" shapeId="0" xr:uid="{8CAF8CED-7D7E-46C9-8742-06E668A6F4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2" authorId="0" shapeId="0" xr:uid="{2804AA21-3706-43D3-ABFD-A46541FBC0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2" authorId="0" shapeId="0" xr:uid="{71D2C6B6-A551-4062-B417-D92D6F2B28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2" authorId="0" shapeId="0" xr:uid="{7C20BF98-E50F-45E0-80CA-DBD2D42195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2" authorId="0" shapeId="0" xr:uid="{0C8B4CC6-38D0-4504-9CDC-04C069BE17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2" authorId="0" shapeId="0" xr:uid="{D2581AA5-8C21-4344-8FA4-BA2E93DB34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2" authorId="0" shapeId="0" xr:uid="{B8C9D059-4FF6-4D7F-B0BE-74E1EF82FE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2" authorId="0" shapeId="0" xr:uid="{B127B740-E066-456E-A3E7-B815F9F44F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2" authorId="0" shapeId="0" xr:uid="{1FCC9A09-7E10-4A17-9D68-C45CD53DCD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2" authorId="0" shapeId="0" xr:uid="{5A2D53EF-CABF-42AE-AF5D-CEFB6EFBFB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3" authorId="0" shapeId="0" xr:uid="{C7659AE2-8416-47A4-813D-4BFE53CCC4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3" authorId="0" shapeId="0" xr:uid="{092BD3F4-DED3-4DAB-B86E-09AC878EE4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3" authorId="0" shapeId="0" xr:uid="{91B1D095-FE1E-4B78-B9B3-29D4C1BA8E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3" authorId="0" shapeId="0" xr:uid="{15FD5833-5E1F-4B7F-97A8-BE10C292E8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3" authorId="0" shapeId="0" xr:uid="{E6F540E5-201F-4CB4-B1CB-C6E04890CB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3" authorId="0" shapeId="0" xr:uid="{161B6644-A6B4-4F25-99DA-2D95FCC46C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3" authorId="0" shapeId="0" xr:uid="{36DBE3A5-C7F1-457C-ACE1-625B9F8E0C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3" authorId="0" shapeId="0" xr:uid="{C3E1DDB2-6256-40F9-AC73-6D8AD72557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3" authorId="0" shapeId="0" xr:uid="{F77FE26B-E473-42D0-AC2F-2158BB9D0D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3" authorId="0" shapeId="0" xr:uid="{20EF1566-690C-40F5-8F9F-6583ACA278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3" authorId="0" shapeId="0" xr:uid="{B3CEF5ED-FDF7-4BEF-8E9D-AB82CE561E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3" authorId="0" shapeId="0" xr:uid="{9D192F93-6C21-4B72-96D6-5F299F50B0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3" authorId="0" shapeId="0" xr:uid="{F2480F16-8598-40AC-9905-340C9BD2BD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3" authorId="0" shapeId="0" xr:uid="{8A3EC425-0F36-4AC0-883F-4B13091243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3" authorId="0" shapeId="0" xr:uid="{B59E2617-D130-4E00-BA83-47E0352E14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3" authorId="0" shapeId="0" xr:uid="{D755AEE2-07A7-4198-996A-A853BD94A3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4" authorId="0" shapeId="0" xr:uid="{01DC6685-9B99-45B1-B2C7-8E33385AE3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4" authorId="0" shapeId="0" xr:uid="{F70888E4-5D60-4DF2-BF74-2A1E7FA518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4" authorId="0" shapeId="0" xr:uid="{8B07CE45-2FE8-4E53-AE6C-B4CE5D5F81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4" authorId="0" shapeId="0" xr:uid="{A599EA1F-5AA2-45AE-9C53-936AE6B5BE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4" authorId="0" shapeId="0" xr:uid="{E4F0CED3-E2F0-4A78-82A6-14E0905CD6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4" authorId="0" shapeId="0" xr:uid="{F77A0CAE-1A03-41CB-9BD7-54DF65ABF1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4" authorId="0" shapeId="0" xr:uid="{5F0DE554-C692-42D2-9302-3E65EF525E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4" authorId="0" shapeId="0" xr:uid="{78C8058B-05CB-4240-AFCF-BDBEEBC76F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4" authorId="0" shapeId="0" xr:uid="{AF3E2D6D-37D2-4BF9-A5BF-04302BF42A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4" authorId="0" shapeId="0" xr:uid="{FB4397FA-AC84-4B44-836A-6046C73FC3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4" authorId="0" shapeId="0" xr:uid="{1DE35505-6F5D-4D7F-B074-90922F2BF3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4" authorId="0" shapeId="0" xr:uid="{A9894BEE-286F-4463-BF0D-EE7D9DF241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4" authorId="0" shapeId="0" xr:uid="{D08D01C8-3DB4-403A-B7F8-BA34E8295E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4" authorId="0" shapeId="0" xr:uid="{A3A954D6-9901-45F0-8FE8-C8AC89010A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4" authorId="0" shapeId="0" xr:uid="{96AA185E-F774-45F3-A29B-A9AB4AC399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4" authorId="0" shapeId="0" xr:uid="{1E1F4655-26DB-47CC-9D0B-83C743B573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5" authorId="0" shapeId="0" xr:uid="{921DF050-0E79-43ED-A39B-4A8F2AB28C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5" authorId="0" shapeId="0" xr:uid="{5F0F3540-5483-4B57-AB2B-FB1CAED0DD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5" authorId="0" shapeId="0" xr:uid="{0379B970-55BC-48F0-AED4-6D19ED0855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5" authorId="0" shapeId="0" xr:uid="{CCFBAD8D-7936-4B28-ACAF-9554CDB6D7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5" authorId="0" shapeId="0" xr:uid="{62DDFC50-BAB5-43A9-8989-E496BA4FCB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5" authorId="0" shapeId="0" xr:uid="{1962B9BD-EA83-4D22-9A72-2ADCAAAE60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5" authorId="0" shapeId="0" xr:uid="{96834C70-027D-4E89-946E-24E0DF3591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5" authorId="0" shapeId="0" xr:uid="{07F32B32-29DF-452A-A69B-B794A48004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5" authorId="0" shapeId="0" xr:uid="{DF287675-1192-4706-A388-7BA5CCE0A6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5" authorId="0" shapeId="0" xr:uid="{1AA67B8B-85E5-4120-8273-F1B4507E66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5" authorId="0" shapeId="0" xr:uid="{82224C35-E262-400F-9320-68EA57CF44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5" authorId="0" shapeId="0" xr:uid="{B7EA986B-5175-4342-B39D-19892D39E9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5" authorId="0" shapeId="0" xr:uid="{D01109AD-A261-4177-9E39-1AFE38F22F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5" authorId="0" shapeId="0" xr:uid="{361F1CAE-1811-4657-8A0D-0C16834EE7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5" authorId="0" shapeId="0" xr:uid="{9EACC1D8-45B6-422E-B5AE-ABE3DAE0C3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5" authorId="0" shapeId="0" xr:uid="{7A8552F9-4BAD-4EA2-A6C5-8CB86D22BB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6" authorId="0" shapeId="0" xr:uid="{CAF656BA-146D-4792-8592-B6CB35186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6" authorId="0" shapeId="0" xr:uid="{025D701F-1E31-451A-A970-C76110A2A3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6" authorId="0" shapeId="0" xr:uid="{CF3AD40A-DA63-491F-AE5D-48926D2E11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6" authorId="0" shapeId="0" xr:uid="{45CB7573-F4A0-4E21-911B-85C354B25D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6" authorId="0" shapeId="0" xr:uid="{098872FE-81D7-4912-8DE4-DADF350C80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6" authorId="0" shapeId="0" xr:uid="{6A3C4A63-C10C-49D8-B646-99387E588C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6" authorId="0" shapeId="0" xr:uid="{282CDC25-6D41-4136-832A-35AD2B944E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6" authorId="0" shapeId="0" xr:uid="{E816127C-3577-4A56-8EEE-337746F474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6" authorId="0" shapeId="0" xr:uid="{2E72CD94-32A5-4715-A8AB-DABDE9FCCA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6" authorId="0" shapeId="0" xr:uid="{848DE47A-E0F7-4F5B-B0DF-601143EAE0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6" authorId="0" shapeId="0" xr:uid="{EA06B812-C748-4013-888C-EFF4700637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6" authorId="0" shapeId="0" xr:uid="{65A088C3-7940-4FC2-A11B-D07A4F674F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6" authorId="0" shapeId="0" xr:uid="{35BB7522-126E-4A38-9A35-B4FEC817F9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6" authorId="0" shapeId="0" xr:uid="{154F308E-B912-4DAF-BF76-EAB65F29E8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6" authorId="0" shapeId="0" xr:uid="{DE3C83E0-D665-4789-9D5F-4DDFC044E3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6" authorId="0" shapeId="0" xr:uid="{574EDED8-DEF4-4F02-BF2C-4F5728115E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7" authorId="0" shapeId="0" xr:uid="{6F4DB30D-E2C0-42C1-BA8F-2E9A6D13D1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7" authorId="0" shapeId="0" xr:uid="{FF736B53-50DB-4557-9A4D-476D433EC0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7" authorId="0" shapeId="0" xr:uid="{CEB6107A-538E-4428-82B6-6B6B564721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7" authorId="0" shapeId="0" xr:uid="{C9CDD440-E1C2-45DD-94E8-48AEEB4DBC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7" authorId="0" shapeId="0" xr:uid="{0EEB379D-4B6F-4F27-A57B-5B8BDF915C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7" authorId="0" shapeId="0" xr:uid="{8301493C-AA05-4D3B-B95A-8D7885DA69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7" authorId="0" shapeId="0" xr:uid="{D6D0EF12-F297-42F6-A360-E57F2E09D2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7" authorId="0" shapeId="0" xr:uid="{95B8A837-F8AB-40E0-AB14-71D81A79B6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7" authorId="0" shapeId="0" xr:uid="{B07478D5-7E35-4F21-94C7-8ECE8A413A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7" authorId="0" shapeId="0" xr:uid="{A9EC3245-3B0E-4EF7-8E9A-1AB9C205BB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7" authorId="0" shapeId="0" xr:uid="{AD59C6B5-C50A-43BA-9DE9-9957037B45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7" authorId="0" shapeId="0" xr:uid="{7F2B3E62-718E-4292-9E18-001DB78238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7" authorId="0" shapeId="0" xr:uid="{3A1B8CAD-C0C2-4163-ACC7-3FD2F4588A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7" authorId="0" shapeId="0" xr:uid="{786D8851-D1E0-4C8C-B909-1331307CDA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7" authorId="0" shapeId="0" xr:uid="{C94D22FB-73BB-4A14-8F6D-930438485A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7" authorId="0" shapeId="0" xr:uid="{09692D98-6351-4634-B62F-BC35469BBF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8" authorId="0" shapeId="0" xr:uid="{280E4135-F7A0-4ED5-8F7D-F5C4B5806E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8" authorId="0" shapeId="0" xr:uid="{6F8ADE8C-43DE-487C-A27D-818416EB84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8" authorId="0" shapeId="0" xr:uid="{0E89D488-0289-4104-A0ED-52A5167D8C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8" authorId="0" shapeId="0" xr:uid="{81D60E46-AEBD-4007-9E0B-0BD150A35B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8" authorId="0" shapeId="0" xr:uid="{DD633414-428D-4BF3-8AE1-8E1CC50A24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8" authorId="0" shapeId="0" xr:uid="{B5F3E77F-053C-409B-A657-DBA3DC53FB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8" authorId="0" shapeId="0" xr:uid="{C648E55B-E97D-428B-8D83-8AB10486C8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8" authorId="0" shapeId="0" xr:uid="{F93787EB-07B4-48CD-8B2A-93926661DD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8" authorId="0" shapeId="0" xr:uid="{F306828D-0C57-4244-A4CF-C2F5D0FEA1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8" authorId="0" shapeId="0" xr:uid="{59DF4E97-2F76-4431-92DA-A7852177B1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8" authorId="0" shapeId="0" xr:uid="{AC120435-EA22-46A9-864F-A48D468587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8" authorId="0" shapeId="0" xr:uid="{A531DB1F-C6E8-4725-9FFA-9F379EF437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8" authorId="0" shapeId="0" xr:uid="{D5809FDD-56A3-4778-8644-9AFB83950B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8" authorId="0" shapeId="0" xr:uid="{6C943A74-AF85-4253-B3CF-BD54BDC8AC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8" authorId="0" shapeId="0" xr:uid="{F4CDE5E7-63CA-43E7-9ACF-360194D20D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8" authorId="0" shapeId="0" xr:uid="{B4A47454-985A-42CF-8F4A-AA8AE37982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09" authorId="0" shapeId="0" xr:uid="{C9AF1ED2-CB7B-495E-9022-25F27E7C72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09" authorId="0" shapeId="0" xr:uid="{A39692D7-1D8C-4FD1-859B-D02B79E54B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09" authorId="0" shapeId="0" xr:uid="{0257B372-86E2-4A16-A488-49C0432662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09" authorId="0" shapeId="0" xr:uid="{E7D237D1-D06B-4B38-8783-769FAC9653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09" authorId="0" shapeId="0" xr:uid="{6BC561E9-2D8B-4B67-9B38-AA5DF065D0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09" authorId="0" shapeId="0" xr:uid="{C971E9F6-A0C8-410B-9BC6-4D89707296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09" authorId="0" shapeId="0" xr:uid="{979CF6A4-9B58-4B61-9236-3A86EAD980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09" authorId="0" shapeId="0" xr:uid="{19ECFDC9-CD98-46A9-860C-527E65CB72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09" authorId="0" shapeId="0" xr:uid="{CCB1A619-374C-4E90-A08E-D374A29079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09" authorId="0" shapeId="0" xr:uid="{3AA2C712-89C0-4C72-8E0C-4BE08EBDC1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09" authorId="0" shapeId="0" xr:uid="{71745BEB-FC0A-4A4C-9F42-315BA78979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09" authorId="0" shapeId="0" xr:uid="{8E12353F-B221-4977-B660-446A50DFC1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09" authorId="0" shapeId="0" xr:uid="{1A41F15D-F56A-44AD-83CC-E452AC2CF7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09" authorId="0" shapeId="0" xr:uid="{A5CA8051-3044-47CA-BFF6-D1005C0094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09" authorId="0" shapeId="0" xr:uid="{931CBD84-410C-40B6-BFB1-9518042F80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09" authorId="0" shapeId="0" xr:uid="{DC9D4BA5-D721-4BC5-9C13-8CF5D70E23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0" authorId="0" shapeId="0" xr:uid="{99B5B56D-5636-43BA-B824-04EA4C1A59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0" authorId="0" shapeId="0" xr:uid="{859BBBEA-3833-4AF1-9CD2-F612FE251A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0" authorId="0" shapeId="0" xr:uid="{9E0065DA-7E52-4EE7-BA28-CB3ADC6F92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0" authorId="0" shapeId="0" xr:uid="{9F65DA37-77FF-4E33-9816-7BB61E07FB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0" authorId="0" shapeId="0" xr:uid="{85AF0BFC-EB95-4F48-B88E-EEF5653869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0" authorId="0" shapeId="0" xr:uid="{F77A0B2D-CF49-4D98-AA2C-2617E3459A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0" authorId="0" shapeId="0" xr:uid="{45050C3B-4D0A-4DDF-8866-5345573E62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0" authorId="0" shapeId="0" xr:uid="{F499A28F-3D91-439C-9F19-5C3089737E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0" authorId="0" shapeId="0" xr:uid="{70E1E6B5-CD44-4E1F-A40F-D34C51C4C8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0" authorId="0" shapeId="0" xr:uid="{E118B31E-9F8D-40C2-B3AC-FFAEF81F36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0" authorId="0" shapeId="0" xr:uid="{C3B6644A-8595-4D6D-98B4-CA2FAE071E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0" authorId="0" shapeId="0" xr:uid="{3DA0A737-280F-4B9A-B071-E03C48C9C7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0" authorId="0" shapeId="0" xr:uid="{480565FD-9A4E-44F5-953A-5B5F7BE1F7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0" authorId="0" shapeId="0" xr:uid="{7B3141A3-99FB-4369-83BB-2C1A4F1182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0" authorId="0" shapeId="0" xr:uid="{56E73AF5-3273-46F9-B392-25476DB756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0" authorId="0" shapeId="0" xr:uid="{705F7C1A-3990-4E83-9F8F-36F4D4BC08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1" authorId="0" shapeId="0" xr:uid="{48E3015C-71D5-4B59-B8DA-74B387E386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1" authorId="0" shapeId="0" xr:uid="{BC3D53BA-3A52-40A7-BADD-9116F953F7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1" authorId="0" shapeId="0" xr:uid="{C6F089CD-BE3C-45B0-AF73-3AB0C8C525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1" authorId="0" shapeId="0" xr:uid="{3E5C6983-4C91-43EE-B022-8F23320941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1" authorId="0" shapeId="0" xr:uid="{324FFC69-4DD6-43CC-8C05-3B04C57F5F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1" authorId="0" shapeId="0" xr:uid="{3B3DA37A-4107-4DB4-848F-913EC30E0D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1" authorId="0" shapeId="0" xr:uid="{7BF8FCE6-7A89-4FB4-941B-9F198CAF53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1" authorId="0" shapeId="0" xr:uid="{DB62FC59-1C79-49F9-ABC6-FBB6538CF3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1" authorId="0" shapeId="0" xr:uid="{FE733008-AAED-45DD-8872-022F7E0AE3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1" authorId="0" shapeId="0" xr:uid="{4CC8FCDA-DF7A-4105-9292-3ACD9D03AA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1" authorId="0" shapeId="0" xr:uid="{67162127-D3C0-4768-A47F-173EABFB56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1" authorId="0" shapeId="0" xr:uid="{5E702AFE-7BB0-4FE3-B0EE-16B1EF08A5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1" authorId="0" shapeId="0" xr:uid="{50355C3F-9337-4640-A3DF-56CD4601BA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1" authorId="0" shapeId="0" xr:uid="{88750BD6-4A48-4C64-9169-549A91892E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1" authorId="0" shapeId="0" xr:uid="{32DFA768-A9A7-4F97-9D98-D515AB1216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1" authorId="0" shapeId="0" xr:uid="{E5FB79C2-CDAF-4E9E-98B0-1443AC57F1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2" authorId="0" shapeId="0" xr:uid="{E624F196-952C-4AA6-B6D1-AEC5E198F9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2" authorId="0" shapeId="0" xr:uid="{94F7BAA7-27D2-469E-8C94-07C6038C1A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2" authorId="0" shapeId="0" xr:uid="{97D80BF8-1985-4493-9A88-C5D10E8B6A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2" authorId="0" shapeId="0" xr:uid="{9BF5B160-12AA-444A-BDA5-B3FFDAF44B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2" authorId="0" shapeId="0" xr:uid="{3D93677F-1D84-46B8-B677-2333CC086B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2" authorId="0" shapeId="0" xr:uid="{1D8C20E6-47A2-4166-B181-9AC9784973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2" authorId="0" shapeId="0" xr:uid="{5E310143-D2F0-4876-9624-CFFEF98C6C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2" authorId="0" shapeId="0" xr:uid="{5A1013BB-7C71-4FED-9260-5DA07A4A61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2" authorId="0" shapeId="0" xr:uid="{5E108811-0DCB-4BF3-84C2-B937328E3C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2" authorId="0" shapeId="0" xr:uid="{11AFCF8D-AA71-41C1-B764-D4A9505C31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2" authorId="0" shapeId="0" xr:uid="{C17E8DF6-14F5-4EDD-B75C-91D5621496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2" authorId="0" shapeId="0" xr:uid="{D1C24C9B-C5E8-446A-9F48-937BF22A49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2" authorId="0" shapeId="0" xr:uid="{E3DF65FE-5BB1-49BB-8A51-6F50175150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2" authorId="0" shapeId="0" xr:uid="{1F7A9017-0A61-45BB-AA62-8ABE888E42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2" authorId="0" shapeId="0" xr:uid="{21159E32-B3D8-4F3A-9954-3CD31785D8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2" authorId="0" shapeId="0" xr:uid="{EF87C646-1F3D-44E0-BBF4-82E5ADD175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3" authorId="0" shapeId="0" xr:uid="{DFB1E11C-7F89-4720-8E39-73BC37CA83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3" authorId="0" shapeId="0" xr:uid="{C05DEFA5-3718-4A94-A7C3-4192E7448C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3" authorId="0" shapeId="0" xr:uid="{6ACC20A3-87D0-488C-8BBB-8167F53C12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3" authorId="0" shapeId="0" xr:uid="{F0436A38-9E4F-414E-BFF1-FA36222DD4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3" authorId="0" shapeId="0" xr:uid="{901CEF16-8F42-48E4-8BFF-8BD8EABD02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3" authorId="0" shapeId="0" xr:uid="{B09C8389-F431-4D5E-8348-CAC13C17E3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3" authorId="0" shapeId="0" xr:uid="{19EDA355-7529-48D9-B621-58C3A81705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3" authorId="0" shapeId="0" xr:uid="{2617474B-91B5-403E-BA79-F749293EA1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3" authorId="0" shapeId="0" xr:uid="{28D470C6-BA67-4424-9D23-9E2C0A2C61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3" authorId="0" shapeId="0" xr:uid="{216BBC72-0AEE-4F8C-AC3A-D47118ED75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3" authorId="0" shapeId="0" xr:uid="{0955E47A-913B-4000-9F8F-AD53B0F169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3" authorId="0" shapeId="0" xr:uid="{124CB14E-579D-4C58-B0EA-F5DA4415EB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3" authorId="0" shapeId="0" xr:uid="{AAB81C2D-7925-4307-9F5A-675705F41A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3" authorId="0" shapeId="0" xr:uid="{66D42141-20DD-4C5D-A01B-044C990903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3" authorId="0" shapeId="0" xr:uid="{D9AF9E7E-837F-4CF9-8431-E6B009FB16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3" authorId="0" shapeId="0" xr:uid="{5108A88B-BD97-49A9-B9A6-0998F7AB5F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6" authorId="0" shapeId="0" xr:uid="{1DC75398-440E-4474-BEDD-A5DEEF875D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6" authorId="0" shapeId="0" xr:uid="{FA38339E-C6C8-45D8-87CC-D303C568B2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6" authorId="0" shapeId="0" xr:uid="{61F94A85-9F9C-4439-B169-B584D82D26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6" authorId="0" shapeId="0" xr:uid="{ADB6D9C2-0EA9-47A9-91A0-7AAD2B2BE2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6" authorId="0" shapeId="0" xr:uid="{1527AAC0-C7C5-42CD-B5E0-C76DFB0508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6" authorId="0" shapeId="0" xr:uid="{BCD1C883-8866-4FDE-9FF5-46925D0D6E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6" authorId="0" shapeId="0" xr:uid="{F8988B0B-1161-4084-BB02-24F709264B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6" authorId="0" shapeId="0" xr:uid="{F2EF8058-1B19-4D19-8A5B-EA5AB1B33E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6" authorId="0" shapeId="0" xr:uid="{E9E2B775-0547-4429-8D16-FB8EEBC94A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6" authorId="0" shapeId="0" xr:uid="{1CFEFA04-970E-4EB7-B38D-CF945B80FC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6" authorId="0" shapeId="0" xr:uid="{C3FBCEED-4C35-4928-AC80-8EB5DC38C0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6" authorId="0" shapeId="0" xr:uid="{86EABC05-1D1A-4144-B410-0D73B4EB86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6" authorId="0" shapeId="0" xr:uid="{4FBB6883-01DE-42BF-A5EE-7A0677F61E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6" authorId="0" shapeId="0" xr:uid="{8AF19D36-B839-4E6B-B235-31CFE8CA3B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6" authorId="0" shapeId="0" xr:uid="{E5D3E87F-CA48-4803-AF9B-CF0DA03F1D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6" authorId="0" shapeId="0" xr:uid="{B5A9AAD3-A579-457F-ADD1-D117C59D9B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7" authorId="0" shapeId="0" xr:uid="{5138E893-7A90-479C-9073-896E486200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7" authorId="0" shapeId="0" xr:uid="{CBCB56C5-6000-457A-8D47-B0F0338A8E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7" authorId="0" shapeId="0" xr:uid="{2B7C1DC0-0B41-4390-9EC3-E7759F56A2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7" authorId="0" shapeId="0" xr:uid="{E3115E52-5198-4F5F-A0B6-73F79C926B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7" authorId="0" shapeId="0" xr:uid="{338FB941-03EB-4F51-A817-03CFD945C9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7" authorId="0" shapeId="0" xr:uid="{2C08C58D-B106-4B64-B4A0-1D2C8B2767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7" authorId="0" shapeId="0" xr:uid="{48BBDCCC-18FA-46AE-B9D5-C526147CEB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7" authorId="0" shapeId="0" xr:uid="{7658BAB4-027F-4287-826C-54FC5653BF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7" authorId="0" shapeId="0" xr:uid="{66788B21-D6E6-4201-A7BF-569B2422BF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7" authorId="0" shapeId="0" xr:uid="{B6834179-5E6A-492B-AF1B-5A405BF7C0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7" authorId="0" shapeId="0" xr:uid="{874C923F-9E73-432E-A954-B66CFF3BBD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7" authorId="0" shapeId="0" xr:uid="{2DCC1D5B-C180-4632-BEC0-6CC20C87E5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7" authorId="0" shapeId="0" xr:uid="{B6F127BE-2068-429F-A887-72FF35EBAF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7" authorId="0" shapeId="0" xr:uid="{9838F999-5F92-41BD-A1BB-A89231571D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7" authorId="0" shapeId="0" xr:uid="{D1E6919A-01E2-432A-B26D-37692FC0CC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7" authorId="0" shapeId="0" xr:uid="{1B28A21B-389D-4861-B5B9-6B11C1FA42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8" authorId="0" shapeId="0" xr:uid="{B9B24F1D-D673-42A1-9D54-FDBBEAE76E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8" authorId="0" shapeId="0" xr:uid="{EEB698F1-448E-4A45-A7E5-F0CF21A6CB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8" authorId="0" shapeId="0" xr:uid="{7D6A1DCF-B2DD-467C-BE4A-CB6334D125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8" authorId="0" shapeId="0" xr:uid="{4CE8808B-A501-40E3-AF5F-24DDD79B1D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8" authorId="0" shapeId="0" xr:uid="{30D8E82D-2593-4DBF-9CE5-3D2EF64B0E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8" authorId="0" shapeId="0" xr:uid="{929510CF-ADE6-4C77-94F7-7CA67486C0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8" authorId="0" shapeId="0" xr:uid="{23E00AC1-86D9-4A8C-9CDE-9A567275B3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8" authorId="0" shapeId="0" xr:uid="{92FA951E-19FF-4F9D-A23A-B8EAF9FB56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8" authorId="0" shapeId="0" xr:uid="{F29B7BC2-EB14-4AF8-9135-C56A19CFB7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8" authorId="0" shapeId="0" xr:uid="{07AECB05-94FA-4DDB-9648-70B3629348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8" authorId="0" shapeId="0" xr:uid="{F583D6D5-D9E3-4B00-87A5-D6B2A54E49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8" authorId="0" shapeId="0" xr:uid="{330DA00D-43B1-4E5F-A0C0-6BB1C3E963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8" authorId="0" shapeId="0" xr:uid="{572CAD51-C100-4E36-8258-8B7CC45DFB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8" authorId="0" shapeId="0" xr:uid="{ECDFC58A-08CF-4B70-BD36-2929380188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8" authorId="0" shapeId="0" xr:uid="{74BBE496-A4DD-44E8-990E-A40C15C616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8" authorId="0" shapeId="0" xr:uid="{C0B7D2B8-B2B7-4F06-9F76-3B8CC65E5A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19" authorId="0" shapeId="0" xr:uid="{99C72DEF-0349-4A5F-97B1-B9842F2C14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19" authorId="0" shapeId="0" xr:uid="{A0CE392D-6C64-4687-B3C9-BBCB272CC7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19" authorId="0" shapeId="0" xr:uid="{FED9B94C-3892-4015-8E30-CB59C051E4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19" authorId="0" shapeId="0" xr:uid="{AC8AAF5E-7EA1-421B-AD14-54FE530C18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19" authorId="0" shapeId="0" xr:uid="{FCA8ECE0-47A9-4462-BF6A-453BE75A60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19" authorId="0" shapeId="0" xr:uid="{286AAAC6-B236-4A44-B6B6-212FA66A34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19" authorId="0" shapeId="0" xr:uid="{B54EA5F7-50F2-4A78-9C61-584A4E71706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19" authorId="0" shapeId="0" xr:uid="{0BA53604-CB22-473C-AEFC-1A8E7A9659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19" authorId="0" shapeId="0" xr:uid="{AF48BA00-6070-4465-A5F8-B53FE391BA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19" authorId="0" shapeId="0" xr:uid="{AF258EFA-031D-4230-AD35-A63510FC84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19" authorId="0" shapeId="0" xr:uid="{CD3C5BAD-2265-45EF-BFB4-DBE7592B62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19" authorId="0" shapeId="0" xr:uid="{E75A6416-CDC4-4A7B-9B56-7DA73F035F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19" authorId="0" shapeId="0" xr:uid="{894E548A-6070-4433-B34F-1FDE82F1B3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19" authorId="0" shapeId="0" xr:uid="{D2D9100E-C6A9-4F7E-9455-81C31BE302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19" authorId="0" shapeId="0" xr:uid="{FD0CCF4E-EEA9-4193-99F4-CAEB8CE892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19" authorId="0" shapeId="0" xr:uid="{380530D6-827E-4837-8C3C-54CDEFF5B1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0" authorId="0" shapeId="0" xr:uid="{0C3CB5E5-D094-43FE-A5B8-14412BEEC9D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0" authorId="0" shapeId="0" xr:uid="{C9595466-383A-4C1F-874C-A23F85224C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0" authorId="0" shapeId="0" xr:uid="{95D36E7D-5677-4A1D-BD50-18236A5011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0" authorId="0" shapeId="0" xr:uid="{34647BB6-0FA2-4882-B221-498CAC6EA0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0" authorId="0" shapeId="0" xr:uid="{257DB398-8738-4388-8EE4-DE96B8FEA3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0" authorId="0" shapeId="0" xr:uid="{B0B6237E-7EB0-420C-9A48-160713F041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0" authorId="0" shapeId="0" xr:uid="{444351CE-3F96-49D5-BFBA-DEA93DE857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0" authorId="0" shapeId="0" xr:uid="{970AABC8-0643-461A-B631-226849FBB5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0" authorId="0" shapeId="0" xr:uid="{8C5BC591-7AA7-4D88-9804-C07C222987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0" authorId="0" shapeId="0" xr:uid="{CCB12E83-BE23-45BC-BA6E-B9F5C54EF5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0" authorId="0" shapeId="0" xr:uid="{DC39C6F3-223A-4BFB-8EB2-2C4D74A50A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0" authorId="0" shapeId="0" xr:uid="{D559AAE1-8AAB-4EF2-B620-BA9F64954B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0" authorId="0" shapeId="0" xr:uid="{5B0BBB43-AF08-42A1-8C98-E43F3FB548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0" authorId="0" shapeId="0" xr:uid="{D7638DA7-2F2F-4E27-9244-D5CD87AEA9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0" authorId="0" shapeId="0" xr:uid="{54A2B0C2-FFD1-4FEB-97B9-0BE2400A2E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0" authorId="0" shapeId="0" xr:uid="{E9D45BA1-D900-4BD6-8307-C9104F27FD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1" authorId="0" shapeId="0" xr:uid="{A85A6554-43FE-469B-9062-D03172381C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1" authorId="0" shapeId="0" xr:uid="{DCCBF9E6-9A6A-40D5-AF01-9EFA87935D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1" authorId="0" shapeId="0" xr:uid="{EFE6AC4C-A314-4EE8-B6B9-754B52DD41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1" authorId="0" shapeId="0" xr:uid="{03800548-3C3A-4D51-977C-4FD2EB9A6C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1" authorId="0" shapeId="0" xr:uid="{07A0D9C0-CA31-4165-8421-56C4844A1B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1" authorId="0" shapeId="0" xr:uid="{654D202F-9668-42FC-B9A7-5634A32D77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1" authorId="0" shapeId="0" xr:uid="{D5F49261-3A20-45EF-A8DB-BE0C46B754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1" authorId="0" shapeId="0" xr:uid="{70BD5262-CBAE-4639-B9AE-EE76FEB157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1" authorId="0" shapeId="0" xr:uid="{72490947-28A8-4AFC-8F65-3222DF8DBD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1" authorId="0" shapeId="0" xr:uid="{73B55F14-D64C-4085-9968-76092EDC31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1" authorId="0" shapeId="0" xr:uid="{3F3EF0FC-8807-40EE-A1F9-DDDD06937B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1" authorId="0" shapeId="0" xr:uid="{7BA1CB7A-5F01-4C89-AE4D-D53DE641A1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1" authorId="0" shapeId="0" xr:uid="{D21452D6-2007-4AED-AE60-012F609E88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1" authorId="0" shapeId="0" xr:uid="{B9097EE0-B36E-4E90-8D5F-651D9762E8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1" authorId="0" shapeId="0" xr:uid="{79BD6FEA-1588-4B81-A5B9-B8AFC41FD5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1" authorId="0" shapeId="0" xr:uid="{B37B3DAA-0807-4E61-86AD-77734A9BF7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2" authorId="0" shapeId="0" xr:uid="{21D8EF3D-A757-4821-B09E-2A9E6088DF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2" authorId="0" shapeId="0" xr:uid="{36351385-DF5F-46E5-B075-D811764FAF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2" authorId="0" shapeId="0" xr:uid="{C9172F84-A0B2-4782-A7C2-E7F3E3D59A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2" authorId="0" shapeId="0" xr:uid="{E576B313-3DF0-4FE6-82B5-1638BFA86C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2" authorId="0" shapeId="0" xr:uid="{54874BAA-4EF5-4FD3-99B7-47F5E36008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2" authorId="0" shapeId="0" xr:uid="{1C1F11C3-DD08-4FD9-822C-5CC019EE40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2" authorId="0" shapeId="0" xr:uid="{713BCFB6-E8ED-4409-A375-25C89ED719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2" authorId="0" shapeId="0" xr:uid="{2FBE459B-8873-4A40-BE27-C5C66B08C0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2" authorId="0" shapeId="0" xr:uid="{EBBFD9F0-6F28-4BAE-B971-D14B2F3AE9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2" authorId="0" shapeId="0" xr:uid="{B2CD00AE-CAFC-426B-B4CB-4711231531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2" authorId="0" shapeId="0" xr:uid="{15D02D99-2381-4A13-8B7A-0E34618DA0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2" authorId="0" shapeId="0" xr:uid="{199E50BC-1E93-4484-AAEF-BE068CB9DC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2" authorId="0" shapeId="0" xr:uid="{0831D298-9B55-4D6A-988C-421905BECB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2" authorId="0" shapeId="0" xr:uid="{26D4BFEE-6177-402C-B69D-C9F217903B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2" authorId="0" shapeId="0" xr:uid="{7E06D590-E7E9-4998-8088-979365A8D9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2" authorId="0" shapeId="0" xr:uid="{51908F42-B58D-4456-A55A-F4B478701C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3" authorId="0" shapeId="0" xr:uid="{6A2095EE-A9F1-412B-B880-A60D42B2D8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3" authorId="0" shapeId="0" xr:uid="{C2C35DFD-6F70-4FE2-9056-A78D34271E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3" authorId="0" shapeId="0" xr:uid="{0BC2786D-551E-40F4-AAE0-AA479ADD82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3" authorId="0" shapeId="0" xr:uid="{2C66BA84-1E7C-430C-8F01-938B1C3C2F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3" authorId="0" shapeId="0" xr:uid="{465DF403-7716-419A-9CB2-FA7AC3D647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3" authorId="0" shapeId="0" xr:uid="{7D7A3A1A-8459-4E5D-B532-9892F62EEB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3" authorId="0" shapeId="0" xr:uid="{6CBE75F1-9B1F-4AC8-B9EA-86BC59B093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3" authorId="0" shapeId="0" xr:uid="{8ED2D685-B8B6-428B-826E-97D7455C65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3" authorId="0" shapeId="0" xr:uid="{1838A2EF-EF8A-4051-95B1-D7B52055B2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3" authorId="0" shapeId="0" xr:uid="{0B3A9276-6AE2-4FB9-87DD-EBC81B1AE5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3" authorId="0" shapeId="0" xr:uid="{88D4F532-46B9-4526-9DB4-6D3F98EFF7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3" authorId="0" shapeId="0" xr:uid="{82F6F57D-A9FE-4B50-956E-B1EF69FB6F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3" authorId="0" shapeId="0" xr:uid="{ABF70B8D-1110-4365-9C68-9CD5CEF457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3" authorId="0" shapeId="0" xr:uid="{F135DE45-CBB2-4D3C-A722-616438204A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3" authorId="0" shapeId="0" xr:uid="{6BC0B771-4A1E-4BD6-96ED-0AA1F2CF0B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3" authorId="0" shapeId="0" xr:uid="{C3B50B6B-257C-483E-9F7F-46265D436F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4" authorId="0" shapeId="0" xr:uid="{EDC44E62-0996-41AF-B3A2-293989D77D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4" authorId="0" shapeId="0" xr:uid="{C6730571-1335-4BB1-868E-65EE007353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4" authorId="0" shapeId="0" xr:uid="{139B07EA-DD8B-4ED5-919B-AF817074C0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4" authorId="0" shapeId="0" xr:uid="{CE720598-77F1-48BE-9F1D-76F4570B53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4" authorId="0" shapeId="0" xr:uid="{E2111665-1A99-4839-9146-6039FB24F1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4" authorId="0" shapeId="0" xr:uid="{03252906-B737-4EAA-A49B-63E1BB52C2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4" authorId="0" shapeId="0" xr:uid="{5E415C1E-9F35-42D5-9D95-05AC784C95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4" authorId="0" shapeId="0" xr:uid="{4E5D3959-B7B5-48D9-8014-D2D0B05500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4" authorId="0" shapeId="0" xr:uid="{E7FD0A86-1A21-4510-A95D-86FE1AFF46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4" authorId="0" shapeId="0" xr:uid="{90963B70-349D-4F2F-90D7-600D755BF6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4" authorId="0" shapeId="0" xr:uid="{7A5E5FA5-C0C1-4358-9A95-3434428355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4" authorId="0" shapeId="0" xr:uid="{CD404EC0-954D-4E0D-BA3D-54BD1546EC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4" authorId="0" shapeId="0" xr:uid="{693C6455-FA47-40E4-89A9-AB1C4577F33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4" authorId="0" shapeId="0" xr:uid="{274B35B8-9D84-40A0-96B2-3296324BC6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4" authorId="0" shapeId="0" xr:uid="{CEE6EF3C-3ED8-4B2D-9543-1C92684295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4" authorId="0" shapeId="0" xr:uid="{ACFD958C-7854-4F87-B970-9074E89C64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5" authorId="0" shapeId="0" xr:uid="{EF8EB775-DFB1-4799-9FC8-53A830B703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5" authorId="0" shapeId="0" xr:uid="{D76E3955-7686-4B51-B2E6-ED22F42C1C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5" authorId="0" shapeId="0" xr:uid="{AE36D036-E304-4AE5-AEF0-E88C0EE2A7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5" authorId="0" shapeId="0" xr:uid="{57B4772A-BB51-4F91-92F0-25C58E8E3D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5" authorId="0" shapeId="0" xr:uid="{DB11B012-6D14-4C0A-948E-62951396F1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5" authorId="0" shapeId="0" xr:uid="{7309AF51-A8E3-4DF1-83F0-BEAF3A8CFD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5" authorId="0" shapeId="0" xr:uid="{F6E680B1-CE5A-4670-A6AA-90F0F106A2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5" authorId="0" shapeId="0" xr:uid="{D6FC2C84-BAFD-4C71-9F16-C519BB2FB8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5" authorId="0" shapeId="0" xr:uid="{34093BE0-D970-439F-A2E9-5F5D776F64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5" authorId="0" shapeId="0" xr:uid="{AA7B172E-F29A-4DA5-B905-F443138080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5" authorId="0" shapeId="0" xr:uid="{6558AC8D-4563-4D88-90C3-A89285439A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5" authorId="0" shapeId="0" xr:uid="{0AC17B40-A299-43F5-AC48-BFDA90BB1E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5" authorId="0" shapeId="0" xr:uid="{193ED4E5-D1F9-4D11-B474-21BB9CFB61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5" authorId="0" shapeId="0" xr:uid="{C7EC98DC-ACD1-4D6B-BE0F-582B680475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5" authorId="0" shapeId="0" xr:uid="{BE9667A0-40F5-4477-8B92-7833E91393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5" authorId="0" shapeId="0" xr:uid="{10FEB839-19AC-4B28-8AD1-D010307EAB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6" authorId="0" shapeId="0" xr:uid="{5D6C0ABA-EB39-493E-B160-6F584E9A05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6" authorId="0" shapeId="0" xr:uid="{639A69A4-68B6-43F3-A08A-26B8475175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6" authorId="0" shapeId="0" xr:uid="{E8D38CC6-DF3D-40A8-B7DD-2BC8989BFB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6" authorId="0" shapeId="0" xr:uid="{02CF3D62-2C91-44EB-A01E-6B34095292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6" authorId="0" shapeId="0" xr:uid="{142A5D61-4CFB-4659-946B-51AAABC45B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6" authorId="0" shapeId="0" xr:uid="{FDF28725-3A98-4434-AD9F-5AD6F0FF98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6" authorId="0" shapeId="0" xr:uid="{61B0BDA6-FB63-4B59-BD6A-9C9D019BF4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6" authorId="0" shapeId="0" xr:uid="{4042D4B9-E1AE-407E-989D-41CA88017A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6" authorId="0" shapeId="0" xr:uid="{6D8A7F85-5D15-4E95-8E76-4EF8BCFE39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6" authorId="0" shapeId="0" xr:uid="{7E25590F-8336-4F5C-838B-0ADCEF7A4C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6" authorId="0" shapeId="0" xr:uid="{4A157D85-BE44-4BB8-B2D7-374B304245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6" authorId="0" shapeId="0" xr:uid="{45F7C0F2-701B-446C-A91A-9C59F431C6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6" authorId="0" shapeId="0" xr:uid="{F968D722-DB08-490D-BF97-DCCEF5228E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6" authorId="0" shapeId="0" xr:uid="{640D1BB7-4637-49B3-92E7-64A41E8540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6" authorId="0" shapeId="0" xr:uid="{AB09E101-E3F3-4F6E-803D-70A25FB526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6" authorId="0" shapeId="0" xr:uid="{29E474C9-B26A-48C2-A157-51672C67B9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7" authorId="0" shapeId="0" xr:uid="{689B3977-75D9-400B-A7D5-4FEB57055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7" authorId="0" shapeId="0" xr:uid="{3BD971BF-5ADC-420E-BC62-1CAFFAC454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7" authorId="0" shapeId="0" xr:uid="{FCE57A01-0A48-4E28-92A7-D1F5D1E834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7" authorId="0" shapeId="0" xr:uid="{FF86715C-1189-4FCA-8591-A7DBA852CD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7" authorId="0" shapeId="0" xr:uid="{07D17A2C-6C27-4027-9868-19AEB60630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7" authorId="0" shapeId="0" xr:uid="{19BBDDF8-E12F-4379-B3D8-CDC2AD79C7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7" authorId="0" shapeId="0" xr:uid="{D9CF0D6F-B7E8-4C41-98FE-E91B90308F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7" authorId="0" shapeId="0" xr:uid="{2B6965D2-5E11-4053-8011-6A45A4A567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7" authorId="0" shapeId="0" xr:uid="{381AA9BF-79D7-4AD9-AF0F-72A49691BA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7" authorId="0" shapeId="0" xr:uid="{4CAE6438-D2AE-4AF2-B45F-AD6B680B42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7" authorId="0" shapeId="0" xr:uid="{F5A80962-B848-446F-A109-5EF51D5D52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7" authorId="0" shapeId="0" xr:uid="{CA47F10A-AC77-4222-A352-9A4DC2913E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7" authorId="0" shapeId="0" xr:uid="{0D65F33D-082D-4FAF-98D0-C93D47628B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7" authorId="0" shapeId="0" xr:uid="{9F789B0C-EE77-4360-8A98-AA2853C9E4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7" authorId="0" shapeId="0" xr:uid="{7FA2C571-D123-4655-B4AB-1990E7F8A1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7" authorId="0" shapeId="0" xr:uid="{6A71FFB5-3681-4ADF-B050-8F0D7DFEA4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8" authorId="0" shapeId="0" xr:uid="{51C07513-F016-4699-BD57-7611D5A039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8" authorId="0" shapeId="0" xr:uid="{48F9FEED-BDF6-4DC1-B9F9-34E6792156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8" authorId="0" shapeId="0" xr:uid="{8B7C61B4-4F5E-4F00-B80F-879EF20AAC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8" authorId="0" shapeId="0" xr:uid="{985BEDD4-4A54-468C-8CC8-F26B72320A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8" authorId="0" shapeId="0" xr:uid="{088D5374-2F2C-429B-93E5-243EA2417A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8" authorId="0" shapeId="0" xr:uid="{5F1F8DEE-4F8E-47B4-9740-74D13EB883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8" authorId="0" shapeId="0" xr:uid="{208FB9DF-B132-4233-B2F7-1804AD1638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8" authorId="0" shapeId="0" xr:uid="{58791BF1-E5E5-485E-89F7-1EAC2AAF68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8" authorId="0" shapeId="0" xr:uid="{528A3252-D7E5-4885-8D13-B582F04D66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8" authorId="0" shapeId="0" xr:uid="{A3DFC980-FA9F-4EF0-BBBD-C3EBFB5DE7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8" authorId="0" shapeId="0" xr:uid="{350A22FF-29FD-4F7C-BF26-6966861C1F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8" authorId="0" shapeId="0" xr:uid="{F2F7AF01-837C-41CC-840E-79AB3F0736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8" authorId="0" shapeId="0" xr:uid="{281A3EE7-9235-46B7-82D7-92C7184108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8" authorId="0" shapeId="0" xr:uid="{9A572D5F-95F0-4420-904E-BC57E52513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8" authorId="0" shapeId="0" xr:uid="{016A2146-AF7D-4898-A0EC-FD1E21EF89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8" authorId="0" shapeId="0" xr:uid="{85B3C97C-832C-4D08-BBFC-8FF1A0EA4E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29" authorId="0" shapeId="0" xr:uid="{0066CE61-1358-4218-B15D-51AB8FD233B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29" authorId="0" shapeId="0" xr:uid="{9AFE9A8C-7A09-4584-AA94-70BCDA4249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29" authorId="0" shapeId="0" xr:uid="{7ADE3A59-1084-4C2D-A9D2-1CF53FB82B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29" authorId="0" shapeId="0" xr:uid="{75F56670-61BB-456D-A3AF-74A3EBC10C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29" authorId="0" shapeId="0" xr:uid="{5ABC7B9D-44C2-4F5D-97AD-6277A89399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29" authorId="0" shapeId="0" xr:uid="{75AC80AD-8EB8-4A86-925E-EC36C6FE0C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29" authorId="0" shapeId="0" xr:uid="{CE46D744-75D3-4D4A-AC87-43DF549AD8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29" authorId="0" shapeId="0" xr:uid="{F2A1BFA9-7F96-49D3-9E95-9E2AC3018B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29" authorId="0" shapeId="0" xr:uid="{CFC49782-663B-4140-8590-0B1B7C9169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29" authorId="0" shapeId="0" xr:uid="{FDDD97D3-3852-4A3C-9C87-0F3DE9AA62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29" authorId="0" shapeId="0" xr:uid="{8D3EA9CD-C530-49E7-A05A-D9D082911D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29" authorId="0" shapeId="0" xr:uid="{31BE905D-0C52-4362-B843-764FF1FFBE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29" authorId="0" shapeId="0" xr:uid="{F1D86AA5-B4F3-4C0C-A0F1-934AFEE4CD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29" authorId="0" shapeId="0" xr:uid="{0A3F7252-9178-479E-8220-136550129A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29" authorId="0" shapeId="0" xr:uid="{0A04853D-4014-4712-A97D-AD20024B0A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29" authorId="0" shapeId="0" xr:uid="{211B07F5-96AE-4C48-BD29-6D5D0EF2E4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0" authorId="0" shapeId="0" xr:uid="{A85AD73A-3752-4BF8-9878-9913C2CD37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0" authorId="0" shapeId="0" xr:uid="{19512186-57D5-42D2-B9FE-F9DD677E26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0" authorId="0" shapeId="0" xr:uid="{1CF25244-5E19-4E5D-A64B-558856F72B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0" authorId="0" shapeId="0" xr:uid="{903FC554-90DB-4A4A-BCDA-006DA303BC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0" authorId="0" shapeId="0" xr:uid="{4D3FD042-2E4C-4DB7-8CCA-44F074C8AF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0" authorId="0" shapeId="0" xr:uid="{FDFBCBD9-8E49-4DCA-9F19-C697478CEC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0" authorId="0" shapeId="0" xr:uid="{3F37B9D4-CC95-4C64-8188-C164AA96B7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0" authorId="0" shapeId="0" xr:uid="{21EC265D-3805-402B-AC1B-5E04B4A5CE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0" authorId="0" shapeId="0" xr:uid="{13F0DC34-4164-4181-ABB9-7BB9FE6CA2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0" authorId="0" shapeId="0" xr:uid="{CB8A5F3B-4628-4F2F-AC84-2EE6F6046A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0" authorId="0" shapeId="0" xr:uid="{DFA42524-4BC3-4DCC-8852-91098E4868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0" authorId="0" shapeId="0" xr:uid="{7F751EC5-B5D3-4EAC-8BBF-537967B355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0" authorId="0" shapeId="0" xr:uid="{C57039B9-A21B-4F06-8439-0634C96970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0" authorId="0" shapeId="0" xr:uid="{B91073D4-455D-4D98-B0F5-330CE3B47E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0" authorId="0" shapeId="0" xr:uid="{920A7801-2292-48EE-B692-7ABBE7CDD2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0" authorId="0" shapeId="0" xr:uid="{D36752E9-0D5A-462D-82AD-5521FC942F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1" authorId="0" shapeId="0" xr:uid="{511B16D0-410B-40E8-897B-E52A5A9D21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1" authorId="0" shapeId="0" xr:uid="{04A0EE1C-0B9D-4B58-982A-FE748C7CAD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1" authorId="0" shapeId="0" xr:uid="{916E711C-497F-40D1-96C5-B80E11637F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1" authorId="0" shapeId="0" xr:uid="{427D7223-BDDB-4E47-B081-22A16BF8F5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1" authorId="0" shapeId="0" xr:uid="{948A4820-EB37-4801-87F1-029A62B3E4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1" authorId="0" shapeId="0" xr:uid="{1BE1B827-5E2B-40B7-8A12-957C2B09AD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1" authorId="0" shapeId="0" xr:uid="{630709FE-91EB-476C-94EE-239E3E0FD4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1" authorId="0" shapeId="0" xr:uid="{4F70BA2D-2E0D-4EB4-8E36-40AFBB2105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1" authorId="0" shapeId="0" xr:uid="{79BAB7A2-C556-4421-A894-5306F1F1E3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1" authorId="0" shapeId="0" xr:uid="{1E30E7FD-91D7-4688-B201-2B1EE7B68F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1" authorId="0" shapeId="0" xr:uid="{623D3D0D-3218-4C7B-98BC-556B26200C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1" authorId="0" shapeId="0" xr:uid="{DE6C0A2F-BBAA-498E-8EFC-898AF3BF7A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1" authorId="0" shapeId="0" xr:uid="{83160D9B-58E5-4658-BD6B-E69378D3D1D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1" authorId="0" shapeId="0" xr:uid="{E4303B0A-6958-48DC-8285-204B31F5D0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1" authorId="0" shapeId="0" xr:uid="{F668B321-6EC6-4A83-BB3E-5B3F23A7A9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1" authorId="0" shapeId="0" xr:uid="{1B1DACF7-D286-4CBD-9965-3A3818EA23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4" authorId="0" shapeId="0" xr:uid="{A4F3D43D-60C3-4C6A-8CB2-CB425C1DB5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4" authorId="0" shapeId="0" xr:uid="{5823DD8F-6905-4F77-9560-83156FD5EC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4" authorId="0" shapeId="0" xr:uid="{389A3D8A-E72C-4009-A109-C9168DBC34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4" authorId="0" shapeId="0" xr:uid="{23D17C7F-C97E-4398-9865-47AA5137CC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4" authorId="0" shapeId="0" xr:uid="{A1487C6B-2CCC-408B-A328-11250ACBDD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4" authorId="0" shapeId="0" xr:uid="{D9805D61-7E5C-41AE-86D2-8C679B76D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4" authorId="0" shapeId="0" xr:uid="{D21BD8C0-B235-49A0-A030-76A43271B9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4" authorId="0" shapeId="0" xr:uid="{5495B35A-6F9E-4DEB-A3E3-11E0FA240E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4" authorId="0" shapeId="0" xr:uid="{7031E501-19FF-4F3E-BED1-27D454D1FF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4" authorId="0" shapeId="0" xr:uid="{1AF7A8D1-0198-4C39-93A4-1CD219BA0C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4" authorId="0" shapeId="0" xr:uid="{7BBAF4F3-958C-47EE-8917-81D3864AE3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4" authorId="0" shapeId="0" xr:uid="{405962FC-0AD6-4E0F-8356-6FEED57C19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4" authorId="0" shapeId="0" xr:uid="{A5C557B0-FB54-4B52-882E-C41DE03086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4" authorId="0" shapeId="0" xr:uid="{4AFEED67-2663-4B34-914F-F5D126D515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4" authorId="0" shapeId="0" xr:uid="{D1863ED5-1877-4881-9239-1952A37E3F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4" authorId="0" shapeId="0" xr:uid="{7595F394-AEAA-49C4-9C3A-527D799DE9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5" authorId="0" shapeId="0" xr:uid="{A413AB66-82B9-4D66-BE23-084ED0EC0D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5" authorId="0" shapeId="0" xr:uid="{B4CE1944-D829-4D71-BAF9-C43B487CAB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5" authorId="0" shapeId="0" xr:uid="{1FDD3C61-9012-47CB-95DD-833989302B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5" authorId="0" shapeId="0" xr:uid="{E5B93839-9A8E-43A9-9024-39BA50E082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5" authorId="0" shapeId="0" xr:uid="{21A20E8E-4E86-417E-82CE-1964A51158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5" authorId="0" shapeId="0" xr:uid="{962208CF-F3A0-4AFF-AA7C-2A915ABC297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5" authorId="0" shapeId="0" xr:uid="{5364FC74-D304-4B99-B4D5-3D5A692450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5" authorId="0" shapeId="0" xr:uid="{43A4AD13-D552-43C1-93F5-7F44A2BE73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5" authorId="0" shapeId="0" xr:uid="{F3521A4F-15A9-48BA-AF06-085313CC27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5" authorId="0" shapeId="0" xr:uid="{67F84B19-53BF-4F9F-BB3F-798072212B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5" authorId="0" shapeId="0" xr:uid="{AD5703C9-BB91-47DA-8180-1C92A28C1E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5" authorId="0" shapeId="0" xr:uid="{E8CD4F1C-1713-46BD-BFF1-9617CB9AA0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5" authorId="0" shapeId="0" xr:uid="{9005C863-8658-4316-913B-2732C9959D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5" authorId="0" shapeId="0" xr:uid="{F189E45A-FF35-480E-9B67-15D4A0E8E9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5" authorId="0" shapeId="0" xr:uid="{600DCBBE-DAB1-4736-8BDF-8A70496483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5" authorId="0" shapeId="0" xr:uid="{9A50FD90-D069-4881-9B9B-E9D777C40B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6" authorId="0" shapeId="0" xr:uid="{23530D98-8268-4C5E-8927-29CC07D991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6" authorId="0" shapeId="0" xr:uid="{5A2B549B-7643-4988-A559-8273378F56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6" authorId="0" shapeId="0" xr:uid="{D5A84E99-C23A-46A8-A476-C46B80418B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6" authorId="0" shapeId="0" xr:uid="{7B2F50F9-1D76-4C1A-AA8B-A80137AB6B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6" authorId="0" shapeId="0" xr:uid="{40AF5806-C9D2-48DC-B961-B5F0E567B4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6" authorId="0" shapeId="0" xr:uid="{52E0D0EC-8DEC-41C9-A157-4C39859CEE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6" authorId="0" shapeId="0" xr:uid="{A33AFFE7-B0CB-45C8-9B8D-E4D8CC09EF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6" authorId="0" shapeId="0" xr:uid="{287D67E0-2F2C-4A15-9C1D-80FF5EB2E0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6" authorId="0" shapeId="0" xr:uid="{C9CAAADD-10F1-480A-A08A-F2F70DF69D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6" authorId="0" shapeId="0" xr:uid="{11CF958C-7BD2-4337-A30F-D446CD75A6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6" authorId="0" shapeId="0" xr:uid="{1C75CBD6-8957-4C2C-9B10-760F46940F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6" authorId="0" shapeId="0" xr:uid="{E7CB08D4-7EC0-4FDE-8DB5-8606015BE6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6" authorId="0" shapeId="0" xr:uid="{9836C93D-E24F-4AC9-9C25-0D96DE6E17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6" authorId="0" shapeId="0" xr:uid="{56366201-9467-4EB8-96E9-D65E701899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6" authorId="0" shapeId="0" xr:uid="{EE58AA81-CD3F-439E-A3B8-1399B357B8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6" authorId="0" shapeId="0" xr:uid="{53EC126E-5B40-4DE1-AFFE-8942A1DD26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7" authorId="0" shapeId="0" xr:uid="{390CCF8B-780E-4E3D-B467-7865217463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7" authorId="0" shapeId="0" xr:uid="{9850DFAA-A29B-4420-B43C-191BBB16B7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7" authorId="0" shapeId="0" xr:uid="{EF64E70C-89C1-4648-9146-55ECE065C0B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7" authorId="0" shapeId="0" xr:uid="{9D8C2D2A-684A-448F-B766-DC0A3F3207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7" authorId="0" shapeId="0" xr:uid="{61A82A85-72CC-4F0C-93E8-770F9835EB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7" authorId="0" shapeId="0" xr:uid="{C42779DA-BB44-43AF-9B47-CE6CE3F015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7" authorId="0" shapeId="0" xr:uid="{E35ACFA2-CD27-4F56-AA9A-C0674D62A1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7" authorId="0" shapeId="0" xr:uid="{557C29D9-C7AA-4066-9B4E-3AD1AAF25B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7" authorId="0" shapeId="0" xr:uid="{9E774C1B-6AA5-4383-9A5A-84103A9DFF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7" authorId="0" shapeId="0" xr:uid="{F466A59D-3E9D-4DB0-A0D8-10531517F2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7" authorId="0" shapeId="0" xr:uid="{285C7FB8-BB6B-4AC3-9497-0735EA7C6A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7" authorId="0" shapeId="0" xr:uid="{C3FAA1E4-D12A-4EC1-A95A-58E1141E78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7" authorId="0" shapeId="0" xr:uid="{34FB5E6F-5C6D-47A6-8502-EEA5AA721E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7" authorId="0" shapeId="0" xr:uid="{D19C08AB-C3F6-4909-8A25-4AFCB8A672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7" authorId="0" shapeId="0" xr:uid="{B8036A62-6989-4A06-B337-9B423C22E8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7" authorId="0" shapeId="0" xr:uid="{83D0A9C7-F27E-4955-81B4-4B3D40D547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8" authorId="0" shapeId="0" xr:uid="{0E92673F-DF56-421E-80E9-BF988E3321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8" authorId="0" shapeId="0" xr:uid="{68ECFF61-283B-41A1-9335-FB2001BD09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8" authorId="0" shapeId="0" xr:uid="{C746CFDE-59F6-4484-860D-1EE9EB01A0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8" authorId="0" shapeId="0" xr:uid="{770DD827-A42A-4109-AA2D-9AAB3EBD91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8" authorId="0" shapeId="0" xr:uid="{34FDCF3F-DD18-45F4-8383-F473E52671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8" authorId="0" shapeId="0" xr:uid="{26534E85-D954-4A8E-8C1F-4128CD3CDB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8" authorId="0" shapeId="0" xr:uid="{765AA9A4-515B-47FE-9A86-6B1F2E3593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8" authorId="0" shapeId="0" xr:uid="{E34AF087-E3F9-4666-B7A2-D8CF3A5957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8" authorId="0" shapeId="0" xr:uid="{095E27A0-0A82-4CA4-999E-D65CF7EB0B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8" authorId="0" shapeId="0" xr:uid="{05645D90-8DA3-4537-A933-4DAEBAAA6E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8" authorId="0" shapeId="0" xr:uid="{5F4ABFED-4CAE-4FF7-924A-FCAFC20362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8" authorId="0" shapeId="0" xr:uid="{657D9999-7936-4D93-812A-25A9E2A62A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8" authorId="0" shapeId="0" xr:uid="{BD221D38-5BB2-452A-8183-895A9D8025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8" authorId="0" shapeId="0" xr:uid="{7F405400-B78D-4DDD-B4F5-671E93C85C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8" authorId="0" shapeId="0" xr:uid="{A408D0EC-F5E4-4DD0-9B54-856DD95D6C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8" authorId="0" shapeId="0" xr:uid="{156C9EC9-609C-4360-9EEC-033075DCB4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39" authorId="0" shapeId="0" xr:uid="{EEB98433-B8F3-4098-B384-D1BDF1F3C9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39" authorId="0" shapeId="0" xr:uid="{5ACE6529-6CEC-4A17-B26F-B38311A6AC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39" authorId="0" shapeId="0" xr:uid="{6CE45F57-026E-4750-BC05-2E17C37059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39" authorId="0" shapeId="0" xr:uid="{514F2A0A-7FFC-42F1-A036-B5D471DDA2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39" authorId="0" shapeId="0" xr:uid="{B1FCD86C-7A39-460C-AB20-D97E9A8A5C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39" authorId="0" shapeId="0" xr:uid="{642B7704-D77B-4B48-8348-D7039337E0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39" authorId="0" shapeId="0" xr:uid="{BD149AAC-3715-41E4-B216-97896BD1A8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39" authorId="0" shapeId="0" xr:uid="{8D8008D6-B6DD-41CC-8325-A6F2DF0471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39" authorId="0" shapeId="0" xr:uid="{8D9315FE-41E0-457A-BF0A-B1263A0AFE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39" authorId="0" shapeId="0" xr:uid="{C8FBCDB2-73B8-4E0B-8BD8-25246868E4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39" authorId="0" shapeId="0" xr:uid="{888AC0CF-DB7C-4374-A460-8EEC2FA8AC2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39" authorId="0" shapeId="0" xr:uid="{B12EBE3A-4BA2-4089-88C8-518AB6EDB3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39" authorId="0" shapeId="0" xr:uid="{51C7334F-88BA-40D7-8D2E-0FC47CC7B3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39" authorId="0" shapeId="0" xr:uid="{0D6F3CD3-D749-4FF5-AB1E-969D305217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39" authorId="0" shapeId="0" xr:uid="{3F9CAC92-C154-48CF-BFF9-82D46B1342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39" authorId="0" shapeId="0" xr:uid="{B6466BF6-BD84-4347-9737-4C9471371A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0" authorId="0" shapeId="0" xr:uid="{DE4F598C-6A2D-4D8F-9792-E27FC1769C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0" authorId="0" shapeId="0" xr:uid="{E84A46A0-F425-40E9-9050-0F84266E79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0" authorId="0" shapeId="0" xr:uid="{62BA441B-4B2D-4155-8E91-F9131462B8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0" authorId="0" shapeId="0" xr:uid="{E617F19A-5249-4C68-ABB0-0A49FB4957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0" authorId="0" shapeId="0" xr:uid="{E87ED8C6-8722-46B1-AB2E-F02BE9CB09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0" authorId="0" shapeId="0" xr:uid="{3432BC8F-D6B1-44EF-BF29-B637CBF5FB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0" authorId="0" shapeId="0" xr:uid="{05E45309-256E-4D14-BAE3-A40A0103FB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0" authorId="0" shapeId="0" xr:uid="{818A15A0-3390-41C8-AE70-D357DD87D7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0" authorId="0" shapeId="0" xr:uid="{7E337882-B6D2-4B31-B3BD-04B0D9011C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0" authorId="0" shapeId="0" xr:uid="{3CD29165-93F0-410F-B2AF-0D6D4CCA5A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0" authorId="0" shapeId="0" xr:uid="{F351E2E3-293D-4DF2-BF6E-D99AA98147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0" authorId="0" shapeId="0" xr:uid="{33729ECE-2C54-446A-B314-9BCDCDEFAA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0" authorId="0" shapeId="0" xr:uid="{A1B65F24-FF0B-4A17-96FA-3C1DC4800B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0" authorId="0" shapeId="0" xr:uid="{1037290B-9574-4C2D-85B3-44A4E73CCE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0" authorId="0" shapeId="0" xr:uid="{6594EA77-7EB7-461B-AC1B-8FCFBE39A4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0" authorId="0" shapeId="0" xr:uid="{D33A512F-B459-4788-ACEA-1B6EFBFC6B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3" authorId="0" shapeId="0" xr:uid="{DAE8837F-6737-46DC-B752-86A61F050DB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3" authorId="0" shapeId="0" xr:uid="{55129AEA-A1C5-4194-AD14-E471188654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3" authorId="0" shapeId="0" xr:uid="{1452B387-13EC-474C-A22E-4FDBA54066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3" authorId="0" shapeId="0" xr:uid="{D01D2D9C-5F0C-427C-B00D-8993EB5852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3" authorId="0" shapeId="0" xr:uid="{967BB5EF-EF71-4C71-B067-CD7AFD0AAA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3" authorId="0" shapeId="0" xr:uid="{D1FA12C7-517E-4553-9A0A-C40545D27B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3" authorId="0" shapeId="0" xr:uid="{6C0CF68F-D0B2-496B-AD04-0DA91CD12B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3" authorId="0" shapeId="0" xr:uid="{EDE89E47-4ED9-4EAA-A482-ECBD5913742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3" authorId="0" shapeId="0" xr:uid="{9B6469E0-4BC4-47E8-B939-99C2554BB3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3" authorId="0" shapeId="0" xr:uid="{9419E0E5-19AE-48DD-8216-6D7548736F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3" authorId="0" shapeId="0" xr:uid="{4F2BFB20-1697-47C2-B1AE-85B8D70055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3" authorId="0" shapeId="0" xr:uid="{B78EB2E4-B726-4E00-9533-CF568F23DA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3" authorId="0" shapeId="0" xr:uid="{785907E4-9D73-4CC9-9BB5-20DA1C4E7C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3" authorId="0" shapeId="0" xr:uid="{CDCAF2FA-9DCE-4F86-96D9-46097CFD1C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3" authorId="0" shapeId="0" xr:uid="{E4DFCBC5-5D6F-4786-8291-0C2F97BD14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3" authorId="0" shapeId="0" xr:uid="{4CD5C1B0-0482-409E-B736-FBA68EE6C5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4" authorId="0" shapeId="0" xr:uid="{4FBD6165-9AF4-4606-B59D-EFBDAF9E06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4" authorId="0" shapeId="0" xr:uid="{F2EB6F6F-B36F-4BC4-A15A-3A9EEABBA2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4" authorId="0" shapeId="0" xr:uid="{B30E82F7-3519-4E84-8AF0-00C7A86502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4" authorId="0" shapeId="0" xr:uid="{57685C16-4E96-4234-BAE2-F06B1C2808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4" authorId="0" shapeId="0" xr:uid="{0BC3D8D4-2C4F-4216-97BE-89CDAD56CA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4" authorId="0" shapeId="0" xr:uid="{B1D74B86-33D0-4369-9877-A4D44F266C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4" authorId="0" shapeId="0" xr:uid="{D5A514B1-16C8-4653-90E4-73879E4932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4" authorId="0" shapeId="0" xr:uid="{5E91E74F-97BF-4B51-AE9D-6BA08DF9F4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4" authorId="0" shapeId="0" xr:uid="{6FC7293A-EC52-47DB-B5A7-C3F782BE59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4" authorId="0" shapeId="0" xr:uid="{93ACBE03-62A6-4C3A-9775-E9854BDBED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4" authorId="0" shapeId="0" xr:uid="{82FAD95C-1306-4C14-8D19-FA82EFAA6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4" authorId="0" shapeId="0" xr:uid="{7974617B-537F-4708-9D7D-46809C0850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4" authorId="0" shapeId="0" xr:uid="{B7DF4D8B-229D-4D89-A716-21FE6C9684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4" authorId="0" shapeId="0" xr:uid="{0B5BF2E1-98C9-4259-A2A8-73B2FD06B4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4" authorId="0" shapeId="0" xr:uid="{258EC8C5-8B0F-4B80-88B5-D788DABCD8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4" authorId="0" shapeId="0" xr:uid="{F143813E-7034-429D-BC3A-CAD9D2D5A5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5" authorId="0" shapeId="0" xr:uid="{BD590AA6-92FC-431B-AB65-FDB352AE32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5" authorId="0" shapeId="0" xr:uid="{40D45B1C-67CD-4E5A-9D70-58B97AFB1F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5" authorId="0" shapeId="0" xr:uid="{74925090-0AE8-4CE1-A149-572436A9750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5" authorId="0" shapeId="0" xr:uid="{6ABC4B2A-4CE4-43CE-B2E0-215E374FF22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5" authorId="0" shapeId="0" xr:uid="{88D293A4-AD91-417F-808B-0C530F24B9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5" authorId="0" shapeId="0" xr:uid="{AF3EE5BC-7FE6-420B-8EE9-9CEFBAC6E5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5" authorId="0" shapeId="0" xr:uid="{04312A61-E54A-4F9F-A9BC-67581AB07F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5" authorId="0" shapeId="0" xr:uid="{163B4D18-3A57-470A-A650-760A3785125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5" authorId="0" shapeId="0" xr:uid="{9C737412-EE27-4A79-A7F7-D9053DDA02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5" authorId="0" shapeId="0" xr:uid="{BEDB13E2-D9BB-4112-9222-FBAF50B0A07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5" authorId="0" shapeId="0" xr:uid="{67700E7F-AD8D-435E-BCBD-51DF0C898A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5" authorId="0" shapeId="0" xr:uid="{CEAEF6AF-8FE9-4606-95EC-5A5F4CF1C8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5" authorId="0" shapeId="0" xr:uid="{741C0009-0420-4C76-8F7B-396D70DEC6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5" authorId="0" shapeId="0" xr:uid="{8D1B1DF0-C305-4CBF-9E5B-8A0294C896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5" authorId="0" shapeId="0" xr:uid="{6A90121F-32BE-481B-9709-A3A0B595B4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5" authorId="0" shapeId="0" xr:uid="{1583F356-D528-42AB-8F31-A937528079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6" authorId="0" shapeId="0" xr:uid="{91468AD1-0B23-4105-994D-5C2FE70FDD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6" authorId="0" shapeId="0" xr:uid="{F0EE0492-8385-42F8-80EE-177AA80B2A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6" authorId="0" shapeId="0" xr:uid="{AEF11C5A-2A04-4072-AD0A-AA90F119B9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6" authorId="0" shapeId="0" xr:uid="{1284FE3F-BDA8-44ED-AEC6-0A98DF3873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6" authorId="0" shapeId="0" xr:uid="{4A22FAB0-23A8-4966-B724-C2C6DBC8B3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6" authorId="0" shapeId="0" xr:uid="{3ADD9F45-6F09-4656-9F10-36EBAC5184F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6" authorId="0" shapeId="0" xr:uid="{34F354C7-3CA1-4C04-A1C7-58EE559B49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6" authorId="0" shapeId="0" xr:uid="{9E88063A-3CF9-4661-B344-B63FE25BBFC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6" authorId="0" shapeId="0" xr:uid="{9EA4DFCF-252C-49E5-BFFF-39681B002C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6" authorId="0" shapeId="0" xr:uid="{B89DBACA-D0AB-45AC-B4CD-BD72A45273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6" authorId="0" shapeId="0" xr:uid="{276F35D9-4F84-411F-B589-6D99C7D114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6" authorId="0" shapeId="0" xr:uid="{5999B4D3-E306-4875-B2A5-1CC69CF4B6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6" authorId="0" shapeId="0" xr:uid="{0BBC77D6-BD13-423D-BD38-811657B2971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6" authorId="0" shapeId="0" xr:uid="{9AB406DD-54CD-46A0-974A-045941CCB4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6" authorId="0" shapeId="0" xr:uid="{B998C28F-CF20-49BA-B46E-8400F187B3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6" authorId="0" shapeId="0" xr:uid="{8E941CA1-6F9C-4275-9EB4-231256AC35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7" authorId="0" shapeId="0" xr:uid="{328C1941-B378-4E72-ADEA-EFCBE4F269C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7" authorId="0" shapeId="0" xr:uid="{B2B4F2B0-D5AF-467A-A204-02E325A351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7" authorId="0" shapeId="0" xr:uid="{2C873A89-7488-4970-B4CE-350C2E4B48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7" authorId="0" shapeId="0" xr:uid="{C5347A65-1527-429F-9257-BCB2E99F238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7" authorId="0" shapeId="0" xr:uid="{203D4563-D59B-4F49-BBB4-94BC48F339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7" authorId="0" shapeId="0" xr:uid="{56569C5D-622E-4251-A07C-AF882534BF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7" authorId="0" shapeId="0" xr:uid="{DD787B63-D83B-40CB-B296-000452CB2C8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7" authorId="0" shapeId="0" xr:uid="{5EA6EFD8-4D43-41E6-B188-1DECA6D86B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7" authorId="0" shapeId="0" xr:uid="{66CC0632-D8F7-4EF8-A45A-9854ED10DAE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7" authorId="0" shapeId="0" xr:uid="{025EB42C-A5D1-476B-8E97-5CF815E671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7" authorId="0" shapeId="0" xr:uid="{DC797271-3908-422E-95B5-F45ADF2131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7" authorId="0" shapeId="0" xr:uid="{7AA7186C-5967-4BED-9062-0F3E2A2AFA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7" authorId="0" shapeId="0" xr:uid="{CA2E2337-FDDE-4D18-A163-53569D2EE7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7" authorId="0" shapeId="0" xr:uid="{35F51BB7-A9B7-4AB5-900E-89BB3CE664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7" authorId="0" shapeId="0" xr:uid="{E66D1447-72A1-4F4E-A827-B5496146E2F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7" authorId="0" shapeId="0" xr:uid="{9DD78C40-DB20-43C5-B107-45D71F33E2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8" authorId="0" shapeId="0" xr:uid="{13FF938D-B28D-4FF7-BE92-CB354A4638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8" authorId="0" shapeId="0" xr:uid="{9BBD67EE-F393-4E0E-927E-D5679FDC1C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8" authorId="0" shapeId="0" xr:uid="{6185ABF2-381D-4F63-B1B8-6B6F3B6303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8" authorId="0" shapeId="0" xr:uid="{FDF52C67-6DC8-4625-841D-1F31A21725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8" authorId="0" shapeId="0" xr:uid="{417495C7-8365-426D-9C7E-5E27B7A115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8" authorId="0" shapeId="0" xr:uid="{51416645-BA71-4A3D-833B-EE45A4A5B8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8" authorId="0" shapeId="0" xr:uid="{61CAF106-F2F6-4583-83E6-0C85AFEFEF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8" authorId="0" shapeId="0" xr:uid="{680D9E0A-B59F-4FB5-9105-046AF5DAE6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8" authorId="0" shapeId="0" xr:uid="{F074504A-BDA7-4046-AC2B-0CB8389DF55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8" authorId="0" shapeId="0" xr:uid="{41F029A0-4877-42BB-B270-A538C1389B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8" authorId="0" shapeId="0" xr:uid="{2624F7D0-E666-48DD-A930-0A517BF364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8" authorId="0" shapeId="0" xr:uid="{8DB90602-9F0A-4B88-91F1-988549DA01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8" authorId="0" shapeId="0" xr:uid="{FBCF1868-89A2-4FF7-9216-EB7FFC9359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8" authorId="0" shapeId="0" xr:uid="{2529759B-CB5F-40EA-ACA0-7AD709D7B0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8" authorId="0" shapeId="0" xr:uid="{855A8DA7-66AF-40DF-A80A-6C99106EF3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8" authorId="0" shapeId="0" xr:uid="{0E82D04F-F3EB-42E5-B4DD-E7F7E76C49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49" authorId="0" shapeId="0" xr:uid="{125307D8-E0AD-4779-8840-6D5CBA2170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49" authorId="0" shapeId="0" xr:uid="{99A57647-0534-4385-99E5-0FEC1BE045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49" authorId="0" shapeId="0" xr:uid="{09B84F45-C8D8-4228-B6FD-23702C12BF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49" authorId="0" shapeId="0" xr:uid="{68010091-17A0-4AB0-852A-7D0AC226FA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49" authorId="0" shapeId="0" xr:uid="{34137BD9-90E4-4A43-AC8D-876D6DC910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49" authorId="0" shapeId="0" xr:uid="{8138387F-8284-427F-8E6B-F4EA5544A6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49" authorId="0" shapeId="0" xr:uid="{BA9FB50F-8B56-4955-ACC6-D01544942E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49" authorId="0" shapeId="0" xr:uid="{C402732C-5A2D-42D9-BB25-9145396E13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49" authorId="0" shapeId="0" xr:uid="{18F3C7F1-8112-4D79-A62A-6296570453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49" authorId="0" shapeId="0" xr:uid="{8CC730E5-BA55-4025-8F7F-CE2B967FDB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49" authorId="0" shapeId="0" xr:uid="{1EAAA421-9939-4E28-BF9A-35DF4CA684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49" authorId="0" shapeId="0" xr:uid="{95BD4929-AF9E-47AE-B7B8-91ACB6A9A8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49" authorId="0" shapeId="0" xr:uid="{BDF144AA-C2BD-40B5-9958-C3A0949B45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49" authorId="0" shapeId="0" xr:uid="{D3055FFF-8C68-4803-B0CB-3B23A9E69F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49" authorId="0" shapeId="0" xr:uid="{EE113A21-EF24-434E-80C7-A7A1351303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49" authorId="0" shapeId="0" xr:uid="{BE176351-1FD3-42FF-BEEF-2A3C19129B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50" authorId="0" shapeId="0" xr:uid="{32EE05CC-A136-4E9E-8BE2-A09C86EEBB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0" authorId="0" shapeId="0" xr:uid="{C4F74325-4533-43F7-AAC0-2C63645203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0" authorId="0" shapeId="0" xr:uid="{335B647A-CF9E-4D7F-8C0A-44569CF5B5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0" authorId="0" shapeId="0" xr:uid="{8FE35384-35A8-4100-8B4A-00681097B2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0" authorId="0" shapeId="0" xr:uid="{ADCAE0D0-E768-4C7F-8F6B-85D2017E47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0" authorId="0" shapeId="0" xr:uid="{6CD789A0-89E2-4484-8C19-28498EE05B9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0" authorId="0" shapeId="0" xr:uid="{2BF948CA-777E-4F3E-A0E6-2162F8FD01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0" authorId="0" shapeId="0" xr:uid="{883EBE50-B3CC-41A2-BFE2-AD86739815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0" authorId="0" shapeId="0" xr:uid="{B6209216-204F-4050-A98C-1832364469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0" authorId="0" shapeId="0" xr:uid="{B3A1D2BD-696C-4E26-A52C-2D4BB5DDAD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0" authorId="0" shapeId="0" xr:uid="{F5A4A627-6425-4382-A465-4E78967386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0" authorId="0" shapeId="0" xr:uid="{919380BD-90FA-45F9-A501-6CFB60A884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0" authorId="0" shapeId="0" xr:uid="{81DAFAC7-01B8-45EA-97A8-5BE8689753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0" authorId="0" shapeId="0" xr:uid="{2D6D8F38-144B-4756-B838-67005DEF8C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0" authorId="0" shapeId="0" xr:uid="{3F9D58D4-E1D5-4503-9A1F-936B80668D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0" authorId="0" shapeId="0" xr:uid="{F882961E-B75B-4E23-86F4-BFD468C444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53" authorId="0" shapeId="0" xr:uid="{C057AB60-2868-4339-8B12-0A29C27741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3" authorId="0" shapeId="0" xr:uid="{5C6E4839-1228-421D-B460-0401D1555A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3" authorId="0" shapeId="0" xr:uid="{EE55174C-52A8-4E7B-BA79-5CDEAC60F4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3" authorId="0" shapeId="0" xr:uid="{72DD6600-4588-4131-90D5-8B31A3050A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3" authorId="0" shapeId="0" xr:uid="{17C6A4DE-72C5-413F-9C74-44CC0497D4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3" authorId="0" shapeId="0" xr:uid="{66DB3908-DEAE-4E19-B5E5-D663524772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3" authorId="0" shapeId="0" xr:uid="{8F1CBB6E-7EB2-4A4F-B974-BDF6A098BF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3" authorId="0" shapeId="0" xr:uid="{666E37B9-6C88-4683-A7E8-1E44D8A6AA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3" authorId="0" shapeId="0" xr:uid="{44908724-F371-4695-AE98-18CFCFEFF3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3" authorId="0" shapeId="0" xr:uid="{748F9CEF-C6BA-4B90-A93C-E57ED09B12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3" authorId="0" shapeId="0" xr:uid="{4D64AEFB-853F-472F-AB02-5B9E4343AE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3" authorId="0" shapeId="0" xr:uid="{5DC54929-418A-47EF-9E5C-060A63CFB1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3" authorId="0" shapeId="0" xr:uid="{394DDC0D-99F5-4370-A045-6C9F728EB7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3" authorId="0" shapeId="0" xr:uid="{F247B946-6EB6-450D-8A8E-FC4A3FAC33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3" authorId="0" shapeId="0" xr:uid="{45781521-833A-4C3E-AFC7-4323AE528C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3" authorId="0" shapeId="0" xr:uid="{0A054B9C-77AF-4347-A340-58D4377690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56" authorId="0" shapeId="0" xr:uid="{52F0EBB7-622B-454A-8484-4A546801E3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6" authorId="0" shapeId="0" xr:uid="{8F17C983-1B85-487B-A354-10387E819A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6" authorId="0" shapeId="0" xr:uid="{FF3E91B1-E976-44FD-83BB-5067C538FB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6" authorId="0" shapeId="0" xr:uid="{67ADC928-7CBD-4E51-B9FE-5B9986B67A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6" authorId="0" shapeId="0" xr:uid="{2A6B60E2-C84C-4D3A-A196-5A326F5EC99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6" authorId="0" shapeId="0" xr:uid="{1ED2DE7B-F0C6-4A4A-8F13-00EB0F0AD5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6" authorId="0" shapeId="0" xr:uid="{F5AF8C0A-415A-4F2A-8583-5A29444CCB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6" authorId="0" shapeId="0" xr:uid="{881F3BC2-E626-4BAF-8FF7-870397F868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6" authorId="0" shapeId="0" xr:uid="{B6971DC8-0896-44CE-8F9C-5E2B6C4238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6" authorId="0" shapeId="0" xr:uid="{47FED36D-FD46-430A-9F90-926C0D714C7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6" authorId="0" shapeId="0" xr:uid="{C7F95315-9CB7-4A74-A4B1-95934086F2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6" authorId="0" shapeId="0" xr:uid="{10AD3EB7-89B2-4264-812A-A878D54FD6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6" authorId="0" shapeId="0" xr:uid="{C71CCA2A-E458-452D-915D-5457B8BD24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6" authorId="0" shapeId="0" xr:uid="{68E6A1D9-4496-434E-8C33-8C844936F14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6" authorId="0" shapeId="0" xr:uid="{4AECE3A6-470E-49E2-9DCE-8636782EE0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6" authorId="0" shapeId="0" xr:uid="{5D1769E6-B62D-492E-B842-21C9B8636E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57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7" authorId="0" shapeId="0" xr:uid="{DA3A4794-3605-4FA5-A7DE-E61D1AB126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7" authorId="0" shapeId="0" xr:uid="{AB2A20B9-CCC6-4617-A38A-99C1D7228C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7" authorId="0" shapeId="0" xr:uid="{B63E2C3C-2EB6-4597-A54F-1A5D829AF6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7" authorId="0" shapeId="0" xr:uid="{505919A6-8E29-4F1B-8E7F-C69C670FB3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7" authorId="0" shapeId="0" xr:uid="{13867BDB-B8BF-420C-8351-1C356C4DC1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7" authorId="0" shapeId="0" xr:uid="{D6F3E6DD-75E1-4FE8-A0DD-BC8E60D9D4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7" authorId="0" shapeId="0" xr:uid="{AF8700B9-85A4-4FDF-837D-4BDB8BAAA9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7" authorId="0" shapeId="0" xr:uid="{C3EA728E-4D05-455D-BA9F-1584335D1D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7" authorId="0" shapeId="0" xr:uid="{4E227D95-346C-4B8C-8798-559B4FB2515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7" authorId="0" shapeId="0" xr:uid="{EC9A5297-2C37-4E6F-AD3A-82096ABA52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7" authorId="0" shapeId="0" xr:uid="{17EDDDAF-1FF9-4820-86FB-EB98401656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7" authorId="0" shapeId="0" xr:uid="{9FC472F5-6C2B-4644-BC24-6CD4A68450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7" authorId="0" shapeId="0" xr:uid="{053D5C57-4028-415E-8432-0542E8F42F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7" authorId="0" shapeId="0" xr:uid="{3D6CD9AB-7BE2-499F-AC2D-07E2884792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7" authorId="0" shapeId="0" xr:uid="{B9D978FB-A505-4C0A-9CA4-C99233E6CF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7" authorId="0" shapeId="0" xr:uid="{CA35C9B0-5538-44D8-8E30-80513703E99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E158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8" authorId="0" shapeId="0" xr:uid="{0D6A999A-81C5-493E-8B1D-8412708F0E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8" authorId="0" shapeId="0" xr:uid="{CDA734C9-BA8D-4B16-A248-D3C623A23C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8" authorId="0" shapeId="0" xr:uid="{64B02825-C7F1-4F58-A82A-F70E490754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8" authorId="0" shapeId="0" xr:uid="{5A8FA69C-3AFF-43F6-B660-98750D06F1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8" authorId="0" shapeId="0" xr:uid="{6AD97256-9194-45E3-A7ED-631C248FE5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8" authorId="0" shapeId="0" xr:uid="{CA7C194A-3523-4F12-88C4-C590E7B62B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8" authorId="0" shapeId="0" xr:uid="{0E6B59CB-66EB-408C-8F70-A9411805F6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8" authorId="0" shapeId="0" xr:uid="{C2BADDAB-70DF-4180-8579-187832F472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8" authorId="0" shapeId="0" xr:uid="{4DB9AD85-1CE0-43CC-A4CE-2A21CBC0B4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8" authorId="0" shapeId="0" xr:uid="{7ECEF102-BF71-41E9-A842-FD2FD984B0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8" authorId="0" shapeId="0" xr:uid="{9A84817C-C0CE-494A-B7E6-2F9BFBC20B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8" authorId="0" shapeId="0" xr:uid="{8FABBA59-3EC4-4AFD-830A-DD3971614B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8" authorId="0" shapeId="0" xr:uid="{1716ECC6-9C51-4483-9251-050C9A5FD8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8" authorId="0" shapeId="0" xr:uid="{5F060A8F-3B8E-48A2-9136-9DDAB10828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8" authorId="0" shapeId="0" xr:uid="{BDC980D2-4BE9-4C74-9058-5336F53848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8" authorId="0" shapeId="0" xr:uid="{5701C00C-6505-40EC-A04D-7AF8C955F2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59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9" authorId="0" shapeId="0" xr:uid="{DCCFF75D-2830-456F-BC8F-8FD53500FC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59" authorId="0" shapeId="0" xr:uid="{25751156-F70C-4662-9586-5DF1C11C52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59" authorId="0" shapeId="0" xr:uid="{644BFB4F-2DA8-44A5-AE1C-9BE5127D60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59" authorId="0" shapeId="0" xr:uid="{34437EF5-3EE3-4E3D-A10D-7A0B40A305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59" authorId="0" shapeId="0" xr:uid="{7E8AFE83-0236-46A8-B203-792BE52475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59" authorId="0" shapeId="0" xr:uid="{66703518-D6DB-434E-B309-6DC4E41654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59" authorId="0" shapeId="0" xr:uid="{70E0DDA7-DAAB-4E82-BC91-3F10C6FA9D3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59" authorId="0" shapeId="0" xr:uid="{8448757D-96D9-4890-B05B-58D36F56C0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59" authorId="0" shapeId="0" xr:uid="{BF9A84D4-0C0C-4458-972E-C7DDFB2EAC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59" authorId="0" shapeId="0" xr:uid="{7912C3DB-C36E-4C5E-96EF-A4FA364B32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59" authorId="0" shapeId="0" xr:uid="{6980CA34-BFAE-4730-BDAF-EF02C28AD8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59" authorId="0" shapeId="0" xr:uid="{FA8394F2-C785-4DDE-9D37-DA73735A9F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59" authorId="0" shapeId="0" xr:uid="{17288BB7-6DD7-45F8-87CA-3E10A9BB78B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59" authorId="0" shapeId="0" xr:uid="{34E2C4C6-33D1-478E-8D2E-0F33BBF794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59" authorId="0" shapeId="0" xr:uid="{40103421-EC85-4EDA-86C3-125DF06F92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59" authorId="0" shapeId="0" xr:uid="{EF6F28FE-879D-4155-B643-DBADB74F36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0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0" authorId="0" shapeId="0" xr:uid="{84EABFDD-3FA9-463C-996A-D1B54C8C04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0" authorId="0" shapeId="0" xr:uid="{BB487CA6-8235-450C-84A4-0C4E8FBD94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0" authorId="0" shapeId="0" xr:uid="{FB2703E4-57DB-46F2-8218-DC858DD387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0" authorId="0" shapeId="0" xr:uid="{C6062426-70C9-4459-B9D8-7770D6FBBF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0" authorId="0" shapeId="0" xr:uid="{07ACA4A9-9F53-415B-A392-D8AE188AC3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0" authorId="0" shapeId="0" xr:uid="{A9696553-75CF-48F7-86A8-3A80FD23BF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0" authorId="0" shapeId="0" xr:uid="{D45D2BE3-9361-4E20-B11F-6F9EE099A8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0" authorId="0" shapeId="0" xr:uid="{99386F43-AF94-42DF-9FC8-51DC6E67B9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0" authorId="0" shapeId="0" xr:uid="{F7FDB4E2-A07F-47CA-96C0-28AFBA4B86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0" authorId="0" shapeId="0" xr:uid="{7FFD8158-3DA0-4AB2-9BC7-88ABE5E158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0" authorId="0" shapeId="0" xr:uid="{962C3066-8046-4711-BB48-9B5DCB4CBB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0" authorId="0" shapeId="0" xr:uid="{DE878D94-D2B0-4406-AC7C-F453AD6E69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0" authorId="0" shapeId="0" xr:uid="{12629717-59CE-4CE5-A288-7CAFB820E9F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0" authorId="0" shapeId="0" xr:uid="{083E5629-384E-4088-86EE-2D9062FDE4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0" authorId="0" shapeId="0" xr:uid="{FEDEA171-7ED5-4506-9D1E-AEBED9C940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0" authorId="0" shapeId="0" xr:uid="{2D8BF059-A613-483C-8A81-B29993F2C0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1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1" authorId="0" shapeId="0" xr:uid="{D9E4C440-3E72-4B14-9C64-046F86F99B3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1" authorId="0" shapeId="0" xr:uid="{FF47700E-504E-4046-9404-52B0E9E852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1" authorId="0" shapeId="0" xr:uid="{ED8072E1-B77C-4A41-8B48-C736F58E28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1" authorId="0" shapeId="0" xr:uid="{88EFF074-6CF6-4C02-A926-A26E3A6059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1" authorId="0" shapeId="0" xr:uid="{B1435B16-3476-4B5D-AAAA-0E35B7687C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1" authorId="0" shapeId="0" xr:uid="{442BE2D4-BD12-403F-A399-83744BC3C57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1" authorId="0" shapeId="0" xr:uid="{2B2304C9-1E54-4025-968E-17627DDC96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1" authorId="0" shapeId="0" xr:uid="{B3AB9E64-EE1B-4488-BC9F-509FACE64B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1" authorId="0" shapeId="0" xr:uid="{6EAA09A2-96AC-45F1-AF52-4EEE615199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1" authorId="0" shapeId="0" xr:uid="{E408DEB1-5B59-45CF-8DD1-798B7AD678B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1" authorId="0" shapeId="0" xr:uid="{1CEE683E-F22B-403A-B71C-AEDB8EC07C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1" authorId="0" shapeId="0" xr:uid="{A555F7AC-FC83-4BA7-AAE0-45A287867B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1" authorId="0" shapeId="0" xr:uid="{6441B8AC-82BC-4813-BE2D-3D094CD958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1" authorId="0" shapeId="0" xr:uid="{320E6062-2E29-4999-B13B-704B08BA18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1" authorId="0" shapeId="0" xr:uid="{107FE8C1-4527-4129-A25C-D0927EA91B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1" authorId="0" shapeId="0" xr:uid="{BB77EA32-1F5A-457A-97BF-D92ECDF519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2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2" authorId="0" shapeId="0" xr:uid="{1932F56C-9BAA-46B3-A148-B79CD18451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2" authorId="0" shapeId="0" xr:uid="{2DCD350D-F851-4C01-972B-9BE93C4285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2" authorId="0" shapeId="0" xr:uid="{F6FEA3E1-9C02-46D6-A93A-7ACB52298D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2" authorId="0" shapeId="0" xr:uid="{578033E1-D9DE-4780-AB74-F138F08D33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2" authorId="0" shapeId="0" xr:uid="{D537363C-81EA-44D6-89F3-8CBB473840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2" authorId="0" shapeId="0" xr:uid="{7AC9AF09-44F0-45E4-B90D-CD29FBD9DF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2" authorId="0" shapeId="0" xr:uid="{06C57005-1192-4059-8737-FC8BA325121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2" authorId="0" shapeId="0" xr:uid="{2F36A152-A041-41F3-BC4E-B48DBDDD966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2" authorId="0" shapeId="0" xr:uid="{5B2A03D7-8EEB-4948-8EAC-77D8A5B94A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2" authorId="0" shapeId="0" xr:uid="{DCD6C834-95F4-4599-9D44-00C08DD491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2" authorId="0" shapeId="0" xr:uid="{ECE7F908-18F7-4579-8813-E68EE89E11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2" authorId="0" shapeId="0" xr:uid="{F48096EF-FAF3-42BA-AE4D-553493C499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2" authorId="0" shapeId="0" xr:uid="{2BD28C46-829A-42E1-AF1F-AA8C2FFA15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2" authorId="0" shapeId="0" xr:uid="{09E31FB6-9C64-460F-B55C-E4A148955A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2" authorId="0" shapeId="0" xr:uid="{DB4655DC-03BE-4DB5-8FDC-1C466360A0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2" authorId="0" shapeId="0" xr:uid="{A0BA6196-EA00-467E-BA5B-757846F887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3" authorId="0" shapeId="0" xr:uid="{9D9BEED5-080C-49E4-9DA7-F02326C331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3" authorId="0" shapeId="0" xr:uid="{03E0C676-FF9A-41F9-B6F9-DCF6175877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3" authorId="0" shapeId="0" xr:uid="{9D5D1D2A-008C-4D4C-B7E3-D5045F7109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3" authorId="0" shapeId="0" xr:uid="{E1DDD67D-8308-4914-AD7D-2FD612EB33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3" authorId="0" shapeId="0" xr:uid="{99E0B09A-9659-4903-A410-61ADFEE4C4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3" authorId="0" shapeId="0" xr:uid="{426B433A-8209-4020-ABE4-5F830AA862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3" authorId="0" shapeId="0" xr:uid="{12BD4A84-42E2-4F69-9F1F-B55AA45F1B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3" authorId="0" shapeId="0" xr:uid="{E07C1178-3191-4814-9DF2-7F82E062CB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3" authorId="0" shapeId="0" xr:uid="{005103C8-0CAA-4265-90A2-24E57DF4227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3" authorId="0" shapeId="0" xr:uid="{60441660-7AB8-465F-9005-BCC31A7CFC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3" authorId="0" shapeId="0" xr:uid="{6F45E988-E09C-4BAE-B55D-A5D5AD0D45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3" authorId="0" shapeId="0" xr:uid="{4DACBEA4-8323-40ED-841C-4153B4DC581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3" authorId="0" shapeId="0" xr:uid="{15F0A6F6-A6ED-4699-A12F-52CB8A87D8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3" authorId="0" shapeId="0" xr:uid="{F13B332F-8924-45D5-9058-5D45C1A074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3" authorId="0" shapeId="0" xr:uid="{E01BBC9E-5507-4C4F-81D7-468D1D11A4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3" authorId="0" shapeId="0" xr:uid="{22E8C677-5E66-49D4-995B-B454D3287F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4" authorId="0" shapeId="0" xr:uid="{A00BE7C9-649F-4A53-A16C-85A0BDBD15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4" authorId="0" shapeId="0" xr:uid="{2074CC4A-2372-4F3F-9BE7-7833E010D9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4" authorId="0" shapeId="0" xr:uid="{E542B7A0-8362-4CD2-9155-A952286A83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4" authorId="0" shapeId="0" xr:uid="{66159386-B1E1-4CEA-9A17-F0B3DEA30B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4" authorId="0" shapeId="0" xr:uid="{19ED7205-D50B-4B4C-AE79-B0EEBC97F4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4" authorId="0" shapeId="0" xr:uid="{8A006485-4C43-40C1-B980-E34D137C32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4" authorId="0" shapeId="0" xr:uid="{82EA8AE3-6B7D-402B-A7AF-3BD795918A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4" authorId="0" shapeId="0" xr:uid="{471F352F-0ED8-4E44-9BA5-663B0213B0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4" authorId="0" shapeId="0" xr:uid="{B1000A4C-0C76-4C7F-B42D-AD3277F1DB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4" authorId="0" shapeId="0" xr:uid="{9D20058C-07A0-460F-9869-4A5DB23F08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4" authorId="0" shapeId="0" xr:uid="{22418D9A-85EF-44D8-9B9B-0D65C4C62B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4" authorId="0" shapeId="0" xr:uid="{F029DC68-A270-42EB-971E-B7DA52AB30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4" authorId="0" shapeId="0" xr:uid="{06E904F2-3AE0-423D-807B-65E77622F0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4" authorId="0" shapeId="0" xr:uid="{94660290-F711-41EF-A42F-4F571030EA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4" authorId="0" shapeId="0" xr:uid="{30F1EFD9-2AAD-46A1-9657-133CCB2552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4" authorId="0" shapeId="0" xr:uid="{2CFA84E1-6E6E-4057-AE2F-636B069709A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5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5" authorId="0" shapeId="0" xr:uid="{F434F5E6-D14B-4934-B395-E43F9AF8BF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5" authorId="0" shapeId="0" xr:uid="{3BCC52F1-2D80-4FE5-A68E-B14090FDBD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5" authorId="0" shapeId="0" xr:uid="{A9A4017C-B23F-43F9-883B-FB0B9B035F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5" authorId="0" shapeId="0" xr:uid="{DFC03442-078C-4EBC-AAD8-01BDFC6A07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5" authorId="0" shapeId="0" xr:uid="{43B76CB0-E772-4983-B8CA-A029203C6C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5" authorId="0" shapeId="0" xr:uid="{BBC86D91-1D33-4F24-881B-1D025AB2FB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5" authorId="0" shapeId="0" xr:uid="{6CB7D29B-987F-4074-9787-51ED0862900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5" authorId="0" shapeId="0" xr:uid="{B88FCF92-5B85-45E3-BD92-650B22127B6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5" authorId="0" shapeId="0" xr:uid="{0FBE9C2A-4660-4022-B455-079CFBDD35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5" authorId="0" shapeId="0" xr:uid="{86616C0F-5A30-4967-AEE6-7283787082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5" authorId="0" shapeId="0" xr:uid="{18E13F25-CC78-4D37-BAE8-C197C994C9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5" authorId="0" shapeId="0" xr:uid="{852DD22F-0204-4186-AC2F-9201DC142B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5" authorId="0" shapeId="0" xr:uid="{0A0F7DDA-0EDA-4F28-BA11-EB86C453CF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5" authorId="0" shapeId="0" xr:uid="{F32F7F8F-CA4A-4585-A56D-2786759005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5" authorId="0" shapeId="0" xr:uid="{5E1B4175-FE83-4259-9265-49BF18BF88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5" authorId="0" shapeId="0" xr:uid="{C32B9AD2-BC74-4A45-8679-0EEC05F10E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6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6" authorId="0" shapeId="0" xr:uid="{D4304DFD-7184-4D3C-A5D6-2F4D2B0F00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6" authorId="0" shapeId="0" xr:uid="{ECB0FB8C-C786-43E3-A1CC-C7618C1F6C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6" authorId="0" shapeId="0" xr:uid="{395F8DBF-1AF1-4F82-97F8-5DC223F1B5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6" authorId="0" shapeId="0" xr:uid="{D34B74B0-FFFB-47F9-AADB-3DF290B0BE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6" authorId="0" shapeId="0" xr:uid="{731ACD42-3D95-4FF0-89A2-6C73ACD1C7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6" authorId="0" shapeId="0" xr:uid="{BD7ECCBD-943A-4433-9765-10000DED34C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6" authorId="0" shapeId="0" xr:uid="{2D1BF81C-5935-4DEB-AD43-C8D660D745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6" authorId="0" shapeId="0" xr:uid="{7CF70C24-2688-4317-996F-7453390E5A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6" authorId="0" shapeId="0" xr:uid="{CCF9E06F-6612-4A64-BBB4-B8B62235D3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6" authorId="0" shapeId="0" xr:uid="{901D6FAB-55EC-4C04-AA53-7AA0712EA3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6" authorId="0" shapeId="0" xr:uid="{1F3A56CB-ED61-4034-87ED-BA8ACFD66D4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6" authorId="0" shapeId="0" xr:uid="{43E105E5-3086-4F8C-A2B1-2E7FC1D9AF9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6" authorId="0" shapeId="0" xr:uid="{CE936F38-9506-41BD-B8CA-E489D3EB3F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6" authorId="0" shapeId="0" xr:uid="{F096E6D9-70E3-402C-BA08-C40418197A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6" authorId="0" shapeId="0" xr:uid="{9BE3E2FB-8D61-485D-AB03-174F32EB885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6" authorId="0" shapeId="0" xr:uid="{9941C1D3-6D20-44C3-87A3-21F7C5875A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E167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7" authorId="0" shapeId="0" xr:uid="{611FDB0F-52D4-4F04-8715-8F4FB0A792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7" authorId="0" shapeId="0" xr:uid="{7D5D6BE7-96F6-4F61-A589-9A337EAB2BF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7" authorId="0" shapeId="0" xr:uid="{A7A9D0F0-9E33-4438-8371-41E588F595A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7" authorId="0" shapeId="0" xr:uid="{83547B13-6B8D-426E-95BF-A36477ADC6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7" authorId="0" shapeId="0" xr:uid="{A61E3545-9E35-4BA9-B6AC-34DE26CCFEE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7" authorId="0" shapeId="0" xr:uid="{953A41A3-A700-4384-B4AC-E4A26665D5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7" authorId="0" shapeId="0" xr:uid="{074FDFED-AE29-4E73-81D7-F099FAF40A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7" authorId="0" shapeId="0" xr:uid="{83E51664-19C7-42A0-9A8E-C7BF9F5924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7" authorId="0" shapeId="0" xr:uid="{B66499A6-37FF-4FCA-97E6-6A685E5E4EF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7" authorId="0" shapeId="0" xr:uid="{08684A82-D16D-4E24-96C0-42FED7AA23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7" authorId="0" shapeId="0" xr:uid="{BCF9FEDD-52C8-4F79-8C01-8775B96DBD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7" authorId="0" shapeId="0" xr:uid="{1120D2C4-C403-40C6-9604-12EFDDDBFA6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7" authorId="0" shapeId="0" xr:uid="{58FFE515-4FC4-4153-9056-DD26093B54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7" authorId="0" shapeId="0" xr:uid="{38926191-3987-4E30-9220-AE1D76F3C0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7" authorId="0" shapeId="0" xr:uid="{2DFEEF79-9FE2-486F-867C-B5BA1C87AB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7" authorId="0" shapeId="0" xr:uid="{22938FF8-9671-49AA-A1B4-D1E966B7B8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68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8" authorId="0" shapeId="0" xr:uid="{9B68AE57-20E0-488F-99A8-C431AA3063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68" authorId="0" shapeId="0" xr:uid="{99BC2A23-4B3C-4352-9F87-4EEA0784583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68" authorId="0" shapeId="0" xr:uid="{96BF13B3-8928-41DC-9611-E6A85844C00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68" authorId="0" shapeId="0" xr:uid="{A5EA73DD-4BA0-40BE-B178-CC71BAC756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68" authorId="0" shapeId="0" xr:uid="{37D157AE-AB4B-48CF-8072-16E7CA1FD2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68" authorId="0" shapeId="0" xr:uid="{F2C1FD61-5AC3-46C7-B9E9-C983722302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68" authorId="0" shapeId="0" xr:uid="{875FAE95-058D-45DD-9EB1-2B2B4A9146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68" authorId="0" shapeId="0" xr:uid="{683F5A7B-AE75-40ED-BEBE-B3FD0EEC96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68" authorId="0" shapeId="0" xr:uid="{097DD095-B012-4E8B-86A8-B6F98C0B3A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68" authorId="0" shapeId="0" xr:uid="{A4DA5F2D-E90A-4221-A9D6-F48EC4010C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68" authorId="0" shapeId="0" xr:uid="{C9B742B1-67C7-40FA-BB04-B4D384DCBF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68" authorId="0" shapeId="0" xr:uid="{D2C2DE46-1C4C-4FF6-8171-00536A8353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68" authorId="0" shapeId="0" xr:uid="{F496030E-DA38-43E2-A16C-4B6260D2C0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68" authorId="0" shapeId="0" xr:uid="{14975DBF-ABCC-4AA5-88B7-FC0B6351A1A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68" authorId="0" shapeId="0" xr:uid="{55E593EF-BD75-4287-B9D1-DDB929EDD3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68" authorId="0" shapeId="0" xr:uid="{5DDD13ED-0F0D-4F03-BB75-3314FC5546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1" authorId="0" shapeId="0" xr:uid="{8971AA84-F041-4FC9-BA4D-41A84D46CA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1" authorId="0" shapeId="0" xr:uid="{A1179319-77B2-408E-8D7D-20AC96ED6D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1" authorId="0" shapeId="0" xr:uid="{069D345B-EE38-4C3E-A45A-DF1D5ADD51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1" authorId="0" shapeId="0" xr:uid="{F7BC41A0-EC5B-40A5-B9EC-6D8DAADCAD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1" authorId="0" shapeId="0" xr:uid="{603F6CC2-117B-4C17-9514-0045BB52D4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1" authorId="0" shapeId="0" xr:uid="{BE318DE0-8EF2-48F7-9C84-D0EE1A65C3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1" authorId="0" shapeId="0" xr:uid="{C5C89A04-BF12-45CC-8FB3-388EA1C9FD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1" authorId="0" shapeId="0" xr:uid="{5C926B68-F755-494D-82F7-F7E0B2199E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1" authorId="0" shapeId="0" xr:uid="{5C073191-E778-4292-9670-C48777A857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1" authorId="0" shapeId="0" xr:uid="{2ADB60E2-A01A-4F37-A99A-BDCA702BE6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1" authorId="0" shapeId="0" xr:uid="{4A2EE0DE-4F2C-46CB-91AB-94E6648913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1" authorId="0" shapeId="0" xr:uid="{6DEF10BB-3307-4501-9CFA-26972F4DD9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1" authorId="0" shapeId="0" xr:uid="{9252A8AC-BA9A-4DCD-AF06-28CE632F70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1" authorId="0" shapeId="0" xr:uid="{9F3DA04F-F20C-40B9-8592-FEF6D504DE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1" authorId="0" shapeId="0" xr:uid="{6A6A44A5-282C-4A45-9B81-F4458B51A05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1" authorId="0" shapeId="0" xr:uid="{5F7F2185-B16D-4A78-8E53-C499CEB519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2" authorId="0" shapeId="0" xr:uid="{2E49CA76-5FBE-4449-97A3-AE982340E5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2" authorId="0" shapeId="0" xr:uid="{BB65AC1A-A7C9-4A77-9DBD-9BC0C793A2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2" authorId="0" shapeId="0" xr:uid="{0CC89126-C1A2-4727-A556-96E53D737E8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2" authorId="0" shapeId="0" xr:uid="{DBD425B1-4936-4D73-8D81-E6EAD17F639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2" authorId="0" shapeId="0" xr:uid="{74F86C38-AEBF-41E8-B346-427B4F789ED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2" authorId="0" shapeId="0" xr:uid="{AB889127-F22B-46EB-A68B-7CC747E015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2" authorId="0" shapeId="0" xr:uid="{876A3507-DF0E-42F0-B9F7-E993325B6B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2" authorId="0" shapeId="0" xr:uid="{5566F29F-F1B8-453C-BE13-E60BE87B99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2" authorId="0" shapeId="0" xr:uid="{458ADB12-FB41-4202-9104-5456BEB624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2" authorId="0" shapeId="0" xr:uid="{B56268CB-4F49-435F-8059-1B2A3BF243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2" authorId="0" shapeId="0" xr:uid="{9236A386-B80F-4DC9-BB31-0EDB88C703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2" authorId="0" shapeId="0" xr:uid="{5CF5B9EF-FDCC-4334-A52F-DDFDEBED49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2" authorId="0" shapeId="0" xr:uid="{06B6C94E-9519-4723-B148-0404FD7DAF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2" authorId="0" shapeId="0" xr:uid="{4DF6D2FF-B60E-42FA-94C8-E4463981BD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2" authorId="0" shapeId="0" xr:uid="{6E053990-7009-4D5F-9AA3-717D6FBCCBF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2" authorId="0" shapeId="0" xr:uid="{20D9987A-772A-4FDC-86A6-254FB6864E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3" authorId="0" shapeId="0" xr:uid="{050BC8A4-0C98-42F4-9DDD-865D45CC1B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3" authorId="0" shapeId="0" xr:uid="{9B2C1EEF-A30A-44D9-B448-13C5A180C6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3" authorId="0" shapeId="0" xr:uid="{7C1DE87B-158E-4587-A965-8060B62B55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3" authorId="0" shapeId="0" xr:uid="{D5EE3CAE-DD78-41D8-9D39-80617699E4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3" authorId="0" shapeId="0" xr:uid="{AA46AACE-ADAD-4CFA-AEFA-BE0AF5D1F4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3" authorId="0" shapeId="0" xr:uid="{AAFE13E8-525A-44B2-9B34-4C3917DAF8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3" authorId="0" shapeId="0" xr:uid="{E420646F-B68C-45B9-9AA0-E7CA8914014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3" authorId="0" shapeId="0" xr:uid="{6AE2EF71-34C4-49BC-9D17-1A8A597FE6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3" authorId="0" shapeId="0" xr:uid="{14245AFE-AB0B-431F-B1A3-F3263511B5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3" authorId="0" shapeId="0" xr:uid="{442C0EC8-00A2-4F4C-9B5E-6127FDBA00C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3" authorId="0" shapeId="0" xr:uid="{95553058-48BD-442D-8D35-7932CCC09E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3" authorId="0" shapeId="0" xr:uid="{88B7FFBA-0B93-4E19-B405-2CE3E8768B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3" authorId="0" shapeId="0" xr:uid="{473211E7-EBB0-46BE-A14B-F7DA5392C4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3" authorId="0" shapeId="0" xr:uid="{96927EEB-6DBA-4107-8343-259D9CE42D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3" authorId="0" shapeId="0" xr:uid="{4BE0A9FD-AF95-465F-B001-A3B640E4AE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3" authorId="0" shapeId="0" xr:uid="{7E680816-76FF-4A3C-8D60-8DF94F59C3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4" authorId="0" shapeId="0" xr:uid="{8133377E-53FE-47C9-AFEA-8C64AF2E04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4" authorId="0" shapeId="0" xr:uid="{54B9EA39-A792-4FE5-A443-DCF9C8092A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4" authorId="0" shapeId="0" xr:uid="{4BF2A9FD-84AA-4219-A70E-E038E74FD8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4" authorId="0" shapeId="0" xr:uid="{15C43BAB-7B11-48E0-9207-0F6CECFA74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4" authorId="0" shapeId="0" xr:uid="{599DB5AF-112C-430B-B5DD-F1DCD46E30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4" authorId="0" shapeId="0" xr:uid="{E962688D-5771-47AA-AA3B-EFDE88D7D1B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4" authorId="0" shapeId="0" xr:uid="{16801695-D28A-4932-BE94-A7BCDE409A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4" authorId="0" shapeId="0" xr:uid="{E5FC1FBD-3479-4E54-9254-9BA7F3A628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4" authorId="0" shapeId="0" xr:uid="{A5A91C0C-7D60-4EB4-86E0-98C6CBBEB0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4" authorId="0" shapeId="0" xr:uid="{28802FB5-A0AA-44B3-9208-D6630BFE64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4" authorId="0" shapeId="0" xr:uid="{CE597A21-B4A1-42FE-90D2-E80715B020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4" authorId="0" shapeId="0" xr:uid="{A92D6CAE-B953-49EB-BBC6-0A8092A326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4" authorId="0" shapeId="0" xr:uid="{980414B6-D135-4B25-A05A-026732A8E9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4" authorId="0" shapeId="0" xr:uid="{AF499319-1D7C-4970-913A-B2BF22B41A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4" authorId="0" shapeId="0" xr:uid="{D3B1E11E-D377-4F12-9BCA-43CB129147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4" authorId="0" shapeId="0" xr:uid="{0DE93112-3A3F-47D3-A729-E5C119D101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B17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no. chg'd July 23 premise stayed the same</t>
        </r>
      </text>
    </comment>
    <comment ref="AG175" authorId="0" shapeId="0" xr:uid="{638ED964-1E8D-4C88-98CC-D8A92D054A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5" authorId="0" shapeId="0" xr:uid="{D918DF43-BE77-43C4-8BE7-516D72BDCE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5" authorId="0" shapeId="0" xr:uid="{BCDA2373-B8B5-4878-B7B1-B713D0566CB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5" authorId="0" shapeId="0" xr:uid="{5C12FCB4-467D-4F84-B059-5E53E2E18B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5" authorId="0" shapeId="0" xr:uid="{C3B19F6A-0EC9-49B2-917E-DF8E051C23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5" authorId="0" shapeId="0" xr:uid="{038F0ABF-EF9D-4D0F-BA9F-51B4DCC85E8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5" authorId="0" shapeId="0" xr:uid="{1DF595CF-EDB7-42FC-BB6E-6413765293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5" authorId="0" shapeId="0" xr:uid="{16FDE618-1E30-4D71-8D64-5D8944F12B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5" authorId="0" shapeId="0" xr:uid="{E75F8CDB-600E-4B6E-A049-A161AE3374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5" authorId="0" shapeId="0" xr:uid="{9C89D64E-0E0B-415C-84CA-5FA12798C5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5" authorId="0" shapeId="0" xr:uid="{76AC289B-762C-4CA9-9478-70C34AE590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5" authorId="0" shapeId="0" xr:uid="{0F15A6E9-A553-463F-B9DB-BFF4F5C7B9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5" authorId="0" shapeId="0" xr:uid="{89E84FA2-A1A0-4EFA-92A6-2BE98E431C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5" authorId="0" shapeId="0" xr:uid="{BDEEB068-1227-4A5A-8DEC-0F03621C5B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5" authorId="0" shapeId="0" xr:uid="{F973513A-CF8C-4F1B-817C-FDF7B62E99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5" authorId="0" shapeId="0" xr:uid="{49A28EDA-0437-45FA-BF8D-17DB29682B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6" authorId="0" shapeId="0" xr:uid="{4303E4B0-6F7C-4C5D-92A9-75977D4BBA4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6" authorId="0" shapeId="0" xr:uid="{F1AC7179-09F5-476E-85AE-3161B74C5A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6" authorId="0" shapeId="0" xr:uid="{BAAC6D6D-7582-42C6-AEEF-70A1321991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6" authorId="0" shapeId="0" xr:uid="{CF7110C3-FEEC-40F8-9C4E-70EAC2AC4D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6" authorId="0" shapeId="0" xr:uid="{7990AEE9-FDAB-43E4-900A-86CCB324F5E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6" authorId="0" shapeId="0" xr:uid="{7DE1217B-8915-42C5-BFFC-0638E3711F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6" authorId="0" shapeId="0" xr:uid="{A7BABBB7-431D-49FD-93CF-6277509FBB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6" authorId="0" shapeId="0" xr:uid="{EF7D3ED6-F4DC-44C5-AFD1-09C29BC090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6" authorId="0" shapeId="0" xr:uid="{A64FC571-7A59-44B4-937A-40E117559D1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6" authorId="0" shapeId="0" xr:uid="{F3EF3F56-D2AD-4F3C-9BA6-0919A38934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6" authorId="0" shapeId="0" xr:uid="{340E0885-C45A-4BFD-8737-914E96C480E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6" authorId="0" shapeId="0" xr:uid="{978E8549-0F99-4EB2-9F17-517CD6D33F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6" authorId="0" shapeId="0" xr:uid="{4422E8A4-1493-4AAF-A814-7511E23B2C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6" authorId="0" shapeId="0" xr:uid="{E999BA41-2FFB-4052-A8CA-68CA816CB6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6" authorId="0" shapeId="0" xr:uid="{C81C7231-3F28-4BF0-AC0D-459E8631E3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6" authorId="0" shapeId="0" xr:uid="{B47315D6-23C7-4759-9D54-3D2670938E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7" authorId="0" shapeId="0" xr:uid="{A0E6B384-3306-4380-8B1C-E531BDF6936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7" authorId="0" shapeId="0" xr:uid="{302B6D89-4BB4-4242-97C9-2EF8DE0888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7" authorId="0" shapeId="0" xr:uid="{DDFAAE00-8FE1-468A-9779-2E8D5993A6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7" authorId="0" shapeId="0" xr:uid="{42D73277-D38B-4E52-86B1-4D7DDE92E0D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7" authorId="0" shapeId="0" xr:uid="{CA77E175-D07A-420C-9D19-05EAF51048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7" authorId="0" shapeId="0" xr:uid="{11B8EBCA-554B-4F6F-B086-E873DE2FC7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7" authorId="0" shapeId="0" xr:uid="{3AF04C8E-CB26-4708-950C-D44F6D3296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7" authorId="0" shapeId="0" xr:uid="{01310BB7-0334-405D-8756-462DBF4B42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7" authorId="0" shapeId="0" xr:uid="{D4CBF1EE-5EB5-4119-829C-FA0029F991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7" authorId="0" shapeId="0" xr:uid="{7F8B9303-E44C-4E86-A194-4934F2E8D0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7" authorId="0" shapeId="0" xr:uid="{C91D1B30-A227-49DF-9E00-A72770E4116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7" authorId="0" shapeId="0" xr:uid="{40E63FD8-48E6-46DF-985E-7336E9A42AB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7" authorId="0" shapeId="0" xr:uid="{87F32632-A3AF-4BCC-9855-22E256CD50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7" authorId="0" shapeId="0" xr:uid="{0C817F6B-8C98-488F-9BED-50DD9C96AF2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7" authorId="0" shapeId="0" xr:uid="{F12379CF-09B6-4889-B323-A8C3DE100B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7" authorId="0" shapeId="0" xr:uid="{F3400A2B-59CB-4A2C-9C27-F700D75EF4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8" authorId="0" shapeId="0" xr:uid="{01BEE038-606A-4112-A005-9455BAF84A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8" authorId="0" shapeId="0" xr:uid="{DABE1122-7AC2-46F6-AB4F-0BDBFD8E64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8" authorId="0" shapeId="0" xr:uid="{74918670-533F-4962-A3D0-83BC6294C7E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8" authorId="0" shapeId="0" xr:uid="{327A6600-4FC7-42E1-AE50-7D6926B3133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8" authorId="0" shapeId="0" xr:uid="{BD1D154D-60E5-4E66-AD4E-D01B5E03D02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8" authorId="0" shapeId="0" xr:uid="{27E81EF1-4F83-445D-8DDB-B7F2D37D79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8" authorId="0" shapeId="0" xr:uid="{F15E0AAB-F607-4D59-9B89-E406736F0F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8" authorId="0" shapeId="0" xr:uid="{9A475C4F-9367-4BCC-89C8-BFDED1B3754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8" authorId="0" shapeId="0" xr:uid="{A6F81153-278F-48D5-9A90-F0F2BF776A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8" authorId="0" shapeId="0" xr:uid="{3E447D2C-4DBF-4762-BC30-8595429754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8" authorId="0" shapeId="0" xr:uid="{CE10AEB6-5817-49B8-8EAF-903AE0DE79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8" authorId="0" shapeId="0" xr:uid="{746ABBAD-7C5E-46DA-9B39-B38D869144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8" authorId="0" shapeId="0" xr:uid="{6DDA5A27-5538-4C72-9A4A-6B8F5EB151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8" authorId="0" shapeId="0" xr:uid="{F0155094-53E9-43CD-8D92-265FFDFABA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8" authorId="0" shapeId="0" xr:uid="{A16465DE-835B-4C99-BA76-8E0417E5630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8" authorId="0" shapeId="0" xr:uid="{87197535-7F39-4482-957F-5B3FA9CF25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79" authorId="0" shapeId="0" xr:uid="{F9659DD7-99F8-4F8D-AD71-A9A0FBA74F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79" authorId="0" shapeId="0" xr:uid="{AAEEEB48-31B7-4A69-87A8-BB50BFA602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79" authorId="0" shapeId="0" xr:uid="{BC857615-5C4A-4E16-B937-D0B533342E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79" authorId="0" shapeId="0" xr:uid="{217C8CE1-D07A-4F0B-B2C4-7CCCCE007DD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79" authorId="0" shapeId="0" xr:uid="{6D887FE3-9095-4011-A363-9426EF07822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79" authorId="0" shapeId="0" xr:uid="{20908549-15F5-4DD9-8190-6CBE85AAAA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79" authorId="0" shapeId="0" xr:uid="{BCECAB88-9137-4771-969D-54BA1AF7409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79" authorId="0" shapeId="0" xr:uid="{C164B1B7-BD22-45CB-941C-EBDADC6A6D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79" authorId="0" shapeId="0" xr:uid="{E55BB881-0F6F-4A0E-A50F-A8688F165A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79" authorId="0" shapeId="0" xr:uid="{286C7B3F-782A-43C7-896B-E17C7A10A5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79" authorId="0" shapeId="0" xr:uid="{115E59A2-D33C-40B3-A11F-0794B9E97B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79" authorId="0" shapeId="0" xr:uid="{54E6C9E3-7399-45DA-A75F-81251901B63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79" authorId="0" shapeId="0" xr:uid="{B0DA14CE-E235-43F7-8F00-4A9754D0CE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79" authorId="0" shapeId="0" xr:uid="{0F614653-6253-4B75-85BF-658D350465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79" authorId="0" shapeId="0" xr:uid="{7F0E2F59-0DCB-4364-973E-7874C8B433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79" authorId="0" shapeId="0" xr:uid="{97C5D202-AA92-4469-B963-4B95F271AB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80" authorId="0" shapeId="0" xr:uid="{635D32B6-1D86-4ED8-AD8D-23EA592358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0" authorId="0" shapeId="0" xr:uid="{CFCC09CD-4212-43DF-BAF2-91AEF769F6C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0" authorId="0" shapeId="0" xr:uid="{4A1A9325-851C-4B72-B308-67FCBB8BA9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0" authorId="0" shapeId="0" xr:uid="{001814CB-83E5-43F5-96AA-D4FC1579A7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0" authorId="0" shapeId="0" xr:uid="{363999C3-E85C-47FF-B3D8-067632B26E2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0" authorId="0" shapeId="0" xr:uid="{FBAF69DD-2D5A-498C-8A52-F6E5480ABFC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0" authorId="0" shapeId="0" xr:uid="{2D3C029C-9C5F-48C0-8CAF-333DF18A5FC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0" authorId="0" shapeId="0" xr:uid="{B3590B3D-76DB-43D9-964F-BEE7850FC7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0" authorId="0" shapeId="0" xr:uid="{D56A7393-B99B-4776-96B9-B5144B6707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0" authorId="0" shapeId="0" xr:uid="{16C73C9D-EF4B-4A9B-B0B5-F10FA8BB02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0" authorId="0" shapeId="0" xr:uid="{BB777817-BA14-4038-8743-0DF6467B3D9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0" authorId="0" shapeId="0" xr:uid="{54512ED7-8A20-4A18-8346-83DB42D563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0" authorId="0" shapeId="0" xr:uid="{0C8D95CB-E433-4311-B85B-CEFD1988CA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0" authorId="0" shapeId="0" xr:uid="{0A8CDF98-AD9C-4218-BC68-79C340F42B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0" authorId="0" shapeId="0" xr:uid="{D9538079-47CB-46A6-80EB-AD09F754A3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0" authorId="0" shapeId="0" xr:uid="{A8CA6FB7-28F6-4608-91D7-023987DE27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81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1" authorId="0" shapeId="0" xr:uid="{086396D8-9A2E-4B04-B7B6-CC822A357B4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1" authorId="0" shapeId="0" xr:uid="{E85ED34E-36B1-4372-AF15-BAA025D0EED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1" authorId="0" shapeId="0" xr:uid="{CD9E33E5-1FDD-46AC-8BE2-B0EFFDED03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1" authorId="0" shapeId="0" xr:uid="{45A07448-9340-4F27-BAF0-6AF4DCE1410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1" authorId="0" shapeId="0" xr:uid="{0523E405-1E75-4A47-A942-BF2867BDBE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1" authorId="0" shapeId="0" xr:uid="{FAF0AAB5-36BC-4EE7-A8E6-1BE623CDCE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1" authorId="0" shapeId="0" xr:uid="{BD366728-B525-48A4-9C30-B7E5363C46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1" authorId="0" shapeId="0" xr:uid="{D9AEFE9B-C97F-4D3C-AAC4-A88246F0BAE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1" authorId="0" shapeId="0" xr:uid="{C055D74C-3AE0-4448-91F1-7581E65896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1" authorId="0" shapeId="0" xr:uid="{24534CE3-4C3B-4896-A8F1-09227971F5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1" authorId="0" shapeId="0" xr:uid="{15D49179-0001-440A-B84A-96DC45A090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1" authorId="0" shapeId="0" xr:uid="{31A456C2-12A6-44F1-B34C-2EE0C18070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1" authorId="0" shapeId="0" xr:uid="{35A70BF9-2195-4A44-A9D3-16D379CC0CB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1" authorId="0" shapeId="0" xr:uid="{000EF916-2ACC-4390-9BEF-C2B40B7F30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1" authorId="0" shapeId="0" xr:uid="{A925F6B0-7F42-4645-A74A-B1BC5762E64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1" authorId="0" shapeId="0" xr:uid="{E72FA97E-424F-42AA-99A4-202B357965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E182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2" authorId="0" shapeId="0" xr:uid="{234AB819-8D72-4D22-9CA2-36DFF2891F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2" authorId="0" shapeId="0" xr:uid="{7AB943FD-51B3-41E0-BCA7-70718823E56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2" authorId="0" shapeId="0" xr:uid="{CBD55CE2-F286-4305-8C28-7ABBEBE8A51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2" authorId="0" shapeId="0" xr:uid="{848CEC26-E00A-4D9E-8CB6-29D9742A50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2" authorId="0" shapeId="0" xr:uid="{3423B49A-4757-4E35-85A0-A2E93D688C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2" authorId="0" shapeId="0" xr:uid="{FD542415-29B3-43A9-BB06-7B00F84DD81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2" authorId="0" shapeId="0" xr:uid="{4C23D380-013F-44AD-ACDE-F4F7D168C8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2" authorId="0" shapeId="0" xr:uid="{0F32B6CA-74BF-450F-B8B4-8F78A0EBF05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2" authorId="0" shapeId="0" xr:uid="{2D788A53-69AE-41E1-9E44-86E7C76D52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2" authorId="0" shapeId="0" xr:uid="{62995237-B60D-4965-9C11-4097CC888A4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2" authorId="0" shapeId="0" xr:uid="{91564E35-DF8C-4FAE-939C-CC8473F5CB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2" authorId="0" shapeId="0" xr:uid="{3FFD8676-5F15-4CD1-AA13-D52C8DA098D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2" authorId="0" shapeId="0" xr:uid="{FAF7B099-2030-408E-AEDB-73074B41D2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2" authorId="0" shapeId="0" xr:uid="{E6A9ACA3-438C-4A79-A3D1-ED79244FCDC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2" authorId="0" shapeId="0" xr:uid="{1D95524B-0D77-4E16-8D9D-61A44525A16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2" authorId="0" shapeId="0" xr:uid="{B6A5F296-EADE-4124-86F1-0028848D493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D183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3" authorId="0" shapeId="0" xr:uid="{DD12DBC7-4B66-48CC-BD3C-BAEF71BF23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3" authorId="0" shapeId="0" xr:uid="{319276FE-9091-485B-9A70-6952E2A10D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3" authorId="0" shapeId="0" xr:uid="{3E643B63-2D63-4E0A-A84A-1684DB1831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3" authorId="0" shapeId="0" xr:uid="{07631000-B92A-409C-85ED-2F9A067490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3" authorId="0" shapeId="0" xr:uid="{77AF21AF-7302-4507-9153-5CD8F496D5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3" authorId="0" shapeId="0" xr:uid="{D2B3365B-7E73-4610-8DE3-789F7BEC92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3" authorId="0" shapeId="0" xr:uid="{62E85353-0802-4A50-AE00-1FD0E5C2B3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3" authorId="0" shapeId="0" xr:uid="{F2C558AA-F7C5-4FA5-9ABC-419462A073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3" authorId="0" shapeId="0" xr:uid="{75AD3674-8FA3-45C4-B85A-D915493592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3" authorId="0" shapeId="0" xr:uid="{E999E7F3-E938-42C0-97A1-F5809981AF8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3" authorId="0" shapeId="0" xr:uid="{D6D0146F-FEDF-4D86-BAE3-9790FE23FD9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3" authorId="0" shapeId="0" xr:uid="{143782EC-9398-4821-908C-5C134695EC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3" authorId="0" shapeId="0" xr:uid="{9D08F4DF-E4F4-4AD1-89C1-0549FD2BFBA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3" authorId="0" shapeId="0" xr:uid="{D3E6795F-7E4A-4983-8E32-FB98185C9F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3" authorId="0" shapeId="0" xr:uid="{F27596FB-C254-4819-B641-3909A9AB6B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3" authorId="0" shapeId="0" xr:uid="{0BA40C05-72DA-43C6-839D-30A68E12F3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E184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4" authorId="0" shapeId="0" xr:uid="{1C65159E-2866-47AC-A288-D0491004A0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4" authorId="0" shapeId="0" xr:uid="{B3529BD0-D9B3-4CF0-A0F1-CBF4D82909A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4" authorId="0" shapeId="0" xr:uid="{4CAB1169-DED5-4725-9EDA-80DE3BBBC6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4" authorId="0" shapeId="0" xr:uid="{892EB548-A706-41EF-BEC2-1592254CBC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4" authorId="0" shapeId="0" xr:uid="{5473FBA0-6C24-4918-8F56-8FED3612C05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4" authorId="0" shapeId="0" xr:uid="{8EB04A9D-F2B6-4FD0-B803-059E408B75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4" authorId="0" shapeId="0" xr:uid="{1E6A7AA8-95B6-4C8E-887E-5F78653FE2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4" authorId="0" shapeId="0" xr:uid="{B530AF0F-4076-4512-897E-6BED1824D5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4" authorId="0" shapeId="0" xr:uid="{FC8C4371-4E0E-460E-B879-B5D0ECC710F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4" authorId="0" shapeId="0" xr:uid="{6BF3D5A3-9EFB-4F2B-85CB-750405AF0C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4" authorId="0" shapeId="0" xr:uid="{A7ABFCA7-E4C8-4CA6-90A8-D3FC2CC8DCA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4" authorId="0" shapeId="0" xr:uid="{6EDA464B-E83F-446D-BA4B-15F6B6E547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4" authorId="0" shapeId="0" xr:uid="{B7412B34-9D69-429A-83BD-D024DD17FF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4" authorId="0" shapeId="0" xr:uid="{2FB4B648-7E9D-441B-AEC7-BBD8A00D90C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4" authorId="0" shapeId="0" xr:uid="{205F83C0-DF09-44EE-96B6-1B857A21008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4" authorId="0" shapeId="0" xr:uid="{E22B1099-D003-42B4-86C2-57B4F6AFE52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E185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5" authorId="0" shapeId="0" xr:uid="{6413373F-346D-46E3-A88D-3C9C04C52CF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5" authorId="0" shapeId="0" xr:uid="{0C47BCCB-AB70-4033-8265-E12CA974BC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5" authorId="0" shapeId="0" xr:uid="{9560EA21-8F21-482D-B278-8079E4F51D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5" authorId="0" shapeId="0" xr:uid="{507E9A17-19D4-4E57-B09A-55885B6E97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5" authorId="0" shapeId="0" xr:uid="{E9D66DAE-669B-4023-90A0-FD74943E10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5" authorId="0" shapeId="0" xr:uid="{6D7D662E-5CAD-42A8-8DE7-97B143C07B0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5" authorId="0" shapeId="0" xr:uid="{976CA9A2-8B04-4A3F-A19E-B3996C7CC50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5" authorId="0" shapeId="0" xr:uid="{C22420E5-048C-4ED5-8562-42FD2BD416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5" authorId="0" shapeId="0" xr:uid="{463776E8-7698-44B0-A49F-B5380AA40F3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5" authorId="0" shapeId="0" xr:uid="{022581AE-35CD-4BD5-8AC6-FA7394D78D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5" authorId="0" shapeId="0" xr:uid="{D04E6814-5B8A-4C04-A93D-27DE5004597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5" authorId="0" shapeId="0" xr:uid="{F5A5B572-2736-48AE-B674-768D94F818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5" authorId="0" shapeId="0" xr:uid="{E5BA9A8E-C050-49A8-B68D-2FDA50C145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5" authorId="0" shapeId="0" xr:uid="{700A17C1-C522-4528-9FA8-E5AA025505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5" authorId="0" shapeId="0" xr:uid="{287CBEFB-0C9C-4BC6-AF9C-A9B7DB7EC52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5" authorId="0" shapeId="0" xr:uid="{4CC6A821-D7CE-4520-B2F3-AA6DF46202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F186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6" authorId="0" shapeId="0" xr:uid="{38421C84-DF10-46CB-A919-1320F9833C6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6" authorId="0" shapeId="0" xr:uid="{8C55A640-74DB-47F3-9F23-7A05B1C0033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6" authorId="0" shapeId="0" xr:uid="{7531D950-F5E4-4EFF-AC21-77A180B817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6" authorId="0" shapeId="0" xr:uid="{705B5C25-1F6E-4913-95F4-4FB15E2B92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6" authorId="0" shapeId="0" xr:uid="{F188DD63-88D0-42A5-B529-72364947383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6" authorId="0" shapeId="0" xr:uid="{93E6FCDD-A3E3-41E3-8C1E-F5E98A0318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6" authorId="0" shapeId="0" xr:uid="{FE37111E-421A-4683-81DE-5D4DA140D6A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6" authorId="0" shapeId="0" xr:uid="{CBD8C609-08D3-4E03-A48D-84508D0BCF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6" authorId="0" shapeId="0" xr:uid="{EF552EB0-4CDF-4088-8E46-2D2EC790FFB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6" authorId="0" shapeId="0" xr:uid="{55BD6FDA-93A2-4A4C-A43B-DB1F0C6B646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6" authorId="0" shapeId="0" xr:uid="{86280288-6EA6-4F98-B363-2078CBD55C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6" authorId="0" shapeId="0" xr:uid="{22B1141D-64B5-4FF4-B5BC-005306435C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6" authorId="0" shapeId="0" xr:uid="{20784E6B-5C8D-482C-B2AD-CEEA77A311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6" authorId="0" shapeId="0" xr:uid="{EDCF4908-31D0-4377-9C3B-2274361196A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6" authorId="0" shapeId="0" xr:uid="{5E53C70E-EA7F-4C82-AC02-CDA164360B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6" authorId="0" shapeId="0" xr:uid="{A12B9554-7422-46A9-82B0-78AD9A8D76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89" authorId="0" shapeId="0" xr:uid="{DCDD76BA-8258-4D1D-9A6F-123C43B056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89" authorId="0" shapeId="0" xr:uid="{42DDEAB1-DC74-4EF7-9609-F46FF775A7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89" authorId="0" shapeId="0" xr:uid="{60686718-E736-45E7-969A-25702616C73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89" authorId="0" shapeId="0" xr:uid="{47382850-4F4C-48E9-9431-93E96DBD753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89" authorId="0" shapeId="0" xr:uid="{1185C147-8800-4868-BE86-C5AFCA04D4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89" authorId="0" shapeId="0" xr:uid="{9BDB6EF9-E986-44C5-9492-B10A45668CD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89" authorId="0" shapeId="0" xr:uid="{5CBE41EB-9381-455E-ACCC-CB637F0F44D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89" authorId="0" shapeId="0" xr:uid="{19DDEF37-30B1-4341-8CCF-BD506A9DA8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89" authorId="0" shapeId="0" xr:uid="{1EA78BB8-B695-45FB-BE32-A602505475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89" authorId="0" shapeId="0" xr:uid="{9E846A1A-3D13-49E1-9B18-B89796B9B9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89" authorId="0" shapeId="0" xr:uid="{40CC007C-E70E-4D69-9350-497177EA22B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89" authorId="0" shapeId="0" xr:uid="{2B2A4E7F-4C25-4C2C-8DC9-ED95C9CD67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89" authorId="0" shapeId="0" xr:uid="{694D0FF3-E499-4537-B086-1DF73EB379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89" authorId="0" shapeId="0" xr:uid="{98AED5C3-45C1-4B6E-AE38-4A5501F7AC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89" authorId="0" shapeId="0" xr:uid="{956EC8AB-8145-48BD-AF06-9D5D685EBFF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89" authorId="0" shapeId="0" xr:uid="{B92F6642-22C3-4B04-9BB6-E5212579BD5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0" authorId="0" shapeId="0" xr:uid="{0834CD46-03B9-447C-8DE7-6608F545A54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0" authorId="0" shapeId="0" xr:uid="{6E6F9C41-D844-49C5-8ABA-1BC9A4E2158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0" authorId="0" shapeId="0" xr:uid="{E1FF7BB6-CAA7-4B7D-BCF5-A560BB681B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0" authorId="0" shapeId="0" xr:uid="{8C369DFA-E4A6-430C-9260-F6164991C67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0" authorId="0" shapeId="0" xr:uid="{AB843B2F-E700-4D0B-BE8B-43258E7E31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0" authorId="0" shapeId="0" xr:uid="{8E33788E-A37E-466E-8F72-48332AC2D0F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0" authorId="0" shapeId="0" xr:uid="{66776A86-C385-4DA5-8E9C-AB561D1B78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0" authorId="0" shapeId="0" xr:uid="{C6C959C5-E1DA-4E26-9A3F-D334B8CAA5E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0" authorId="0" shapeId="0" xr:uid="{97D7D421-37FF-4817-B9FA-285604BE27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0" authorId="0" shapeId="0" xr:uid="{EE6B11B8-D0A9-440F-9466-C80A78B1498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0" authorId="0" shapeId="0" xr:uid="{1734173E-93BF-4DE1-BD30-369B0FCAC70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0" authorId="0" shapeId="0" xr:uid="{EF981613-6220-4104-B5B8-DEDB23144C4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0" authorId="0" shapeId="0" xr:uid="{E5E4DF7E-3F47-4AA8-8BC1-A60B98E67B6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0" authorId="0" shapeId="0" xr:uid="{0F380470-A79A-4F20-BE80-F1CBFDF348E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0" authorId="0" shapeId="0" xr:uid="{E31BAE2A-8893-4EFC-9C32-22E451F586A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0" authorId="0" shapeId="0" xr:uid="{05714415-60AF-4200-ABCB-5020ED5A03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1" authorId="0" shapeId="0" xr:uid="{1E78A98B-965D-4B62-AEF2-BF752A8FB24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1" authorId="0" shapeId="0" xr:uid="{8DFDAFCB-C891-4D46-AB5E-0CC582C629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1" authorId="0" shapeId="0" xr:uid="{EB807229-B619-4A83-9E61-E6B3D5F680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1" authorId="0" shapeId="0" xr:uid="{90AF4D2F-2E8B-491D-BCE1-01F9354E90E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1" authorId="0" shapeId="0" xr:uid="{E4585C9F-3A16-4DAD-81BB-61A8F7963E1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1" authorId="0" shapeId="0" xr:uid="{66468F95-AEEA-491B-8F09-5840F8FB837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1" authorId="0" shapeId="0" xr:uid="{1AD4BADF-DE8F-47D5-A9E2-96A8A12821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1" authorId="0" shapeId="0" xr:uid="{57911DFE-FBB8-4E40-9773-AA3D2950C00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1" authorId="0" shapeId="0" xr:uid="{D234B4D0-275F-474E-A076-12E765EED8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1" authorId="0" shapeId="0" xr:uid="{56488A40-12CC-41BF-B7B2-C05EDC63E5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1" authorId="0" shapeId="0" xr:uid="{7791B06A-69BD-4B52-960F-9279AA48F72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1" authorId="0" shapeId="0" xr:uid="{EE9F7F83-46FA-45EE-9CE4-2CD481D9DB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1" authorId="0" shapeId="0" xr:uid="{72CF9BA6-42FE-4F28-93FD-C15C4D508D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1" authorId="0" shapeId="0" xr:uid="{5C306557-D153-4288-8644-FCD4B1958F5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1" authorId="0" shapeId="0" xr:uid="{8D9CC726-4616-47A0-9CBD-1C2A97F3C6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1" authorId="0" shapeId="0" xr:uid="{11D3C46E-F409-46FA-919A-E18A4CCB716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2" authorId="0" shapeId="0" xr:uid="{380E1315-D588-4832-A6B6-CC43A694CED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2" authorId="0" shapeId="0" xr:uid="{0A49F24C-7AD1-4CF8-B2DD-CEAE72A86D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2" authorId="0" shapeId="0" xr:uid="{4008A15D-12E8-42EC-ABD5-597B564F2D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2" authorId="0" shapeId="0" xr:uid="{37FA00D3-B3D6-4FBE-BDC6-740A60F083F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2" authorId="0" shapeId="0" xr:uid="{86D95660-6EA1-4B4E-B84E-AF6E679809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2" authorId="0" shapeId="0" xr:uid="{764A39E2-6413-4511-8245-25A27EEADD8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2" authorId="0" shapeId="0" xr:uid="{DAE92523-0758-461F-ABAD-75C6426EC94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2" authorId="0" shapeId="0" xr:uid="{67E8BA9F-91AA-4965-8DF5-4DC1654780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2" authorId="0" shapeId="0" xr:uid="{B17B639D-967C-4BCF-A922-70E647EB584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2" authorId="0" shapeId="0" xr:uid="{D62A6A8D-CB99-4725-AA23-34FFA93735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2" authorId="0" shapeId="0" xr:uid="{3778D6AD-7876-47AD-A04C-70FB1028752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2" authorId="0" shapeId="0" xr:uid="{40839AAF-381E-460C-BFA4-42113F288D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2" authorId="0" shapeId="0" xr:uid="{B9804F83-BD56-4F71-97CB-DC7535A8F6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2" authorId="0" shapeId="0" xr:uid="{DD67885E-3D2F-4B66-97F8-11A4BA5258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2" authorId="0" shapeId="0" xr:uid="{FA7B0D6B-29BA-4677-82A3-AD99BE82049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2" authorId="0" shapeId="0" xr:uid="{38A1F28B-101E-4F1C-9971-D1B1638E6D7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3" authorId="0" shapeId="0" xr:uid="{669C8AFB-3CBE-4862-8718-626E5E79198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3" authorId="0" shapeId="0" xr:uid="{5CEF916D-CFD6-4105-9E31-BBC1496C7A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3" authorId="0" shapeId="0" xr:uid="{6433B098-680A-4E55-AAC2-F809370481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3" authorId="0" shapeId="0" xr:uid="{37DB6D15-D716-43C5-BB63-4425193C13E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3" authorId="0" shapeId="0" xr:uid="{8E0836B4-F101-4383-9B28-D45FE6F421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3" authorId="0" shapeId="0" xr:uid="{628BA111-0E44-4039-AD4B-00143ED2F31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3" authorId="0" shapeId="0" xr:uid="{717C694F-B0BE-4F36-B463-ED0EC9A4B3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3" authorId="0" shapeId="0" xr:uid="{EBB5CDAF-A2F9-4C63-A9B5-3B99A06DC31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3" authorId="0" shapeId="0" xr:uid="{65AA00C1-9A4C-48C6-8FB5-A6A59778DBB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3" authorId="0" shapeId="0" xr:uid="{007014C4-6E8B-4B10-8C75-3C484FCF5B1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3" authorId="0" shapeId="0" xr:uid="{2B56C894-3FD1-440F-A740-94BD1F67F10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3" authorId="0" shapeId="0" xr:uid="{2FDAFD3B-52EC-4F30-A8E8-D4D50F6C772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3" authorId="0" shapeId="0" xr:uid="{A3B2583B-7AD4-4B9B-BE46-915F4EC639C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3" authorId="0" shapeId="0" xr:uid="{BA917186-317A-4B94-88BE-6D4C0A722C8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3" authorId="0" shapeId="0" xr:uid="{C913CC4E-FA84-45F6-8AA7-C3AF00BCF9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3" authorId="0" shapeId="0" xr:uid="{75A5304C-7601-4B5A-8E17-9C4B4AF8F6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4" authorId="0" shapeId="0" xr:uid="{0BDB0ED6-FE80-4F29-897F-C83C48DF07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4" authorId="0" shapeId="0" xr:uid="{0D828650-A344-4350-A719-080DC9A40D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4" authorId="0" shapeId="0" xr:uid="{3CB60B1E-C9D0-4C5E-AA80-0AA2B1E1B67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4" authorId="0" shapeId="0" xr:uid="{91B60F53-7807-4E87-A881-A31704BCB65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4" authorId="0" shapeId="0" xr:uid="{98A0F0B9-05BE-4809-B526-1C03700EFCD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4" authorId="0" shapeId="0" xr:uid="{B4C9E565-E3FF-41B2-9675-E7684CD390A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4" authorId="0" shapeId="0" xr:uid="{D75AE35A-688B-476A-92AF-DB0D590A67E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4" authorId="0" shapeId="0" xr:uid="{6EC08806-CAF3-41FE-9039-AFCFAA4122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4" authorId="0" shapeId="0" xr:uid="{30A7CAD6-E14D-4290-A293-63603DE234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4" authorId="0" shapeId="0" xr:uid="{F5FA4210-E2E4-4984-BDFE-98D59F9B7E3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4" authorId="0" shapeId="0" xr:uid="{2BD4E909-2383-4790-A171-DD76DFE23CB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4" authorId="0" shapeId="0" xr:uid="{747EA893-F8E0-4E87-854F-2357786EC27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4" authorId="0" shapeId="0" xr:uid="{6867015E-65D5-4DCE-B3DA-71043632DB1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4" authorId="0" shapeId="0" xr:uid="{7919D76D-DFAE-4860-979F-479882B308F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4" authorId="0" shapeId="0" xr:uid="{3CD02544-ABCB-4535-91CD-052957F16C3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4" authorId="0" shapeId="0" xr:uid="{43174CDE-15F7-4D86-B86A-3BC6F2448C6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5" authorId="0" shapeId="0" xr:uid="{E33DDCA5-163C-4C2C-8D96-F19549D413A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5" authorId="0" shapeId="0" xr:uid="{02AEBA5A-543C-4A9B-8E2F-168771B9F41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5" authorId="0" shapeId="0" xr:uid="{30A8B85B-88DB-4EE2-967D-77150664597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5" authorId="0" shapeId="0" xr:uid="{58CCF773-0F25-40BD-9543-18B8AAF6BC4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5" authorId="0" shapeId="0" xr:uid="{84BC53B7-6929-48E0-BEE1-9B1E364416C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5" authorId="0" shapeId="0" xr:uid="{4F05DBEF-165C-4E44-AD23-EB756A50CC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5" authorId="0" shapeId="0" xr:uid="{0E52DE76-0FDD-42B8-AE35-330B2D9C4CA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5" authorId="0" shapeId="0" xr:uid="{B7396B6C-9683-43FB-A95F-74A7B6B42EE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5" authorId="0" shapeId="0" xr:uid="{AF44A6C4-39EE-4C2E-A72A-64D3B3C61C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5" authorId="0" shapeId="0" xr:uid="{573E69A3-C092-422D-B1B3-24A8D515F2D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5" authorId="0" shapeId="0" xr:uid="{5E3BAD70-CA24-43D7-A8A1-8F577B860AB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5" authorId="0" shapeId="0" xr:uid="{AF8B60E9-F18B-4CD1-A9A8-932E7D8B2AC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5" authorId="0" shapeId="0" xr:uid="{1C2C10E1-6C40-4650-B1F7-744E7102670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5" authorId="0" shapeId="0" xr:uid="{F07CD0B4-7EA2-4FF9-B4B7-CA8E3CB68D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5" authorId="0" shapeId="0" xr:uid="{7F715324-EBF5-4D3C-9C09-B1000345775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5" authorId="0" shapeId="0" xr:uid="{A8722D69-D97A-47D1-9441-A7B8D5A550B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6" authorId="0" shapeId="0" xr:uid="{F3389845-3DDF-42BD-9002-877BC1B74F8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6" authorId="0" shapeId="0" xr:uid="{EF381CDB-7FB8-48D2-B9BE-5B506F33DA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6" authorId="0" shapeId="0" xr:uid="{A20C8A0F-D95E-4AC1-8DFF-D1C5946E680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6" authorId="0" shapeId="0" xr:uid="{B1AD910A-D626-414E-ABB2-881E4AC983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6" authorId="0" shapeId="0" xr:uid="{597B6B55-7426-4591-84C4-34246573AC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6" authorId="0" shapeId="0" xr:uid="{819A7F51-BE2A-43C5-8F91-F5C90B2DE4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6" authorId="0" shapeId="0" xr:uid="{0521CB39-C5AD-4B3B-9FAB-127FEC61C81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6" authorId="0" shapeId="0" xr:uid="{DF436AAA-02EA-4D5A-8F4D-5F939B1362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6" authorId="0" shapeId="0" xr:uid="{C94F0C11-7698-47A0-BD44-623B63B5B08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6" authorId="0" shapeId="0" xr:uid="{AB02F16F-E575-40C7-904C-B408E3492FE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6" authorId="0" shapeId="0" xr:uid="{D5DC1C12-56C1-4AA2-B341-66AFCBF2338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6" authorId="0" shapeId="0" xr:uid="{E3F3AFF9-69E6-4DCB-8D06-61457113F86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6" authorId="0" shapeId="0" xr:uid="{5FD457FE-6496-417D-855C-AD9016E34DD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6" authorId="0" shapeId="0" xr:uid="{7E63F38E-9244-4191-BE8D-A9E2DFB0C1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6" authorId="0" shapeId="0" xr:uid="{B99BDC9A-9615-48A1-964A-87465C323E7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6" authorId="0" shapeId="0" xr:uid="{F1010331-5B8A-453C-AD93-A71979C99DAB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7" authorId="0" shapeId="0" xr:uid="{EAAAFD3B-745D-4554-9E11-2FEBEF8004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7" authorId="0" shapeId="0" xr:uid="{71C3E27D-BACD-4AD0-A0D0-12F9DA776CD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7" authorId="0" shapeId="0" xr:uid="{2722C4CD-0029-4B34-B9CC-8613503098C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7" authorId="0" shapeId="0" xr:uid="{1BAD3111-6B02-403B-9D46-04849AEB0AB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7" authorId="0" shapeId="0" xr:uid="{0F5D9C06-3780-467C-BD30-F4D38AED03F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7" authorId="0" shapeId="0" xr:uid="{0CCC526F-3CEE-4D8A-A32B-76A99879C3C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7" authorId="0" shapeId="0" xr:uid="{81079183-79D4-4FBE-AC39-F4760DFDBA7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7" authorId="0" shapeId="0" xr:uid="{9B64858C-EECC-4122-8C69-26832AA698A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7" authorId="0" shapeId="0" xr:uid="{6EB7C41B-34E9-4F63-AA08-C99DC144A40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7" authorId="0" shapeId="0" xr:uid="{7147301B-AD81-4D89-A05B-E53EE468201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7" authorId="0" shapeId="0" xr:uid="{FEFE26CC-961D-49AB-A7EF-8B2A90911C9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7" authorId="0" shapeId="0" xr:uid="{3BBF5811-0075-420E-91D1-704C39477EB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7" authorId="0" shapeId="0" xr:uid="{37FB6B19-172F-47C3-94DD-7EEBD142EF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7" authorId="0" shapeId="0" xr:uid="{8F611C7D-89AF-4DBD-8BF4-47F0BCEC8C9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7" authorId="0" shapeId="0" xr:uid="{4BA70623-6DAD-4E49-AACE-0731F85F7357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7" authorId="0" shapeId="0" xr:uid="{3D373B98-CD09-4403-A45A-B5EB1A0DEC1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8" authorId="0" shapeId="0" xr:uid="{CE5202D0-EB77-42E3-8F43-220BE33F4B3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8" authorId="0" shapeId="0" xr:uid="{616B0A14-12F5-4941-9D32-EB24F4FF159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8" authorId="0" shapeId="0" xr:uid="{E7D7C306-FF67-44A6-9E61-45E212981CF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8" authorId="0" shapeId="0" xr:uid="{59A96629-D4B7-4E19-B658-F2D3B679245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8" authorId="0" shapeId="0" xr:uid="{0DE4A63A-1296-40B0-8ECD-F0CE6E1E32F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8" authorId="0" shapeId="0" xr:uid="{D2794550-72DC-444F-B9A8-9CC7F52E4A0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8" authorId="0" shapeId="0" xr:uid="{E5990143-36E5-4017-AF5F-D4A114AF15C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8" authorId="0" shapeId="0" xr:uid="{A7C0C3A6-1E2E-4291-B271-2C52F55D958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8" authorId="0" shapeId="0" xr:uid="{99F93454-AE28-49DC-B589-1BABD87660D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8" authorId="0" shapeId="0" xr:uid="{A27F9473-B910-4CC2-9184-41AAC48A1E12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8" authorId="0" shapeId="0" xr:uid="{738CEDCF-CB85-412D-B54E-21A79871CEEC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8" authorId="0" shapeId="0" xr:uid="{EEC0CB47-6BCA-41E1-9AF3-981F65574C2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8" authorId="0" shapeId="0" xr:uid="{D9925ABD-878D-4A29-B7B2-C0E871687B93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8" authorId="0" shapeId="0" xr:uid="{A9D6F53B-D1B7-461D-AE79-7C171D79EE4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8" authorId="0" shapeId="0" xr:uid="{F6CE0CAD-95A0-4D7D-AE3A-EDFDEDA72A2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8" authorId="0" shapeId="0" xr:uid="{98E2A9B4-B1FB-4069-865C-0E9FE415D6A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G199" authorId="0" shapeId="0" xr:uid="{0839E69D-7248-4F9B-8D5F-2FAAB0B524F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H199" authorId="0" shapeId="0" xr:uid="{E7263647-533A-4538-9F90-E186A2680C3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I199" authorId="0" shapeId="0" xr:uid="{821FF3F9-5FE3-459C-9281-3DD2D90DDB5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J199" authorId="0" shapeId="0" xr:uid="{1DDB9200-1C74-43DF-92AF-D3F8016A5B4E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K199" authorId="0" shapeId="0" xr:uid="{E7756C48-5424-47EB-B34F-DA67FC36D976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199" authorId="0" shapeId="0" xr:uid="{15F23CA0-2EF7-4E1F-8B1D-E8BCFF2AC421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M199" authorId="0" shapeId="0" xr:uid="{1F597DDE-FA6F-4955-816E-C317FE077F0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N199" authorId="0" shapeId="0" xr:uid="{E952DD9D-CDBF-4EF8-8623-2D00C4C363E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O199" authorId="0" shapeId="0" xr:uid="{56CE87E5-0A92-4454-BCDE-3B57F2E4E1C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P199" authorId="0" shapeId="0" xr:uid="{2B6B694E-432E-4098-93A1-CCAD7439495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Q199" authorId="0" shapeId="0" xr:uid="{DA3AB16E-0A1B-4275-AAC6-9C0DBFBDB4A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R199" authorId="0" shapeId="0" xr:uid="{7615D67B-E25D-4CBC-B209-04CBDB7CA395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S199" authorId="0" shapeId="0" xr:uid="{C8394213-2893-4B9C-A36F-C04032455A9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T199" authorId="0" shapeId="0" xr:uid="{A6467386-DE15-424C-B825-7BE646044FE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U199" authorId="0" shapeId="0" xr:uid="{E7F69249-ABDC-42B7-BA8D-35040EE9BE8A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V199" authorId="0" shapeId="0" xr:uid="{A92EE2B5-4FEB-423A-A28A-1C227A4DCC28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balance moved into rate base effective July 2023 so no further amortization should be taken</t>
        </r>
      </text>
    </comment>
    <comment ref="AL284" authorId="0" shapeId="0" xr:uid="{04118A9D-CD61-49A2-975C-1CDF3429D354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L285" authorId="0" shapeId="0" xr:uid="{6E23A7B8-DA66-4386-88D0-A5202FEED3D9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L286" authorId="0" shapeId="0" xr:uid="{65F11D60-0462-47C8-B257-E08822304A9D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O424" authorId="0" shapeId="0" xr:uid="{500E800D-35DC-42CB-9A82-D11E19F7797F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includes 02/24 amort amnts in red directly above as not booked in Feb 24 close as implementer didn't send files until Mar 24 close</t>
        </r>
      </text>
    </comment>
  </commentList>
</comments>
</file>

<file path=xl/sharedStrings.xml><?xml version="1.0" encoding="utf-8"?>
<sst xmlns="http://schemas.openxmlformats.org/spreadsheetml/2006/main" count="7400" uniqueCount="672">
  <si>
    <t>Year</t>
  </si>
  <si>
    <t>Period</t>
  </si>
  <si>
    <t>Journal Header Name</t>
  </si>
  <si>
    <t>Currency Code</t>
  </si>
  <si>
    <t>Line Number</t>
  </si>
  <si>
    <t>Journal Line Description</t>
  </si>
  <si>
    <t>Corp</t>
  </si>
  <si>
    <t xml:space="preserve">Utility </t>
  </si>
  <si>
    <t xml:space="preserve">Business Division </t>
  </si>
  <si>
    <t xml:space="preserve">Major Minor </t>
  </si>
  <si>
    <t>Major Minor Desc</t>
  </si>
  <si>
    <t xml:space="preserve">FMC </t>
  </si>
  <si>
    <t xml:space="preserve">RMC </t>
  </si>
  <si>
    <t xml:space="preserve">Tran Type </t>
  </si>
  <si>
    <t xml:space="preserve">Product </t>
  </si>
  <si>
    <t>Activity Code</t>
  </si>
  <si>
    <t xml:space="preserve">Resource Type </t>
  </si>
  <si>
    <t>Project Id</t>
  </si>
  <si>
    <t>Feeder Ref</t>
  </si>
  <si>
    <t>PO Number</t>
  </si>
  <si>
    <t>Voucher Number</t>
  </si>
  <si>
    <t>Posted Date</t>
  </si>
  <si>
    <t>Journal Source Key</t>
  </si>
  <si>
    <t>Journal Category</t>
  </si>
  <si>
    <t>Journal Amount</t>
  </si>
  <si>
    <t>Labor Hours</t>
  </si>
  <si>
    <t>UEC-AP001-03/29/21-00029 AP001 USD</t>
  </si>
  <si>
    <t>USD</t>
  </si>
  <si>
    <t>EETILITY COMPANY</t>
  </si>
  <si>
    <t>UEC</t>
  </si>
  <si>
    <t>908EED</t>
  </si>
  <si>
    <t>Electric Energy Efficiency and Demand</t>
  </si>
  <si>
    <t>E</t>
  </si>
  <si>
    <t>PAYS</t>
  </si>
  <si>
    <t>J0RXQ</t>
  </si>
  <si>
    <t>AP</t>
  </si>
  <si>
    <t>AP001</t>
  </si>
  <si>
    <t>EX</t>
  </si>
  <si>
    <t>UEC-AP001-04/12/21-00012 AP001 USD</t>
  </si>
  <si>
    <t>UEC-AP001-04/20/21-00020 AP001 USD</t>
  </si>
  <si>
    <t>UEC-AP001-04/26/21-00026 AP001 USD</t>
  </si>
  <si>
    <t>Sum of Journal Amount</t>
  </si>
  <si>
    <t>Row Labels</t>
  </si>
  <si>
    <t>Grand Total</t>
  </si>
  <si>
    <t>Column Labels</t>
  </si>
  <si>
    <t>PAYS Program Spend</t>
  </si>
  <si>
    <t>Total</t>
  </si>
  <si>
    <t>Rate of Return</t>
  </si>
  <si>
    <t>Interest to flow through MEEIA</t>
  </si>
  <si>
    <t xml:space="preserve">  cr. 182PAY</t>
  </si>
  <si>
    <t>dr.  182PAY</t>
  </si>
  <si>
    <t>Less:  Deferred Taxes</t>
  </si>
  <si>
    <t>UEC-AP001-05/05/21-00005 AP001 USD</t>
  </si>
  <si>
    <t>UEC-AP001-05/17/21-00017 AP001 USD</t>
  </si>
  <si>
    <t>UEC-AP001-05/25/21-00025 AP001 USD</t>
  </si>
  <si>
    <t>exclude RT = 34</t>
  </si>
  <si>
    <t>Less:  Amortization</t>
  </si>
  <si>
    <t>PM EB</t>
  </si>
  <si>
    <t xml:space="preserve">CM Deferred Spend </t>
  </si>
  <si>
    <t>PISA Rate:</t>
  </si>
  <si>
    <t>Customer Financing Rate</t>
  </si>
  <si>
    <t>Cumulative Unamortized Balance</t>
  </si>
  <si>
    <t>Net Rate Base</t>
  </si>
  <si>
    <t>UEC-AP001-06/07/21-00007 AP001 USD</t>
  </si>
  <si>
    <t>Month</t>
  </si>
  <si>
    <t>Acct #</t>
  </si>
  <si>
    <t>Premise ID</t>
  </si>
  <si>
    <t>Total Financed Amount</t>
  </si>
  <si>
    <t>Principle</t>
  </si>
  <si>
    <t>Mth Payment</t>
  </si>
  <si>
    <t>Terms (months)</t>
  </si>
  <si>
    <t>amort amount
06/2021</t>
  </si>
  <si>
    <t>amort amount
07/2021</t>
  </si>
  <si>
    <t>Charge Modification Flag</t>
  </si>
  <si>
    <t>Charge Modification Date</t>
  </si>
  <si>
    <t>Suspend Flag</t>
  </si>
  <si>
    <t>Suspend Date</t>
  </si>
  <si>
    <t>Resume Flag</t>
  </si>
  <si>
    <t>Resume Date</t>
  </si>
  <si>
    <t>Write Off Flag</t>
  </si>
  <si>
    <t>Write Off Date</t>
  </si>
  <si>
    <t>9022800123</t>
  </si>
  <si>
    <t>9629116142</t>
  </si>
  <si>
    <t>962911601</t>
  </si>
  <si>
    <t>1444411191</t>
  </si>
  <si>
    <t>0</t>
  </si>
  <si>
    <t>91610401</t>
  </si>
  <si>
    <t>940380601</t>
  </si>
  <si>
    <t>5141301110</t>
  </si>
  <si>
    <t>9185111113</t>
  </si>
  <si>
    <t>918511101</t>
  </si>
  <si>
    <t>1461300117</t>
  </si>
  <si>
    <t>146130001</t>
  </si>
  <si>
    <t>5473412131</t>
  </si>
  <si>
    <t>547341201</t>
  </si>
  <si>
    <t>UEC-AP001-07/08/21-00008 AP001 USD</t>
  </si>
  <si>
    <t>UEC-AP001-07/13/21-00013 AP001 USD</t>
  </si>
  <si>
    <t>UEC-AP001-07/20/21-00020 AP001 USD</t>
  </si>
  <si>
    <t>019611601</t>
  </si>
  <si>
    <t>2832602131</t>
  </si>
  <si>
    <t>283260201</t>
  </si>
  <si>
    <t>7457704120</t>
  </si>
  <si>
    <t>745770401</t>
  </si>
  <si>
    <t>1240315118</t>
  </si>
  <si>
    <t>124031501</t>
  </si>
  <si>
    <t>UEC-AP001-08/03/21-00003 AP001 USD</t>
  </si>
  <si>
    <t>UEC-AP001-08/05/21-00005 AP001 USD</t>
  </si>
  <si>
    <t>UEC-AP001-08/10/21-00010 AP001 USD</t>
  </si>
  <si>
    <t>UEC-AP001-08/18/21-00018 AP001 USD</t>
  </si>
  <si>
    <t>UEC-AP001-08/24/21-00024 AP001 USD</t>
  </si>
  <si>
    <t>UEC-AP001-08/30/21-00030 AP001 USD</t>
  </si>
  <si>
    <t>amort amount
08/2021</t>
  </si>
  <si>
    <t>1567502144</t>
  </si>
  <si>
    <t>156750201</t>
  </si>
  <si>
    <t>056541701</t>
  </si>
  <si>
    <t>8242415125</t>
  </si>
  <si>
    <t>824241501</t>
  </si>
  <si>
    <t>UEC-AP001-09/08/21-00008 AP001 USD</t>
  </si>
  <si>
    <t>UEC-AP001-09/14/21-00014 AP001 USD</t>
  </si>
  <si>
    <t>UEC-AP001-09/21/21-00021 AP001 USD</t>
  </si>
  <si>
    <t>UEC-AP001-09/28/21-00028 AP001 USD</t>
  </si>
  <si>
    <t>amort amount
09/2021</t>
  </si>
  <si>
    <t>9177305125</t>
  </si>
  <si>
    <t>917730501</t>
  </si>
  <si>
    <t>8642412110</t>
  </si>
  <si>
    <t>864241201</t>
  </si>
  <si>
    <t>6915305130</t>
  </si>
  <si>
    <t>691530501</t>
  </si>
  <si>
    <t>6483416331</t>
  </si>
  <si>
    <t>648341601</t>
  </si>
  <si>
    <t>035031201</t>
  </si>
  <si>
    <t>2522100126</t>
  </si>
  <si>
    <t>252210001</t>
  </si>
  <si>
    <t>9912500128</t>
  </si>
  <si>
    <t>991250001</t>
  </si>
  <si>
    <t>UEC-AP001-10/05/21-00005 AP001 USD</t>
  </si>
  <si>
    <t>UEC-AP001-10/12/21-00012 AP001 USD</t>
  </si>
  <si>
    <t>UEC-AP001-10/19/21-00019 AP001 USD</t>
  </si>
  <si>
    <t>UEC-AP001-10/26/21-00026 AP001 USD</t>
  </si>
  <si>
    <t>amort amount
10/2021</t>
  </si>
  <si>
    <t>427721501</t>
  </si>
  <si>
    <t>7670116157</t>
  </si>
  <si>
    <t>767011601</t>
  </si>
  <si>
    <t>4268513116</t>
  </si>
  <si>
    <t>426851301</t>
  </si>
  <si>
    <t>2744707212</t>
  </si>
  <si>
    <t>274470701</t>
  </si>
  <si>
    <t>032841701</t>
  </si>
  <si>
    <t>9551410123</t>
  </si>
  <si>
    <t>955141001</t>
  </si>
  <si>
    <t>025851801</t>
  </si>
  <si>
    <t>6355519122</t>
  </si>
  <si>
    <t>635551901</t>
  </si>
  <si>
    <t>3522411129</t>
  </si>
  <si>
    <t>352241101</t>
  </si>
  <si>
    <t>9134809127</t>
  </si>
  <si>
    <t>4277215127</t>
  </si>
  <si>
    <t>UEC-AP001-11/03/21-00003 AP001 USD</t>
  </si>
  <si>
    <t>UEC-AP001-11/09/21-00009 AP001 USD</t>
  </si>
  <si>
    <t>UEC-AP001-11/16/21-00016 AP001 USD</t>
  </si>
  <si>
    <t>UEC-AP001-11/22/21-00022 AP001 USD</t>
  </si>
  <si>
    <t>UEC-AP001-11/30/21-00030 AP001 USD</t>
  </si>
  <si>
    <t>amort amount
11/2021</t>
  </si>
  <si>
    <t>3859112207</t>
  </si>
  <si>
    <t>385911201</t>
  </si>
  <si>
    <t>3965503110</t>
  </si>
  <si>
    <t>396550301</t>
  </si>
  <si>
    <t>0815143054</t>
  </si>
  <si>
    <t>6415505111</t>
  </si>
  <si>
    <t>641550501</t>
  </si>
  <si>
    <t>0673093011</t>
  </si>
  <si>
    <t>067309300</t>
  </si>
  <si>
    <t>8313506142</t>
  </si>
  <si>
    <t>943121701</t>
  </si>
  <si>
    <t>8677413142</t>
  </si>
  <si>
    <t>7737212148</t>
  </si>
  <si>
    <t>amort amount
12/2021</t>
  </si>
  <si>
    <t>0916104510</t>
  </si>
  <si>
    <t>0196116123</t>
  </si>
  <si>
    <t>0565417116</t>
  </si>
  <si>
    <t>0350312119</t>
  </si>
  <si>
    <t>0328417119</t>
  </si>
  <si>
    <t>0258518116</t>
  </si>
  <si>
    <t>9430121111</t>
  </si>
  <si>
    <t>943012101</t>
  </si>
  <si>
    <t>0412314115</t>
  </si>
  <si>
    <t>041231401</t>
  </si>
  <si>
    <t>5667315127</t>
  </si>
  <si>
    <t>566731501</t>
  </si>
  <si>
    <t>4861210169</t>
  </si>
  <si>
    <t>486121001</t>
  </si>
  <si>
    <t>7964309160</t>
  </si>
  <si>
    <t>796430901</t>
  </si>
  <si>
    <t>0071313129</t>
  </si>
  <si>
    <t>007131301</t>
  </si>
  <si>
    <t>6275603147</t>
  </si>
  <si>
    <t>627560301</t>
  </si>
  <si>
    <t>UEC-AP001-12/07/21-00007 AP001 USD</t>
  </si>
  <si>
    <t>UEC-AP001-12/14/21-00014 AP001 USD</t>
  </si>
  <si>
    <t>UEC-AP001-12/21/21-00021 AP001 USD</t>
  </si>
  <si>
    <t>UEC-AP001-12/28/21-00028 AP001 USD</t>
  </si>
  <si>
    <t>materially agrees to amount paid per GL matched up by bill accts paid from teradata; while there is a slight variance between amounts shown herein vs amount in GL, it is immaterial, as such pfi herein</t>
  </si>
  <si>
    <t>UEC-AP001-01/10/22-00010 AP001 USD</t>
  </si>
  <si>
    <t>UEC-AP001-01/18/22-00018 AP001 USD</t>
  </si>
  <si>
    <t>UEC-AP001-01/25/22-00025 AP001 USD</t>
  </si>
  <si>
    <t>amort amount
01/2022</t>
  </si>
  <si>
    <t>3645508131</t>
  </si>
  <si>
    <t>364550801</t>
  </si>
  <si>
    <t>6515300124</t>
  </si>
  <si>
    <t>651530001</t>
  </si>
  <si>
    <t>0924411120</t>
  </si>
  <si>
    <t>092441101</t>
  </si>
  <si>
    <t>2987511133</t>
  </si>
  <si>
    <t>298751101</t>
  </si>
  <si>
    <t>7481511114</t>
  </si>
  <si>
    <t>748151101</t>
  </si>
  <si>
    <t>5354609136</t>
  </si>
  <si>
    <t>535460901</t>
  </si>
  <si>
    <t>0202413138</t>
  </si>
  <si>
    <t>020241301</t>
  </si>
  <si>
    <t>4358508210</t>
  </si>
  <si>
    <t>435850801</t>
  </si>
  <si>
    <t>amort amount
02/2022</t>
  </si>
  <si>
    <t>NA</t>
  </si>
  <si>
    <t>5177214147</t>
  </si>
  <si>
    <t>0367302115</t>
  </si>
  <si>
    <t>5026111113</t>
  </si>
  <si>
    <t>502611101</t>
  </si>
  <si>
    <t>8164405114</t>
  </si>
  <si>
    <t>816440501</t>
  </si>
  <si>
    <t>4296214146</t>
  </si>
  <si>
    <t>429621401</t>
  </si>
  <si>
    <t>0119037050</t>
  </si>
  <si>
    <t>011903700</t>
  </si>
  <si>
    <t>UEC-AP001-03/09/22-00009 AP001 USD</t>
  </si>
  <si>
    <t>UEC-AP001-03/11/22-00011 AP001 USD</t>
  </si>
  <si>
    <t>UEC-AP001-03/22/22-00022 AP001 USD</t>
  </si>
  <si>
    <t>amort amount
03/2022</t>
  </si>
  <si>
    <t>needs to be written off from our 182PAY acct and pushed through MEEIA</t>
  </si>
  <si>
    <t>Deferral bal w/ off</t>
  </si>
  <si>
    <t>moved into MEEIA program costs manually</t>
  </si>
  <si>
    <t>dr.  908PAY - M3PC</t>
  </si>
  <si>
    <t>7961211127</t>
  </si>
  <si>
    <t>796121101</t>
  </si>
  <si>
    <t>517721401</t>
  </si>
  <si>
    <t>4977214123</t>
  </si>
  <si>
    <t>497721401</t>
  </si>
  <si>
    <t>UEC-AP001-04/06/22-00006 AP001 USD</t>
  </si>
  <si>
    <t>UEC-AP001-04/12/22-00012 AP001 USD</t>
  </si>
  <si>
    <t>UEC-AP001-04/19/22-00019 AP001 USD</t>
  </si>
  <si>
    <t>amort amount
04/2022</t>
  </si>
  <si>
    <t>505180201</t>
  </si>
  <si>
    <t>204071401</t>
  </si>
  <si>
    <t>037601500</t>
  </si>
  <si>
    <t>7741218162</t>
  </si>
  <si>
    <t>774121801</t>
  </si>
  <si>
    <t>622012601</t>
  </si>
  <si>
    <t>UEC-AP001-05/12/22-00012 AP001 USD</t>
  </si>
  <si>
    <t>UEC-AP001-05/13/22-00013 AP001 USD</t>
  </si>
  <si>
    <t>UEC-AP001-05/24/22-00024 AP001 USD</t>
  </si>
  <si>
    <t>UEC-AP001-05/25/22-00025 AP001 USD</t>
  </si>
  <si>
    <t>amort amount
05/2022</t>
  </si>
  <si>
    <t>0051157059</t>
  </si>
  <si>
    <t>005115700</t>
  </si>
  <si>
    <t>107401100</t>
  </si>
  <si>
    <t>4706209329</t>
  </si>
  <si>
    <t>6418503153</t>
  </si>
  <si>
    <t>641850301</t>
  </si>
  <si>
    <t>5630313136</t>
  </si>
  <si>
    <t>563031301</t>
  </si>
  <si>
    <t>0151414118</t>
  </si>
  <si>
    <t>015141401</t>
  </si>
  <si>
    <t>6029107121</t>
  </si>
  <si>
    <t>602910701</t>
  </si>
  <si>
    <t>3596219127</t>
  </si>
  <si>
    <t>359621901</t>
  </si>
  <si>
    <t>2073014018</t>
  </si>
  <si>
    <t>207301400</t>
  </si>
  <si>
    <t>2023110123</t>
  </si>
  <si>
    <t>202311001</t>
  </si>
  <si>
    <t>282670801</t>
  </si>
  <si>
    <t>282841501</t>
  </si>
  <si>
    <t>4596517189</t>
  </si>
  <si>
    <t>459651701</t>
  </si>
  <si>
    <t>amort amount
06/2022</t>
  </si>
  <si>
    <t>4968512112</t>
  </si>
  <si>
    <t>496851201</t>
  </si>
  <si>
    <t>271841801</t>
  </si>
  <si>
    <t>5765102162</t>
  </si>
  <si>
    <t>576510201</t>
  </si>
  <si>
    <t>0583146000</t>
  </si>
  <si>
    <t>058314600</t>
  </si>
  <si>
    <t>8712318134</t>
  </si>
  <si>
    <t>871231801</t>
  </si>
  <si>
    <t>688610501</t>
  </si>
  <si>
    <t>5175603122</t>
  </si>
  <si>
    <t>517560301</t>
  </si>
  <si>
    <t>1144607146</t>
  </si>
  <si>
    <t>114460701</t>
  </si>
  <si>
    <t>3873115018</t>
  </si>
  <si>
    <t>387311500</t>
  </si>
  <si>
    <t>1971202187</t>
  </si>
  <si>
    <t>197120201</t>
  </si>
  <si>
    <t>974121801</t>
  </si>
  <si>
    <t>6907210122</t>
  </si>
  <si>
    <t>690721001</t>
  </si>
  <si>
    <t>4692807158</t>
  </si>
  <si>
    <t>469280701</t>
  </si>
  <si>
    <t>5958517135</t>
  </si>
  <si>
    <t>595851701</t>
  </si>
  <si>
    <t>2287607188</t>
  </si>
  <si>
    <t>228760701</t>
  </si>
  <si>
    <t>6322508189</t>
  </si>
  <si>
    <t>632250801</t>
  </si>
  <si>
    <t>UEC-AP001-06/08/22-00008 AP001 USD</t>
  </si>
  <si>
    <t>UEC-AP001-06/14/22-00014 AP001 USD</t>
  </si>
  <si>
    <t>UEC-AP001-06/28/22-00028 AP001 USD</t>
  </si>
  <si>
    <t>amort amount
07/2022</t>
  </si>
  <si>
    <t>UEC-AP001-07/12/22-00012 AP001 USD</t>
  </si>
  <si>
    <t>UEC-AP001-07/19/22-00019 AP001 USD</t>
  </si>
  <si>
    <t>UEC-AP001-07/29/22-00029 AP001 USD</t>
  </si>
  <si>
    <t>1508210196</t>
  </si>
  <si>
    <t>150821001</t>
  </si>
  <si>
    <t>1337415111</t>
  </si>
  <si>
    <t>133741501</t>
  </si>
  <si>
    <t>0531131220</t>
  </si>
  <si>
    <t>053113110</t>
  </si>
  <si>
    <t>9663213143</t>
  </si>
  <si>
    <t>966321301</t>
  </si>
  <si>
    <t>5358104119</t>
  </si>
  <si>
    <t>535810401</t>
  </si>
  <si>
    <t>9197308111</t>
  </si>
  <si>
    <t>919730801</t>
  </si>
  <si>
    <t>972012601</t>
  </si>
  <si>
    <t>amort amount
08/2022</t>
  </si>
  <si>
    <t>UEC-AP001-08/17/22-00017 AP001 USD</t>
  </si>
  <si>
    <t>UEC-AP001-08/25/22-00025 AP001 USD</t>
  </si>
  <si>
    <t>9630115114</t>
  </si>
  <si>
    <t>963011501</t>
  </si>
  <si>
    <t>2600129010</t>
  </si>
  <si>
    <t>260012900</t>
  </si>
  <si>
    <t>387840801</t>
  </si>
  <si>
    <t>744241301</t>
  </si>
  <si>
    <t>104160601</t>
  </si>
  <si>
    <t>253251101</t>
  </si>
  <si>
    <t>578440001</t>
  </si>
  <si>
    <t>amort amount
09/2022</t>
  </si>
  <si>
    <t>UEC-AP001-09/14/22-00014 AP001 USD</t>
  </si>
  <si>
    <t>UEC-AP001-09/20/22-00020 AP001 USD</t>
  </si>
  <si>
    <t>UEC-AP001-09/28/22-00028 AP001 USD</t>
  </si>
  <si>
    <t>UEC-AP001-09/30/22-00030 AP001 USD</t>
  </si>
  <si>
    <t>401251301</t>
  </si>
  <si>
    <t>amort amount
10/2022</t>
  </si>
  <si>
    <t>036730201</t>
  </si>
  <si>
    <t>144441101</t>
  </si>
  <si>
    <t>779451201</t>
  </si>
  <si>
    <t>1182013028</t>
  </si>
  <si>
    <t>118201300</t>
  </si>
  <si>
    <t>4950216173</t>
  </si>
  <si>
    <t>495021601</t>
  </si>
  <si>
    <t>1321511127</t>
  </si>
  <si>
    <t>132151101</t>
  </si>
  <si>
    <t>8158513115</t>
  </si>
  <si>
    <t>815851301</t>
  </si>
  <si>
    <t>8759114113</t>
  </si>
  <si>
    <t>875911401</t>
  </si>
  <si>
    <t>0833049052</t>
  </si>
  <si>
    <t>083304900</t>
  </si>
  <si>
    <t>7114105159</t>
  </si>
  <si>
    <t>711410501</t>
  </si>
  <si>
    <t>8198118138</t>
  </si>
  <si>
    <t>819811801</t>
  </si>
  <si>
    <t>6717204258</t>
  </si>
  <si>
    <t>671720401</t>
  </si>
  <si>
    <t>5886105136</t>
  </si>
  <si>
    <t>588610501</t>
  </si>
  <si>
    <t>5561303162</t>
  </si>
  <si>
    <t>5882507111</t>
  </si>
  <si>
    <t>588250701</t>
  </si>
  <si>
    <t>UEC-AP001-10/05/22-00005 AP001 USD</t>
  </si>
  <si>
    <t>UEC-AP001-10/12/22-00012 AP001 USD</t>
  </si>
  <si>
    <t>UEC-AP001-10/18/22-00018 AP001 USD</t>
  </si>
  <si>
    <t>amort amount
11/2022</t>
  </si>
  <si>
    <t>232080201</t>
  </si>
  <si>
    <t>251170301</t>
  </si>
  <si>
    <t>458511701</t>
  </si>
  <si>
    <t>473580201</t>
  </si>
  <si>
    <t>537420901</t>
  </si>
  <si>
    <t>776181301</t>
  </si>
  <si>
    <t>861630701</t>
  </si>
  <si>
    <t>999731901</t>
  </si>
  <si>
    <t>0469108133</t>
  </si>
  <si>
    <t>0968808128</t>
  </si>
  <si>
    <t>096880801</t>
  </si>
  <si>
    <t>2193014096</t>
  </si>
  <si>
    <t>219301400</t>
  </si>
  <si>
    <t>7575607127</t>
  </si>
  <si>
    <t>757560701</t>
  </si>
  <si>
    <t>9215403133</t>
  </si>
  <si>
    <t>921540301</t>
  </si>
  <si>
    <t>1734411211</t>
  </si>
  <si>
    <t>173441101</t>
  </si>
  <si>
    <t>2470309127</t>
  </si>
  <si>
    <t>247030901</t>
  </si>
  <si>
    <t>UEC-AP001-11/04/22-00004 AP001 USD</t>
  </si>
  <si>
    <t>UEC-AP001-11/09/22-00009 AP001 USD</t>
  </si>
  <si>
    <t>UEC-AP001-11/16/22-00016 AP001 USD</t>
  </si>
  <si>
    <t>UEC-AP001-11/22/22-00022 AP001 USD</t>
  </si>
  <si>
    <t>UEC-AP001-11/29/22-00029 AP001 USD</t>
  </si>
  <si>
    <t>Total billed amount being charged off due to bankruptcy (Jul 21 - Jan 22, Apr - Sep 22)</t>
  </si>
  <si>
    <t>and full pymt made Feb - Mar 22</t>
  </si>
  <si>
    <t>billed but not paid balance</t>
  </si>
  <si>
    <t>ratio</t>
  </si>
  <si>
    <t>financed amount</t>
  </si>
  <si>
    <t xml:space="preserve">principle amount </t>
  </si>
  <si>
    <t>Total PAYS</t>
  </si>
  <si>
    <t>in rate base</t>
  </si>
  <si>
    <t>unwind</t>
  </si>
  <si>
    <t>partial unwind</t>
  </si>
  <si>
    <t>partial Jan 22 pymt</t>
  </si>
  <si>
    <t>% of total owed not paid</t>
  </si>
  <si>
    <t>total amnt to unwind</t>
  </si>
  <si>
    <t>amnt in rate base to w/o from current PAYS deferred bal</t>
  </si>
  <si>
    <t>Entries</t>
  </si>
  <si>
    <t xml:space="preserve">  cr.  908PAY-020-020</t>
  </si>
  <si>
    <t>(reverse amortization)</t>
  </si>
  <si>
    <t>(total deferral bal w/off to MEEIA)</t>
  </si>
  <si>
    <t xml:space="preserve">Less: Write-off to MEEIA </t>
  </si>
  <si>
    <t>Less: Reclass to Rate Base</t>
  </si>
  <si>
    <t>Plus: Amortization Reversed</t>
  </si>
  <si>
    <t>amort amount
12/2022</t>
  </si>
  <si>
    <t>4 months of princ</t>
  </si>
  <si>
    <t>after % fin chgd</t>
  </si>
  <si>
    <t>principle amount to write off</t>
  </si>
  <si>
    <t>J. Berg confirmation of amount to write-off email</t>
  </si>
  <si>
    <t>8294209126</t>
  </si>
  <si>
    <t>829420901</t>
  </si>
  <si>
    <t>0377406119</t>
  </si>
  <si>
    <t>UEC-AP001-12/14/22-00014 AP001 USD</t>
  </si>
  <si>
    <t>UEC-TD512-12/31/22-12021 TD512 USD</t>
  </si>
  <si>
    <t>ACCRUAL</t>
  </si>
  <si>
    <t>CULLEY</t>
  </si>
  <si>
    <t>TD512</t>
  </si>
  <si>
    <t>Reverses "UEC-TD512-12/31/22-12021 TD512 USD"25-JAN-2023 15:58:26</t>
  </si>
  <si>
    <t>UEC-AP001-01/09/23-00009 AP001 USD</t>
  </si>
  <si>
    <t>UEC-AP001-01/27/23-00027 AP001 USD</t>
  </si>
  <si>
    <t>UEC-BK001-01/26/23-00026 BK001 USD</t>
  </si>
  <si>
    <t>EEtility Company</t>
  </si>
  <si>
    <t>TWS</t>
  </si>
  <si>
    <t>BK001</t>
  </si>
  <si>
    <t>0855003040</t>
  </si>
  <si>
    <t>0705165210</t>
  </si>
  <si>
    <t>0305707143</t>
  </si>
  <si>
    <t>amort amount
01/2023</t>
  </si>
  <si>
    <t>amort amount
02/2023</t>
  </si>
  <si>
    <t>0047213111</t>
  </si>
  <si>
    <t>9728411377</t>
  </si>
  <si>
    <t>2398207114</t>
  </si>
  <si>
    <t>3595111191</t>
  </si>
  <si>
    <t>2470315138</t>
  </si>
  <si>
    <t>0539043042</t>
  </si>
  <si>
    <t>0380092014</t>
  </si>
  <si>
    <t>3335419146</t>
  </si>
  <si>
    <t>4062040044</t>
  </si>
  <si>
    <t>3394208139</t>
  </si>
  <si>
    <t>0954609110</t>
  </si>
  <si>
    <t>UEC-AP001-02/09/23-00009 AP001 USD</t>
  </si>
  <si>
    <t>UEC-AP001-02/16/23-00016 AP001 USD</t>
  </si>
  <si>
    <t>UEC-AP001-02/23/23-00023 AP001 USD</t>
  </si>
  <si>
    <t>UEC-AP001-02/28/23-00028 AP001 USD</t>
  </si>
  <si>
    <t>UEC-BK001-02/17/23-00017 BK001 USD</t>
  </si>
  <si>
    <t>amort amount
03/2023</t>
  </si>
  <si>
    <t>0848806115</t>
  </si>
  <si>
    <t>9061211115</t>
  </si>
  <si>
    <t>3751509145</t>
  </si>
  <si>
    <t>4590606175</t>
  </si>
  <si>
    <t>8173511125</t>
  </si>
  <si>
    <t>7488409123</t>
  </si>
  <si>
    <t>6277105155</t>
  </si>
  <si>
    <t>3317601133</t>
  </si>
  <si>
    <t>3839608166</t>
  </si>
  <si>
    <t>4272306137</t>
  </si>
  <si>
    <t>9272101111</t>
  </si>
  <si>
    <t>7177405144</t>
  </si>
  <si>
    <t>UEC-AP001-03/09/23-00009 AP001 USD</t>
  </si>
  <si>
    <t>UEC-AP001-03/16/23-00016 AP001 USD</t>
  </si>
  <si>
    <t>UEC-AP001-03/21/23-00021 AP001 USD</t>
  </si>
  <si>
    <t>amort amount
04/2023</t>
  </si>
  <si>
    <t>AP001-04/10/2023-00010</t>
  </si>
  <si>
    <t>AP001-04/12/2023-00012</t>
  </si>
  <si>
    <t>AP001-04/19/2023-00019</t>
  </si>
  <si>
    <t>AP001-04/26/2023-00026</t>
  </si>
  <si>
    <t>total to reverse</t>
  </si>
  <si>
    <t>amount of amort to reverse as billing didn't start until 4/23 or later</t>
  </si>
  <si>
    <t>7152300116</t>
  </si>
  <si>
    <t>2627805112</t>
  </si>
  <si>
    <t>4293168014</t>
  </si>
  <si>
    <t>1623306232</t>
  </si>
  <si>
    <t>1642213127</t>
  </si>
  <si>
    <t>7914410134</t>
  </si>
  <si>
    <t>0174218298</t>
  </si>
  <si>
    <t>1829409115</t>
  </si>
  <si>
    <t>3307309111</t>
  </si>
  <si>
    <t>amort amount
05/2023</t>
  </si>
  <si>
    <t>5313513351</t>
  </si>
  <si>
    <t>3499114120</t>
  </si>
  <si>
    <t>6635416229</t>
  </si>
  <si>
    <t>3119305123</t>
  </si>
  <si>
    <t>7843505113</t>
  </si>
  <si>
    <t>4909503117</t>
  </si>
  <si>
    <t>7791608129</t>
  </si>
  <si>
    <t>3858518129</t>
  </si>
  <si>
    <t>4942040047</t>
  </si>
  <si>
    <t>3765103127</t>
  </si>
  <si>
    <t>UEC-AP001-05/08/23-00008 AP001 USD</t>
  </si>
  <si>
    <t>UEC-AP001-05/18/23-00018 AP001 USD</t>
  </si>
  <si>
    <t>UEC-AP001-05/24/23-00024 AP001 USD</t>
  </si>
  <si>
    <t>amort amount
06/2023</t>
  </si>
  <si>
    <t>service disconnected</t>
  </si>
  <si>
    <t xml:space="preserve">amount of amort to reverse as service was disconnected Aug 2022 through May 2023, billing commenced June 23 </t>
  </si>
  <si>
    <t>6993513135</t>
  </si>
  <si>
    <t>7967410141</t>
  </si>
  <si>
    <t>6780803117</t>
  </si>
  <si>
    <t>8547414191</t>
  </si>
  <si>
    <t>6243513242</t>
  </si>
  <si>
    <t>9265407134</t>
  </si>
  <si>
    <t>6178500147</t>
  </si>
  <si>
    <t>UEC-AP001-06/09/23-00009 AP001 USD</t>
  </si>
  <si>
    <t>UEC-AP001-06/15/23-00015 AP001 USD</t>
  </si>
  <si>
    <t>UEC-AP001-06/20/23-00020 AP001 USD</t>
  </si>
  <si>
    <t>6763704159</t>
  </si>
  <si>
    <t>7322411120</t>
  </si>
  <si>
    <t>1119203235</t>
  </si>
  <si>
    <t>9781803121</t>
  </si>
  <si>
    <t>4551304127</t>
  </si>
  <si>
    <t>0160203114</t>
  </si>
  <si>
    <t>7026301139</t>
  </si>
  <si>
    <t>4053702177</t>
  </si>
  <si>
    <t>7756106110</t>
  </si>
  <si>
    <t>amort amount
07/2023</t>
  </si>
  <si>
    <t>4288104253</t>
  </si>
  <si>
    <t>1401054059</t>
  </si>
  <si>
    <t>0668115131</t>
  </si>
  <si>
    <t>9679505137</t>
  </si>
  <si>
    <t>had to include 6/26/23 amort amounts in red above as not booked in June 2023 close</t>
  </si>
  <si>
    <t>202307 Purchase Invoices</t>
  </si>
  <si>
    <t>amort amount
08/2023</t>
  </si>
  <si>
    <t>3353214137</t>
  </si>
  <si>
    <t>5919405150</t>
  </si>
  <si>
    <t>2903101136</t>
  </si>
  <si>
    <t>0743152038</t>
  </si>
  <si>
    <t>2473168078</t>
  </si>
  <si>
    <t>2542803115</t>
  </si>
  <si>
    <t>9551219117</t>
  </si>
  <si>
    <t>6539502139</t>
  </si>
  <si>
    <t>6203601123</t>
  </si>
  <si>
    <t>6198506112</t>
  </si>
  <si>
    <t>8562509150</t>
  </si>
  <si>
    <t>1627105263</t>
  </si>
  <si>
    <t>0381131505</t>
  </si>
  <si>
    <t>Journal Import Created</t>
  </si>
  <si>
    <t>202308 Purchase Invoices</t>
  </si>
  <si>
    <t>MEEIA 2023 Ameren Missouri ELECTRIC PAYS- FINANCIN</t>
  </si>
  <si>
    <t>PROJECTS RAW_COST</t>
  </si>
  <si>
    <t>APCMCS</t>
  </si>
  <si>
    <t>PR001</t>
  </si>
  <si>
    <t>Miscellaneous Cost</t>
  </si>
  <si>
    <t>amort amount
09/2023</t>
  </si>
  <si>
    <t>5376805266</t>
  </si>
  <si>
    <t>8670317144</t>
  </si>
  <si>
    <t>0022302125</t>
  </si>
  <si>
    <t>6252803162</t>
  </si>
  <si>
    <t>0663100308</t>
  </si>
  <si>
    <t>Corrected Allocation In for July 2023</t>
  </si>
  <si>
    <t>Full reversal of initial July Purchasing.  Incorre</t>
  </si>
  <si>
    <t>PR001-09/30/2023-98254</t>
  </si>
  <si>
    <t>PR001-09/30/2023-98280</t>
  </si>
  <si>
    <t>PR001-09/30/2023-98281</t>
  </si>
  <si>
    <t>MJ578-09/30/2023-98307</t>
  </si>
  <si>
    <t>PR001-09/30/2023-98255</t>
  </si>
  <si>
    <t>PR001-09/30/2023-98272</t>
  </si>
  <si>
    <t>PR001-09/30/2023-98273</t>
  </si>
  <si>
    <t>AP001-09/30/2023-96838</t>
  </si>
  <si>
    <t>AP001-09/30/2023-96934</t>
  </si>
  <si>
    <t>AP001-09/30/2023-96986</t>
  </si>
  <si>
    <t>MJ578</t>
  </si>
  <si>
    <t>Spreadsheet</t>
  </si>
  <si>
    <t>amort amount
10/2023</t>
  </si>
  <si>
    <t>1174413110</t>
  </si>
  <si>
    <t>4454311170</t>
  </si>
  <si>
    <t>includes 7/31/23 to 9/30/23 amort amnts in red above as not booked in Jul-Sep 23 close</t>
  </si>
  <si>
    <t>202310 Miscellaneous Cost</t>
  </si>
  <si>
    <t>202310 Purchase Invoices</t>
  </si>
  <si>
    <t>1</t>
  </si>
  <si>
    <t>20</t>
  </si>
  <si>
    <t>34</t>
  </si>
  <si>
    <t>100099339</t>
  </si>
  <si>
    <t>100120351</t>
  </si>
  <si>
    <t>100114297</t>
  </si>
  <si>
    <t>diff (too low by this amount)</t>
  </si>
  <si>
    <t xml:space="preserve">booked to </t>
  </si>
  <si>
    <t>MEEIA Oct 23 close</t>
  </si>
  <si>
    <t>what amnt s/h been based on revised July 23 PISA rate</t>
  </si>
  <si>
    <t>amort amount
11/2023</t>
  </si>
  <si>
    <t>202311 Purchase Invoices</t>
  </si>
  <si>
    <t>Clear part of Purchasing</t>
  </si>
  <si>
    <t>UEC-MJ578-00000-11/30/2023 MJ578</t>
  </si>
  <si>
    <t>amort amount
12/2023</t>
  </si>
  <si>
    <t>implementer file not rcv'd for these acct until Dec 23 and no billings have commenced so to more closely match rev.s &amp; expenses amort was started in Dec 23</t>
  </si>
  <si>
    <t>includes 11/27/23 amort amnts in red above as not booked in Nov 23 close</t>
  </si>
  <si>
    <t>202312 Purchase Invoices</t>
  </si>
  <si>
    <t>amort amount
01/2024</t>
  </si>
  <si>
    <t>202401 Miscellaneous Cost</t>
  </si>
  <si>
    <t>202401 Purchase Invoices</t>
  </si>
  <si>
    <t>7050818279</t>
  </si>
  <si>
    <t>8265411120</t>
  </si>
  <si>
    <t>9171317124</t>
  </si>
  <si>
    <t>8438404131</t>
  </si>
  <si>
    <t>amort amount
02/2024</t>
  </si>
  <si>
    <t>includes 01/24 amort amnts in red above as not booked in Jan 24 close as implementer didn't send files until Feb 24 close</t>
  </si>
  <si>
    <t>amort amount
03/2024</t>
  </si>
  <si>
    <t>amort amount
04/2024</t>
  </si>
  <si>
    <t>Total billed amount being charged off due to no pay (Nov 22 - Feb 23)</t>
  </si>
  <si>
    <t>not paid</t>
  </si>
  <si>
    <t>4 months of billed but unpaid principle</t>
  </si>
  <si>
    <t>amort amount
05/2024</t>
  </si>
  <si>
    <t>amort amount
06/2024</t>
  </si>
  <si>
    <t>202406 Miscellaneous Cost</t>
  </si>
  <si>
    <t>202406 Purchase Invoices</t>
  </si>
  <si>
    <t>I C F RESOURCES LLC</t>
  </si>
  <si>
    <t>amort amount
07/2024</t>
  </si>
  <si>
    <t>amort amount
08/2024</t>
  </si>
  <si>
    <t>PR001-08/01/2024-120927</t>
  </si>
  <si>
    <t>PR001-08/01/2024-120958</t>
  </si>
  <si>
    <t>PR001-08/01/2024-120967</t>
  </si>
  <si>
    <t>PR001-08/01/2024-120915</t>
  </si>
  <si>
    <t>PR001-08/01/2024-120930</t>
  </si>
  <si>
    <t>PR001-08/01/2024-121018</t>
  </si>
  <si>
    <t>PR001-08/01/2024-120928</t>
  </si>
  <si>
    <t>PR001-08/01/2024-120935</t>
  </si>
  <si>
    <t>PR001-08/01/2024-120914</t>
  </si>
  <si>
    <t>PR001-08/01/2024-120982</t>
  </si>
  <si>
    <t>AP001-08/31/2024-119771</t>
  </si>
  <si>
    <t>AP001-08/31/2024-119781</t>
  </si>
  <si>
    <t>AP001-08/31/2024-119793</t>
  </si>
  <si>
    <t>J0RXQ - MEEIA PY24 Residential PAYS Elec EE - FINA</t>
  </si>
  <si>
    <t>amort amount
09/2024</t>
  </si>
  <si>
    <t>PR001-09/01/2024-122944</t>
  </si>
  <si>
    <t>PR001-09/01/2024-122945</t>
  </si>
  <si>
    <t>PR001-09/01/2024-122943</t>
  </si>
  <si>
    <t>PR001-09/01/2024-122929</t>
  </si>
  <si>
    <t>PR001-09/01/2024-122977</t>
  </si>
  <si>
    <t>PR001-09/01/2024-122926</t>
  </si>
  <si>
    <t>PR001-09/01/2024-122935</t>
  </si>
  <si>
    <t>PR001-09/01/2024-122946</t>
  </si>
  <si>
    <t>PR001-09/01/2024-123022</t>
  </si>
  <si>
    <t>PR001-09/01/2024-122939</t>
  </si>
  <si>
    <t>PR001-09/01/2024-122940</t>
  </si>
  <si>
    <t>AP001-09/30/2024-121343</t>
  </si>
  <si>
    <t>AP001-09/30/2024-121701</t>
  </si>
  <si>
    <t>AP001-09/30/2024-121816</t>
  </si>
  <si>
    <t>Ameren PCMCS:Purchasing Rate Loading</t>
  </si>
  <si>
    <t>amort amount
10/2024</t>
  </si>
  <si>
    <t>PR001-10/01/2024-125260</t>
  </si>
  <si>
    <t>PR001-10/01/2024-125309</t>
  </si>
  <si>
    <t>AP001-10/31/2024-123601</t>
  </si>
  <si>
    <t>AP001-10/31/2024-123998</t>
  </si>
  <si>
    <t>AP001-10/31/2024-124123</t>
  </si>
  <si>
    <t xml:space="preserve">MEEIA 3 PC - PAYS interest calculation </t>
  </si>
  <si>
    <r>
      <rPr>
        <b/>
        <sz val="11"/>
        <color rgb="FFFF0000"/>
        <rFont val="Calibri"/>
        <family val="2"/>
        <scheme val="minor"/>
      </rPr>
      <t>calculations Nov 23</t>
    </r>
    <r>
      <rPr>
        <i/>
        <sz val="11"/>
        <color rgb="FFFF0000"/>
        <rFont val="Calibri"/>
        <family val="2"/>
        <scheme val="minor"/>
      </rPr>
      <t xml:space="preserve"> - MEEIA 3 adjs</t>
    </r>
  </si>
  <si>
    <r>
      <t>see</t>
    </r>
    <r>
      <rPr>
        <b/>
        <sz val="11"/>
        <color rgb="FFFF0000"/>
        <rFont val="Calibri"/>
        <family val="2"/>
        <scheme val="minor"/>
      </rPr>
      <t xml:space="preserve"> November 2023 filing (wp JNG3 - MEEIA over under </t>
    </r>
  </si>
  <si>
    <t>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</si>
</sst>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mm/dd/yy"/>
    <numFmt numFmtId="166" formatCode="#,##0.00;\-#,##0.00"/>
    <numFmt numFmtId="167" formatCode="###0.00;\-###0.00"/>
    <numFmt numFmtId="168" formatCode="[$$-409]#,##0.00;\-[$$-409]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trike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6E7C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0" xfId="2" applyFont="1"/>
    <xf numFmtId="0" fontId="0" fillId="0" borderId="0" xfId="0" applyAlignment="1">
      <alignment horizontal="right"/>
    </xf>
    <xf numFmtId="0" fontId="14" fillId="0" borderId="0" xfId="0" applyFont="1"/>
    <xf numFmtId="44" fontId="0" fillId="0" borderId="10" xfId="2" applyFont="1" applyBorder="1"/>
    <xf numFmtId="0" fontId="20" fillId="0" borderId="0" xfId="0" applyFont="1"/>
    <xf numFmtId="164" fontId="0" fillId="0" borderId="0" xfId="0" applyNumberFormat="1"/>
    <xf numFmtId="10" fontId="0" fillId="0" borderId="10" xfId="0" applyNumberFormat="1" applyBorder="1"/>
    <xf numFmtId="44" fontId="0" fillId="0" borderId="10" xfId="0" applyNumberFormat="1" applyBorder="1"/>
    <xf numFmtId="10" fontId="0" fillId="0" borderId="0" xfId="44" applyNumberFormat="1" applyFont="1"/>
    <xf numFmtId="44" fontId="0" fillId="0" borderId="0" xfId="2" applyFont="1" applyBorder="1"/>
    <xf numFmtId="44" fontId="0" fillId="0" borderId="0" xfId="2" applyFont="1" applyFill="1"/>
    <xf numFmtId="44" fontId="0" fillId="0" borderId="10" xfId="2" applyFont="1" applyFill="1" applyBorder="1"/>
    <xf numFmtId="44" fontId="0" fillId="0" borderId="0" xfId="2" applyFont="1" applyFill="1" applyBorder="1"/>
    <xf numFmtId="10" fontId="0" fillId="0" borderId="0" xfId="44" applyNumberFormat="1" applyFont="1" applyFill="1"/>
    <xf numFmtId="0" fontId="21" fillId="0" borderId="0" xfId="0" applyFont="1"/>
    <xf numFmtId="0" fontId="22" fillId="34" borderId="0" xfId="0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/>
    </xf>
    <xf numFmtId="165" fontId="22" fillId="0" borderId="0" xfId="0" applyNumberFormat="1" applyFont="1" applyAlignment="1">
      <alignment vertical="top"/>
    </xf>
    <xf numFmtId="0" fontId="22" fillId="0" borderId="0" xfId="0" applyFont="1"/>
    <xf numFmtId="0" fontId="22" fillId="0" borderId="0" xfId="0" applyFont="1" applyAlignment="1">
      <alignment vertical="top"/>
    </xf>
    <xf numFmtId="44" fontId="22" fillId="0" borderId="0" xfId="2" applyFont="1"/>
    <xf numFmtId="165" fontId="22" fillId="0" borderId="0" xfId="0" applyNumberFormat="1" applyFont="1" applyAlignment="1">
      <alignment horizontal="right" vertical="top"/>
    </xf>
    <xf numFmtId="0" fontId="0" fillId="35" borderId="0" xfId="0" applyFill="1"/>
    <xf numFmtId="0" fontId="24" fillId="0" borderId="0" xfId="0" applyFont="1" applyAlignment="1">
      <alignment horizontal="left" vertical="center"/>
    </xf>
    <xf numFmtId="44" fontId="25" fillId="0" borderId="0" xfId="2" applyFont="1" applyFill="1" applyBorder="1" applyAlignment="1">
      <alignment horizontal="center"/>
    </xf>
    <xf numFmtId="44" fontId="22" fillId="0" borderId="0" xfId="2" applyFont="1" applyFill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44" fontId="16" fillId="0" borderId="0" xfId="0" applyNumberFormat="1" applyFont="1"/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44" fontId="22" fillId="0" borderId="10" xfId="2" applyFont="1" applyFill="1" applyBorder="1" applyAlignment="1">
      <alignment horizontal="center"/>
    </xf>
    <xf numFmtId="44" fontId="16" fillId="0" borderId="11" xfId="0" applyNumberFormat="1" applyFont="1" applyBorder="1"/>
    <xf numFmtId="0" fontId="22" fillId="34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2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22" fillId="0" borderId="0" xfId="0" applyFont="1" applyAlignment="1">
      <alignment horizontal="left" vertical="top"/>
    </xf>
    <xf numFmtId="44" fontId="22" fillId="0" borderId="0" xfId="2" applyFont="1" applyFill="1"/>
    <xf numFmtId="166" fontId="22" fillId="0" borderId="0" xfId="0" applyNumberFormat="1" applyFont="1"/>
    <xf numFmtId="43" fontId="22" fillId="0" borderId="0" xfId="1" applyFont="1"/>
    <xf numFmtId="167" fontId="22" fillId="0" borderId="0" xfId="0" applyNumberFormat="1" applyFont="1"/>
    <xf numFmtId="44" fontId="14" fillId="36" borderId="0" xfId="2" applyFont="1" applyFill="1"/>
    <xf numFmtId="44" fontId="24" fillId="36" borderId="0" xfId="2" applyFont="1" applyFill="1"/>
    <xf numFmtId="44" fontId="0" fillId="35" borderId="0" xfId="0" applyNumberFormat="1" applyFill="1"/>
    <xf numFmtId="0" fontId="16" fillId="0" borderId="0" xfId="0" applyFont="1"/>
    <xf numFmtId="10" fontId="0" fillId="0" borderId="0" xfId="0" applyNumberFormat="1"/>
    <xf numFmtId="44" fontId="0" fillId="35" borderId="0" xfId="2" applyFont="1" applyFill="1"/>
    <xf numFmtId="44" fontId="22" fillId="35" borderId="0" xfId="2" applyFont="1" applyFill="1"/>
    <xf numFmtId="0" fontId="14" fillId="37" borderId="0" xfId="0" applyFont="1" applyFill="1"/>
    <xf numFmtId="44" fontId="14" fillId="0" borderId="0" xfId="0" applyNumberFormat="1" applyFont="1"/>
    <xf numFmtId="44" fontId="22" fillId="0" borderId="0" xfId="0" applyNumberFormat="1" applyFont="1" applyAlignment="1">
      <alignment vertical="top"/>
    </xf>
    <xf numFmtId="9" fontId="0" fillId="0" borderId="0" xfId="44" applyFont="1"/>
    <xf numFmtId="165" fontId="22" fillId="36" borderId="0" xfId="0" applyNumberFormat="1" applyFont="1" applyFill="1" applyAlignment="1">
      <alignment horizontal="right" vertical="top"/>
    </xf>
    <xf numFmtId="0" fontId="22" fillId="0" borderId="0" xfId="0" applyFont="1" applyAlignment="1">
      <alignment horizontal="right" vertical="top"/>
    </xf>
    <xf numFmtId="43" fontId="22" fillId="0" borderId="0" xfId="1" applyFont="1" applyFill="1"/>
    <xf numFmtId="9" fontId="22" fillId="0" borderId="0" xfId="44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44" fontId="22" fillId="0" borderId="18" xfId="2" applyFont="1" applyFill="1" applyBorder="1" applyAlignment="1">
      <alignment horizontal="center"/>
    </xf>
    <xf numFmtId="0" fontId="0" fillId="0" borderId="19" xfId="0" applyBorder="1"/>
    <xf numFmtId="44" fontId="22" fillId="0" borderId="20" xfId="2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1" xfId="0" applyBorder="1"/>
    <xf numFmtId="44" fontId="22" fillId="0" borderId="17" xfId="2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44" fontId="0" fillId="0" borderId="22" xfId="0" applyNumberFormat="1" applyBorder="1"/>
    <xf numFmtId="44" fontId="22" fillId="0" borderId="22" xfId="2" applyFont="1" applyFill="1" applyBorder="1" applyAlignment="1">
      <alignment horizontal="center"/>
    </xf>
    <xf numFmtId="44" fontId="22" fillId="0" borderId="23" xfId="2" applyFont="1" applyFill="1" applyBorder="1" applyAlignment="1">
      <alignment horizontal="center"/>
    </xf>
    <xf numFmtId="0" fontId="20" fillId="0" borderId="19" xfId="0" applyFont="1" applyBorder="1"/>
    <xf numFmtId="10" fontId="14" fillId="0" borderId="0" xfId="44" applyNumberFormat="1" applyFont="1" applyFill="1"/>
    <xf numFmtId="10" fontId="20" fillId="0" borderId="0" xfId="44" applyNumberFormat="1" applyFont="1" applyFill="1"/>
    <xf numFmtId="0" fontId="27" fillId="0" borderId="0" xfId="0" applyFont="1"/>
    <xf numFmtId="166" fontId="27" fillId="0" borderId="0" xfId="0" applyNumberFormat="1" applyFont="1"/>
    <xf numFmtId="167" fontId="27" fillId="0" borderId="0" xfId="0" applyNumberFormat="1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44" fontId="22" fillId="33" borderId="0" xfId="2" applyFont="1" applyFill="1" applyBorder="1" applyAlignment="1">
      <alignment horizontal="center"/>
    </xf>
    <xf numFmtId="165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top"/>
    </xf>
    <xf numFmtId="44" fontId="29" fillId="0" borderId="0" xfId="2" applyFont="1" applyFill="1"/>
    <xf numFmtId="0" fontId="29" fillId="0" borderId="0" xfId="0" applyFont="1"/>
    <xf numFmtId="44" fontId="22" fillId="36" borderId="0" xfId="2" applyFont="1" applyFill="1" applyBorder="1" applyAlignment="1">
      <alignment horizontal="center"/>
    </xf>
    <xf numFmtId="0" fontId="22" fillId="0" borderId="0" xfId="0" quotePrefix="1" applyFont="1" applyAlignment="1">
      <alignment horizontal="left" vertical="top"/>
    </xf>
    <xf numFmtId="44" fontId="25" fillId="36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5" fillId="0" borderId="0" xfId="2" applyFont="1" applyFill="1"/>
    <xf numFmtId="10" fontId="25" fillId="0" borderId="0" xfId="44" applyNumberFormat="1" applyFont="1" applyFill="1"/>
    <xf numFmtId="44" fontId="16" fillId="0" borderId="0" xfId="2" applyFont="1"/>
    <xf numFmtId="0" fontId="23" fillId="0" borderId="24" xfId="0" applyFont="1" applyBorder="1" applyAlignment="1">
      <alignment horizontal="center" wrapText="1"/>
    </xf>
    <xf numFmtId="44" fontId="24" fillId="0" borderId="0" xfId="2" applyFont="1" applyFill="1" applyBorder="1" applyAlignment="1">
      <alignment horizontal="center"/>
    </xf>
    <xf numFmtId="9" fontId="0" fillId="0" borderId="0" xfId="44" applyFont="1" applyBorder="1"/>
    <xf numFmtId="44" fontId="16" fillId="0" borderId="0" xfId="2" applyFont="1" applyFill="1" applyBorder="1"/>
    <xf numFmtId="0" fontId="0" fillId="0" borderId="20" xfId="0" applyBorder="1"/>
    <xf numFmtId="44" fontId="0" fillId="35" borderId="0" xfId="2" applyFont="1" applyFill="1" applyBorder="1"/>
    <xf numFmtId="10" fontId="16" fillId="35" borderId="0" xfId="44" applyNumberFormat="1" applyFont="1" applyFill="1"/>
    <xf numFmtId="44" fontId="0" fillId="35" borderId="10" xfId="2" applyFont="1" applyFill="1" applyBorder="1"/>
    <xf numFmtId="44" fontId="16" fillId="35" borderId="10" xfId="0" applyNumberFormat="1" applyFont="1" applyFill="1" applyBorder="1"/>
    <xf numFmtId="44" fontId="16" fillId="35" borderId="0" xfId="0" applyNumberFormat="1" applyFont="1" applyFill="1"/>
    <xf numFmtId="44" fontId="31" fillId="35" borderId="0" xfId="2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4" fontId="21" fillId="0" borderId="0" xfId="0" applyNumberFormat="1" applyFont="1"/>
    <xf numFmtId="0" fontId="27" fillId="35" borderId="0" xfId="0" applyFont="1" applyFill="1"/>
    <xf numFmtId="166" fontId="27" fillId="35" borderId="0" xfId="0" applyNumberFormat="1" applyFont="1" applyFill="1"/>
    <xf numFmtId="166" fontId="22" fillId="35" borderId="0" xfId="0" applyNumberFormat="1" applyFont="1" applyFill="1"/>
    <xf numFmtId="166" fontId="30" fillId="35" borderId="0" xfId="0" applyNumberFormat="1" applyFont="1" applyFill="1"/>
    <xf numFmtId="44" fontId="20" fillId="35" borderId="0" xfId="2" applyFont="1" applyFill="1"/>
    <xf numFmtId="44" fontId="30" fillId="35" borderId="0" xfId="2" applyFont="1" applyFill="1"/>
    <xf numFmtId="0" fontId="30" fillId="35" borderId="0" xfId="0" applyFont="1" applyFill="1"/>
    <xf numFmtId="0" fontId="27" fillId="36" borderId="0" xfId="0" applyFont="1" applyFill="1" applyAlignment="1">
      <alignment horizontal="left"/>
    </xf>
    <xf numFmtId="0" fontId="27" fillId="36" borderId="0" xfId="0" applyFont="1" applyFill="1" applyAlignment="1">
      <alignment horizontal="left" vertical="top"/>
    </xf>
    <xf numFmtId="0" fontId="27" fillId="36" borderId="0" xfId="0" applyFont="1" applyFill="1"/>
    <xf numFmtId="44" fontId="30" fillId="36" borderId="0" xfId="2" applyFont="1" applyFill="1" applyBorder="1" applyAlignment="1">
      <alignment horizontal="center"/>
    </xf>
    <xf numFmtId="44" fontId="22" fillId="36" borderId="10" xfId="2" applyFont="1" applyFill="1" applyBorder="1" applyAlignment="1">
      <alignment horizontal="center"/>
    </xf>
    <xf numFmtId="0" fontId="16" fillId="35" borderId="0" xfId="0" applyFont="1" applyFill="1" applyAlignment="1">
      <alignment horizontal="right"/>
    </xf>
    <xf numFmtId="44" fontId="32" fillId="0" borderId="0" xfId="2" applyFont="1" applyFill="1" applyBorder="1" applyAlignment="1">
      <alignment horizontal="center"/>
    </xf>
    <xf numFmtId="44" fontId="32" fillId="36" borderId="0" xfId="2" applyFont="1" applyFill="1" applyBorder="1" applyAlignment="1">
      <alignment horizontal="center"/>
    </xf>
    <xf numFmtId="44" fontId="32" fillId="0" borderId="10" xfId="2" applyFont="1" applyFill="1" applyBorder="1" applyAlignment="1">
      <alignment horizontal="center"/>
    </xf>
    <xf numFmtId="168" fontId="22" fillId="0" borderId="0" xfId="0" applyNumberFormat="1" applyFont="1"/>
    <xf numFmtId="44" fontId="30" fillId="0" borderId="0" xfId="2" applyFont="1" applyFill="1" applyBorder="1" applyAlignment="1">
      <alignment horizontal="center"/>
    </xf>
    <xf numFmtId="44" fontId="33" fillId="0" borderId="0" xfId="2" applyFont="1" applyFill="1" applyBorder="1" applyAlignment="1">
      <alignment horizontal="center"/>
    </xf>
    <xf numFmtId="44" fontId="25" fillId="33" borderId="0" xfId="2" applyFont="1" applyFill="1" applyBorder="1" applyAlignment="1">
      <alignment horizontal="center"/>
    </xf>
    <xf numFmtId="44" fontId="22" fillId="38" borderId="0" xfId="2" applyFont="1" applyFill="1" applyBorder="1" applyAlignment="1">
      <alignment horizontal="center"/>
    </xf>
    <xf numFmtId="44" fontId="22" fillId="38" borderId="10" xfId="2" applyFont="1" applyFill="1" applyBorder="1" applyAlignment="1">
      <alignment horizontal="center"/>
    </xf>
    <xf numFmtId="44" fontId="20" fillId="0" borderId="0" xfId="2" applyFont="1" applyFill="1"/>
    <xf numFmtId="165" fontId="24" fillId="0" borderId="0" xfId="0" applyNumberFormat="1" applyFont="1" applyAlignment="1">
      <alignment horizontal="right" vertical="top"/>
    </xf>
    <xf numFmtId="0" fontId="24" fillId="0" borderId="0" xfId="0" applyFont="1"/>
    <xf numFmtId="0" fontId="24" fillId="0" borderId="0" xfId="0" applyFont="1" applyAlignment="1">
      <alignment vertical="top"/>
    </xf>
    <xf numFmtId="168" fontId="24" fillId="0" borderId="0" xfId="0" applyNumberFormat="1" applyFont="1"/>
    <xf numFmtId="49" fontId="0" fillId="0" borderId="0" xfId="0" applyNumberFormat="1"/>
    <xf numFmtId="8" fontId="0" fillId="0" borderId="0" xfId="0" applyNumberFormat="1"/>
    <xf numFmtId="44" fontId="14" fillId="0" borderId="10" xfId="2" applyFont="1" applyFill="1" applyBorder="1"/>
    <xf numFmtId="44" fontId="14" fillId="35" borderId="0" xfId="0" applyNumberFormat="1" applyFont="1" applyFill="1"/>
    <xf numFmtId="44" fontId="14" fillId="0" borderId="0" xfId="0" applyNumberFormat="1" applyFont="1" applyAlignment="1">
      <alignment horizontal="right"/>
    </xf>
    <xf numFmtId="167" fontId="24" fillId="0" borderId="0" xfId="0" applyNumberFormat="1" applyFont="1"/>
    <xf numFmtId="166" fontId="24" fillId="0" borderId="0" xfId="0" applyNumberFormat="1" applyFont="1"/>
    <xf numFmtId="0" fontId="24" fillId="0" borderId="0" xfId="0" applyFont="1" applyAlignment="1">
      <alignment horizontal="left"/>
    </xf>
    <xf numFmtId="0" fontId="14" fillId="36" borderId="0" xfId="0" applyFont="1" applyFill="1"/>
    <xf numFmtId="49" fontId="14" fillId="36" borderId="0" xfId="0" applyNumberFormat="1" applyFont="1" applyFill="1"/>
    <xf numFmtId="2" fontId="22" fillId="0" borderId="0" xfId="0" applyNumberFormat="1" applyFont="1"/>
    <xf numFmtId="2" fontId="24" fillId="0" borderId="0" xfId="0" applyNumberFormat="1" applyFont="1"/>
    <xf numFmtId="165" fontId="30" fillId="0" borderId="0" xfId="0" applyNumberFormat="1" applyFont="1" applyAlignment="1">
      <alignment horizontal="right" vertical="top"/>
    </xf>
    <xf numFmtId="44" fontId="30" fillId="0" borderId="10" xfId="2" applyFont="1" applyFill="1" applyBorder="1" applyAlignment="1">
      <alignment horizontal="center"/>
    </xf>
    <xf numFmtId="44" fontId="30" fillId="38" borderId="0" xfId="2" applyFont="1" applyFill="1" applyBorder="1" applyAlignment="1">
      <alignment horizontal="center"/>
    </xf>
    <xf numFmtId="44" fontId="20" fillId="0" borderId="0" xfId="0" applyNumberFormat="1" applyFont="1"/>
    <xf numFmtId="0" fontId="14" fillId="0" borderId="0" xfId="0" applyFont="1" applyAlignment="1">
      <alignment horizontal="left"/>
    </xf>
    <xf numFmtId="44" fontId="16" fillId="38" borderId="0" xfId="0" applyNumberFormat="1" applyFont="1" applyFill="1"/>
    <xf numFmtId="0" fontId="23" fillId="36" borderId="15" xfId="0" applyFont="1" applyFill="1" applyBorder="1" applyAlignment="1">
      <alignment horizontal="center" wrapText="1"/>
    </xf>
    <xf numFmtId="44" fontId="24" fillId="36" borderId="0" xfId="2" applyFont="1" applyFill="1" applyBorder="1" applyAlignment="1">
      <alignment horizontal="center"/>
    </xf>
    <xf numFmtId="0" fontId="0" fillId="36" borderId="0" xfId="0" applyFill="1"/>
    <xf numFmtId="44" fontId="0" fillId="0" borderId="0" xfId="2" applyFont="1" applyFill="1" applyAlignment="1">
      <alignment horizontal="right"/>
    </xf>
    <xf numFmtId="10" fontId="16" fillId="0" borderId="0" xfId="44" applyNumberFormat="1" applyFont="1" applyFill="1"/>
    <xf numFmtId="44" fontId="31" fillId="0" borderId="0" xfId="2" applyFont="1" applyFill="1" applyBorder="1"/>
    <xf numFmtId="44" fontId="20" fillId="0" borderId="10" xfId="0" applyNumberFormat="1" applyFont="1" applyBorder="1"/>
    <xf numFmtId="0" fontId="30" fillId="0" borderId="0" xfId="0" applyFont="1" applyAlignment="1">
      <alignment horizontal="left"/>
    </xf>
    <xf numFmtId="0" fontId="30" fillId="0" borderId="0" xfId="0" applyFont="1" applyAlignment="1">
      <alignment vertical="top"/>
    </xf>
    <xf numFmtId="2" fontId="30" fillId="0" borderId="0" xfId="0" applyNumberFormat="1" applyFont="1"/>
    <xf numFmtId="0" fontId="30" fillId="0" borderId="0" xfId="0" applyFont="1"/>
    <xf numFmtId="44" fontId="30" fillId="0" borderId="0" xfId="2" applyFont="1" applyFill="1"/>
    <xf numFmtId="166" fontId="30" fillId="0" borderId="0" xfId="0" applyNumberFormat="1" applyFont="1"/>
    <xf numFmtId="0" fontId="34" fillId="0" borderId="0" xfId="0" applyFont="1"/>
    <xf numFmtId="0" fontId="34" fillId="0" borderId="0" xfId="0" applyFont="1" applyAlignment="1">
      <alignment vertical="top"/>
    </xf>
    <xf numFmtId="168" fontId="34" fillId="0" borderId="0" xfId="0" applyNumberFormat="1" applyFont="1"/>
    <xf numFmtId="0" fontId="34" fillId="0" borderId="0" xfId="0" applyFont="1" applyAlignment="1">
      <alignment horizontal="left"/>
    </xf>
    <xf numFmtId="0" fontId="35" fillId="0" borderId="0" xfId="0" applyFont="1"/>
    <xf numFmtId="0" fontId="26" fillId="0" borderId="1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31" fillId="35" borderId="13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1" fillId="35" borderId="15" xfId="0" applyFont="1" applyFill="1" applyBorder="1" applyAlignment="1">
      <alignment horizontal="center"/>
    </xf>
    <xf numFmtId="44" fontId="24" fillId="0" borderId="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3">
    <dxf>
      <fill>
        <patternFill patternType="none">
          <fgColor indexed="64"/>
          <bgColor indexed="65"/>
        </patternFill>
      </fill>
    </dxf>
    <dxf>
      <fill>
        <patternFill patternType="solid">
          <bgColor rgb="FFFF0000"/>
        </patternFill>
      </fill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11</xdr:col>
      <xdr:colOff>247650</xdr:colOff>
      <xdr:row>27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486025"/>
          <a:ext cx="8639175" cy="3209925"/>
        </a:xfrm>
        <a:prstGeom prst="rect">
          <a:avLst/>
        </a:prstGeom>
      </xdr:spPr>
    </xdr:pic>
    <xdr:clientData/>
  </xdr:twoCellAnchor>
  <xdr:twoCellAnchor>
    <xdr:from>
      <xdr:col>9</xdr:col>
      <xdr:colOff>457202</xdr:colOff>
      <xdr:row>20</xdr:row>
      <xdr:rowOff>9525</xdr:rowOff>
    </xdr:from>
    <xdr:to>
      <xdr:col>12</xdr:col>
      <xdr:colOff>57150</xdr:colOff>
      <xdr:row>20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 flipV="1">
          <a:off x="7934327" y="4210050"/>
          <a:ext cx="198119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20</xdr:row>
      <xdr:rowOff>142875</xdr:rowOff>
    </xdr:from>
    <xdr:to>
      <xdr:col>12</xdr:col>
      <xdr:colOff>676275</xdr:colOff>
      <xdr:row>22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9191625" y="4343400"/>
          <a:ext cx="13430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32</xdr:row>
      <xdr:rowOff>0</xdr:rowOff>
    </xdr:from>
    <xdr:to>
      <xdr:col>15</xdr:col>
      <xdr:colOff>522278</xdr:colOff>
      <xdr:row>71</xdr:row>
      <xdr:rowOff>151452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15100"/>
          <a:ext cx="12771428" cy="7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27</xdr:col>
      <xdr:colOff>132140</xdr:colOff>
      <xdr:row>12</xdr:row>
      <xdr:rowOff>76000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1152525"/>
          <a:ext cx="9676190" cy="16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31</xdr:col>
      <xdr:colOff>465088</xdr:colOff>
      <xdr:row>24</xdr:row>
      <xdr:rowOff>95000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3057525"/>
          <a:ext cx="13095238" cy="20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20</xdr:col>
      <xdr:colOff>599464</xdr:colOff>
      <xdr:row>46</xdr:row>
      <xdr:rowOff>170976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1325" y="5534025"/>
          <a:ext cx="4885714" cy="3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57150</xdr:rowOff>
    </xdr:from>
    <xdr:to>
      <xdr:col>11</xdr:col>
      <xdr:colOff>410803</xdr:colOff>
      <xdr:row>19</xdr:row>
      <xdr:rowOff>143101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AD3B01-07DF-F39F-DD01-990F26AF5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562225"/>
          <a:ext cx="8802328" cy="16194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illey, Kimberly S" refreshedDate="45602.53261076389" createdVersion="6" refreshedVersion="8" minRefreshableVersion="3" recordCount="252" xr:uid="{00000000-000A-0000-FFFF-FFFF00000000}">
  <cacheSource type="worksheet">
    <worksheetSource ref="A1:Z903" sheet="OAC Cost Repository GL detail"/>
  </cacheSource>
  <cacheFields count="30">
    <cacheField name="Year" numFmtId="0">
      <sharedItems containsString="0" containsBlank="1" containsNumber="1" containsInteger="1" minValue="2021" maxValue="2024"/>
    </cacheField>
    <cacheField name="Period" numFmtId="0">
      <sharedItems containsString="0" containsBlank="1" containsNumber="1" containsInteger="1" minValue="202103" maxValue="202410" count="44">
        <n v="202103"/>
        <n v="202104"/>
        <n v="202105"/>
        <n v="202106"/>
        <n v="202107"/>
        <n v="202108"/>
        <n v="202109"/>
        <n v="202110"/>
        <n v="202111"/>
        <n v="202112"/>
        <n v="202201"/>
        <n v="202203"/>
        <n v="202204"/>
        <n v="202205"/>
        <n v="202206"/>
        <n v="202207"/>
        <n v="202208"/>
        <n v="202209"/>
        <n v="202210"/>
        <n v="202211"/>
        <n v="202212"/>
        <n v="202301"/>
        <n v="202302"/>
        <n v="202303"/>
        <n v="202304"/>
        <n v="202305"/>
        <n v="202306"/>
        <n v="202307"/>
        <n v="202308"/>
        <n v="202309"/>
        <n v="202310"/>
        <n v="202311"/>
        <n v="202312"/>
        <n v="202401"/>
        <n v="202402"/>
        <n v="202403"/>
        <n v="202404"/>
        <n v="202405"/>
        <n v="202406"/>
        <n v="202407"/>
        <n v="202408"/>
        <n v="202409"/>
        <n v="202410"/>
        <m/>
      </sharedItems>
    </cacheField>
    <cacheField name="Journal Header Name" numFmtId="0">
      <sharedItems containsBlank="1"/>
    </cacheField>
    <cacheField name="Currency Code" numFmtId="0">
      <sharedItems containsBlank="1"/>
    </cacheField>
    <cacheField name="Line Number" numFmtId="0">
      <sharedItems containsString="0" containsBlank="1" containsNumber="1" containsInteger="1" minValue="7" maxValue="11197"/>
    </cacheField>
    <cacheField name="Journal Line Description" numFmtId="0">
      <sharedItems containsBlank="1"/>
    </cacheField>
    <cacheField name="Corp" numFmtId="0">
      <sharedItems containsBlank="1" count="2">
        <s v="UEC"/>
        <m/>
      </sharedItems>
    </cacheField>
    <cacheField name="Utility " numFmtId="0">
      <sharedItems containsBlank="1" containsMixedTypes="1" containsNumber="1" containsInteger="1" minValue="1" maxValue="1"/>
    </cacheField>
    <cacheField name="Business Division " numFmtId="0">
      <sharedItems containsBlank="1" containsMixedTypes="1" containsNumber="1" containsInteger="1" minValue="20" maxValue="20"/>
    </cacheField>
    <cacheField name="Major Minor " numFmtId="0">
      <sharedItems containsBlank="1" count="2">
        <s v="908EED"/>
        <m/>
      </sharedItems>
    </cacheField>
    <cacheField name="Major Minor Desc" numFmtId="0">
      <sharedItems containsBlank="1"/>
    </cacheField>
    <cacheField name="FMC " numFmtId="0">
      <sharedItems containsString="0" containsBlank="1" containsNumber="1" containsInteger="1" minValue="20" maxValue="20"/>
    </cacheField>
    <cacheField name="RMC " numFmtId="0">
      <sharedItems containsString="0" containsBlank="1" containsNumber="1" containsInteger="1" minValue="20" maxValue="20"/>
    </cacheField>
    <cacheField name="Tran Type " numFmtId="0">
      <sharedItems containsBlank="1"/>
    </cacheField>
    <cacheField name="Product " numFmtId="0">
      <sharedItems containsString="0" containsBlank="1" containsNumber="1" containsInteger="1" minValue="1" maxValue="1"/>
    </cacheField>
    <cacheField name="Activity Code" numFmtId="0">
      <sharedItems containsBlank="1"/>
    </cacheField>
    <cacheField name="Resource Type " numFmtId="0">
      <sharedItems containsBlank="1" containsMixedTypes="1" containsNumber="1" containsInteger="1" minValue="34" maxValue="34" count="4">
        <n v="34"/>
        <s v="EX"/>
        <s v="34"/>
        <m/>
      </sharedItems>
    </cacheField>
    <cacheField name="Project Id" numFmtId="0">
      <sharedItems containsBlank="1"/>
    </cacheField>
    <cacheField name="Feeder Ref" numFmtId="0">
      <sharedItems containsBlank="1"/>
    </cacheField>
    <cacheField name="PO Number" numFmtId="0">
      <sharedItems containsString="0" containsBlank="1" containsNumber="1" containsInteger="1" minValue="941227" maxValue="5079575"/>
    </cacheField>
    <cacheField name="Voucher Number" numFmtId="0">
      <sharedItems containsBlank="1" containsMixedTypes="1" containsNumber="1" containsInteger="1" minValue="4310161" maxValue="100500044"/>
    </cacheField>
    <cacheField name="Posted Date" numFmtId="0">
      <sharedItems containsNonDate="0" containsDate="1" containsString="0" containsBlank="1" minDate="2021-03-30T20:31:32" maxDate="2023-09-01T00:00:00"/>
    </cacheField>
    <cacheField name="Journal Source Key" numFmtId="0">
      <sharedItems containsBlank="1"/>
    </cacheField>
    <cacheField name="Journal Category" numFmtId="0">
      <sharedItems containsBlank="1"/>
    </cacheField>
    <cacheField name="Journal Amount" numFmtId="0">
      <sharedItems containsString="0" containsBlank="1" containsNumber="1" minValue="-43302.23" maxValue="52131.86"/>
    </cacheField>
    <cacheField name="Labor Hours" numFmtId="0">
      <sharedItems containsString="0" containsBlank="1" containsNumber="1" containsInteger="1" minValue="0" maxValue="0"/>
    </cacheField>
    <cacheField name="Entered Dr" numFmtId="0">
      <sharedItems containsString="0" containsBlank="1" containsNumber="1" minValue="0" maxValue="52131.86"/>
    </cacheField>
    <cacheField name="Entered Cr" numFmtId="0">
      <sharedItems containsString="0" containsBlank="1" containsNumber="1" minValue="0" maxValue="43302.23"/>
    </cacheField>
    <cacheField name="Effective Date" numFmtId="0">
      <sharedItems containsNonDate="0" containsDate="1" containsString="0" containsBlank="1" minDate="2021-03-29T00:00:00" maxDate="2023-09-01T00:00:00"/>
    </cacheField>
    <cacheField name="Posted Date/Time" numFmtId="0">
      <sharedItems containsNonDate="0" containsDate="1" containsString="0" containsBlank="1" minDate="2021-03-30T20:31:32" maxDate="2023-09-08T13:33: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n v="2021"/>
    <x v="0"/>
    <s v="UEC-AP001-03/29/21-00029 AP001 USD"/>
    <s v="USD"/>
    <n v="7794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10161"/>
    <d v="2021-03-30T20:31:32"/>
    <s v="AP"/>
    <s v="AP001"/>
    <n v="126.27"/>
    <n v="0"/>
    <n v="126.27"/>
    <n v="0"/>
    <d v="2021-03-29T00:00:00"/>
    <d v="2021-03-30T20:31:32"/>
  </r>
  <r>
    <n v="2021"/>
    <x v="0"/>
    <s v="UEC-AP001-03/29/21-00029 AP001 USD"/>
    <s v="USD"/>
    <n v="779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10161"/>
    <d v="2021-03-30T20:31:32"/>
    <s v="AP"/>
    <s v="AP001"/>
    <n v="3156.78"/>
    <n v="0"/>
    <n v="3156.78"/>
    <n v="0"/>
    <d v="2021-03-29T00:00:00"/>
    <d v="2021-03-30T20:31:32"/>
  </r>
  <r>
    <n v="2021"/>
    <x v="1"/>
    <s v="UEC-AP001-04/12/21-00012 AP001 USD"/>
    <s v="USD"/>
    <n v="391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22818"/>
    <d v="2021-04-26T11:25:00"/>
    <s v="AP"/>
    <s v="AP001"/>
    <n v="329.33"/>
    <n v="0"/>
    <n v="329.33"/>
    <n v="0"/>
    <d v="2021-04-12T00:00:00"/>
    <d v="2021-04-26T11:25:00"/>
  </r>
  <r>
    <n v="2021"/>
    <x v="1"/>
    <s v="UEC-AP001-04/12/21-00012 AP001 USD"/>
    <s v="USD"/>
    <n v="39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22818"/>
    <d v="2021-04-26T11:25:00"/>
    <s v="AP"/>
    <s v="AP001"/>
    <n v="8233.2999999999993"/>
    <n v="0"/>
    <n v="8233.2999999999993"/>
    <n v="0"/>
    <d v="2021-04-12T00:00:00"/>
    <d v="2021-04-26T11:25:00"/>
  </r>
  <r>
    <n v="2021"/>
    <x v="1"/>
    <s v="UEC-AP001-04/20/21-00020 AP001 USD"/>
    <s v="USD"/>
    <n v="2855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0222"/>
    <d v="2021-04-26T11:25:00"/>
    <s v="AP"/>
    <s v="AP001"/>
    <n v="170.88"/>
    <n v="0"/>
    <n v="170.88"/>
    <n v="0"/>
    <d v="2021-04-20T00:00:00"/>
    <d v="2021-04-26T11:25:00"/>
  </r>
  <r>
    <n v="2021"/>
    <x v="1"/>
    <s v="UEC-AP001-04/20/21-00020 AP001 USD"/>
    <s v="USD"/>
    <n v="28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0222"/>
    <d v="2021-04-26T11:25:00"/>
    <s v="AP"/>
    <s v="AP001"/>
    <n v="5512.13"/>
    <n v="0"/>
    <n v="5512.13"/>
    <n v="0"/>
    <d v="2021-04-20T00:00:00"/>
    <d v="2021-04-26T11:25:00"/>
  </r>
  <r>
    <n v="2021"/>
    <x v="1"/>
    <s v="UEC-AP001-04/26/21-00026 AP001 USD"/>
    <s v="USD"/>
    <n v="403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6028"/>
    <d v="2021-04-27T20:27:24"/>
    <s v="AP"/>
    <s v="AP001"/>
    <n v="154.57"/>
    <n v="0"/>
    <n v="154.57"/>
    <n v="0"/>
    <d v="2021-04-26T00:00:00"/>
    <d v="2021-04-27T20:27:24"/>
  </r>
  <r>
    <n v="2021"/>
    <x v="1"/>
    <s v="UEC-AP001-04/26/21-00026 AP001 USD"/>
    <s v="USD"/>
    <n v="403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6028"/>
    <d v="2021-04-27T20:27:24"/>
    <s v="AP"/>
    <s v="AP001"/>
    <n v="4986.2700000000004"/>
    <n v="0"/>
    <n v="4986.2700000000004"/>
    <n v="0"/>
    <d v="2021-04-26T00:00:00"/>
    <d v="2021-04-27T20:27:24"/>
  </r>
  <r>
    <n v="2021"/>
    <x v="2"/>
    <s v="UEC-AP001-05/05/21-00005 AP001 USD"/>
    <s v="USD"/>
    <n v="3023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45755"/>
    <d v="2021-05-20T07:21:55"/>
    <s v="AP"/>
    <s v="AP001"/>
    <n v="334.88"/>
    <n v="0"/>
    <n v="334.88"/>
    <n v="0"/>
    <d v="2021-05-05T00:00:00"/>
    <d v="2021-05-20T07:21:55"/>
  </r>
  <r>
    <n v="2021"/>
    <x v="2"/>
    <s v="UEC-AP001-05/05/21-00005 AP001 USD"/>
    <s v="USD"/>
    <n v="302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45755"/>
    <d v="2021-05-20T07:21:55"/>
    <s v="AP"/>
    <s v="AP001"/>
    <n v="10802.64"/>
    <n v="0"/>
    <n v="10802.64"/>
    <n v="0"/>
    <d v="2021-05-05T00:00:00"/>
    <d v="2021-05-20T07:21:55"/>
  </r>
  <r>
    <n v="2021"/>
    <x v="2"/>
    <s v="UEC-AP001-05/17/21-00017 AP001 USD"/>
    <s v="USD"/>
    <n v="404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56359"/>
    <d v="2021-05-20T07:21:55"/>
    <s v="AP"/>
    <s v="AP001"/>
    <n v="387.03"/>
    <n v="0"/>
    <n v="387.03"/>
    <n v="0"/>
    <d v="2021-05-17T00:00:00"/>
    <d v="2021-05-20T07:21:55"/>
  </r>
  <r>
    <n v="2021"/>
    <x v="2"/>
    <s v="UEC-AP001-05/17/21-00017 AP001 USD"/>
    <s v="USD"/>
    <n v="404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56359"/>
    <d v="2021-05-20T07:21:55"/>
    <s v="AP"/>
    <s v="AP001"/>
    <n v="12484.96"/>
    <n v="0"/>
    <n v="12484.96"/>
    <n v="0"/>
    <d v="2021-05-17T00:00:00"/>
    <d v="2021-05-20T07:21:55"/>
  </r>
  <r>
    <n v="2021"/>
    <x v="2"/>
    <s v="UEC-AP001-05/25/21-00025 AP001 USD"/>
    <s v="USD"/>
    <n v="2708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63836"/>
    <d v="2021-05-26T20:23:57"/>
    <s v="AP"/>
    <s v="AP001"/>
    <n v="197.04"/>
    <n v="0"/>
    <n v="197.04"/>
    <n v="0"/>
    <d v="2021-05-25T00:00:00"/>
    <d v="2021-05-26T20:23:57"/>
  </r>
  <r>
    <n v="2021"/>
    <x v="2"/>
    <s v="UEC-AP001-05/25/21-00025 AP001 USD"/>
    <s v="USD"/>
    <n v="270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63836"/>
    <d v="2021-05-26T20:23:57"/>
    <s v="AP"/>
    <s v="AP001"/>
    <n v="7738.41"/>
    <n v="0"/>
    <n v="7738.41"/>
    <n v="0"/>
    <d v="2021-05-25T00:00:00"/>
    <d v="2021-05-26T20:23:57"/>
  </r>
  <r>
    <n v="2021"/>
    <x v="3"/>
    <s v="UEC-AP001-06/07/21-00007 AP001 USD"/>
    <s v="USD"/>
    <n v="38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76370"/>
    <d v="2021-06-17T10:39:25"/>
    <s v="AP"/>
    <s v="AP001"/>
    <n v="1912.94"/>
    <n v="0"/>
    <n v="1912.94"/>
    <n v="0"/>
    <d v="2021-06-07T00:00:00"/>
    <d v="2021-06-17T10:39:25"/>
  </r>
  <r>
    <n v="2021"/>
    <x v="4"/>
    <s v="UEC-AP001-07/08/21-00008 AP001 USD"/>
    <s v="USD"/>
    <n v="305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06865"/>
    <d v="2021-07-22T11:57:53"/>
    <s v="AP"/>
    <s v="AP001"/>
    <n v="1157.5999999999999"/>
    <n v="0"/>
    <n v="1157.5999999999999"/>
    <n v="0"/>
    <d v="2021-07-08T00:00:00"/>
    <d v="2021-07-22T11:57:53"/>
  </r>
  <r>
    <n v="2021"/>
    <x v="4"/>
    <s v="UEC-AP001-07/13/21-00013 AP001 USD"/>
    <s v="USD"/>
    <n v="367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1150"/>
    <d v="2021-07-22T11:57:53"/>
    <s v="AP"/>
    <s v="AP001"/>
    <n v="11667.44"/>
    <n v="0"/>
    <n v="11667.44"/>
    <n v="0"/>
    <d v="2021-07-13T00:00:00"/>
    <d v="2021-07-22T11:57:53"/>
  </r>
  <r>
    <n v="2021"/>
    <x v="4"/>
    <s v="UEC-AP001-07/20/21-00020 AP001 USD"/>
    <s v="USD"/>
    <n v="42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7969"/>
    <d v="2021-07-22T11:57:53"/>
    <s v="AP"/>
    <s v="AP001"/>
    <n v="1816.75"/>
    <n v="0"/>
    <n v="1816.75"/>
    <n v="0"/>
    <d v="2021-07-20T00:00:00"/>
    <d v="2021-07-22T11:57:53"/>
  </r>
  <r>
    <n v="2021"/>
    <x v="5"/>
    <s v="UEC-AP001-08/03/21-00003 AP001 USD"/>
    <s v="USD"/>
    <n v="832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0370"/>
    <d v="2021-08-18T14:48:46"/>
    <s v="AP"/>
    <s v="AP001"/>
    <n v="7972.24"/>
    <n v="0"/>
    <n v="7972.24"/>
    <n v="0"/>
    <d v="2021-08-03T00:00:00"/>
    <d v="2021-08-18T14:48:46"/>
  </r>
  <r>
    <n v="2021"/>
    <x v="5"/>
    <s v="UEC-AP001-08/05/21-00005 AP001 USD"/>
    <s v="USD"/>
    <n v="263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3897"/>
    <d v="2021-08-18T14:48:46"/>
    <s v="AP"/>
    <s v="AP001"/>
    <n v="12467.34"/>
    <n v="0"/>
    <n v="12467.34"/>
    <n v="0"/>
    <d v="2021-08-05T00:00:00"/>
    <d v="2021-08-18T14:48:46"/>
  </r>
  <r>
    <n v="2021"/>
    <x v="5"/>
    <s v="UEC-AP001-08/10/21-00010 AP001 USD"/>
    <s v="USD"/>
    <n v="372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7899"/>
    <d v="2021-08-18T14:48:46"/>
    <s v="AP"/>
    <s v="AP001"/>
    <n v="6321.98"/>
    <n v="0"/>
    <n v="6321.98"/>
    <n v="0"/>
    <d v="2021-08-10T00:00:00"/>
    <d v="2021-08-18T14:48:46"/>
  </r>
  <r>
    <n v="2021"/>
    <x v="5"/>
    <s v="UEC-AP001-08/18/21-00018 AP001 USD"/>
    <s v="USD"/>
    <n v="387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46139"/>
    <d v="2021-08-19T20:25:00"/>
    <s v="AP"/>
    <s v="AP001"/>
    <n v="6115.94"/>
    <n v="0"/>
    <n v="6115.94"/>
    <n v="0"/>
    <d v="2021-08-18T00:00:00"/>
    <d v="2021-08-19T20:25:00"/>
  </r>
  <r>
    <n v="2021"/>
    <x v="5"/>
    <s v="UEC-AP001-08/24/21-00024 AP001 USD"/>
    <s v="USD"/>
    <n v="394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2057"/>
    <d v="2021-08-25T20:23:08"/>
    <s v="AP"/>
    <s v="AP001"/>
    <n v="13226.25"/>
    <n v="0"/>
    <n v="13226.25"/>
    <n v="0"/>
    <d v="2021-08-24T00:00:00"/>
    <d v="2021-08-25T20:23:08"/>
  </r>
  <r>
    <n v="2021"/>
    <x v="5"/>
    <s v="UEC-AP001-08/30/21-00030 AP001 USD"/>
    <s v="USD"/>
    <n v="44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7234"/>
    <d v="2021-08-31T20:57:44"/>
    <s v="AP"/>
    <s v="AP001"/>
    <n v="3711.91"/>
    <n v="0"/>
    <n v="3711.91"/>
    <n v="0"/>
    <d v="2021-08-30T00:00:00"/>
    <d v="2021-08-31T20:57:44"/>
  </r>
  <r>
    <n v="2021"/>
    <x v="6"/>
    <s v="UEC-AP001-09/08/21-00008 AP001 USD"/>
    <s v="USD"/>
    <n v="326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64872"/>
    <d v="2021-09-21T08:59:00"/>
    <s v="AP"/>
    <s v="AP001"/>
    <n v="23677.5"/>
    <n v="0"/>
    <n v="23677.5"/>
    <n v="0"/>
    <d v="2021-09-08T00:00:00"/>
    <d v="2021-09-21T08:59:00"/>
  </r>
  <r>
    <n v="2021"/>
    <x v="6"/>
    <s v="UEC-AP001-09/14/21-00014 AP001 USD"/>
    <s v="USD"/>
    <n v="326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0758"/>
    <d v="2021-09-21T08:59:00"/>
    <s v="AP"/>
    <s v="AP001"/>
    <n v="7357.13"/>
    <n v="0"/>
    <n v="7357.13"/>
    <n v="0"/>
    <d v="2021-09-14T00:00:00"/>
    <d v="2021-09-21T08:59:00"/>
  </r>
  <r>
    <n v="2021"/>
    <x v="6"/>
    <s v="UEC-AP001-09/21/21-00021 AP001 USD"/>
    <s v="USD"/>
    <n v="446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8037"/>
    <d v="2021-09-22T20:34:09"/>
    <s v="AP"/>
    <s v="AP001"/>
    <n v="31135.84"/>
    <n v="0"/>
    <n v="31135.84"/>
    <n v="0"/>
    <d v="2021-09-21T00:00:00"/>
    <d v="2021-09-22T20:34:09"/>
  </r>
  <r>
    <n v="2021"/>
    <x v="6"/>
    <s v="UEC-AP001-09/28/21-00028 AP001 USD"/>
    <s v="USD"/>
    <n v="826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85771"/>
    <d v="2021-09-29T20:48:52"/>
    <s v="AP"/>
    <s v="AP001"/>
    <n v="4984.29"/>
    <n v="0"/>
    <n v="4984.29"/>
    <n v="0"/>
    <d v="2021-09-28T00:00:00"/>
    <d v="2021-09-29T20:48:52"/>
  </r>
  <r>
    <n v="2021"/>
    <x v="7"/>
    <s v="UEC-AP001-10/05/21-00005 AP001 USD"/>
    <s v="USD"/>
    <n v="496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2752"/>
    <d v="2021-10-25T12:53:12"/>
    <s v="AP"/>
    <s v="AP001"/>
    <n v="30585.5"/>
    <n v="0"/>
    <n v="30585.5"/>
    <n v="0"/>
    <d v="2021-10-05T00:00:00"/>
    <d v="2021-10-25T12:53:12"/>
  </r>
  <r>
    <n v="2021"/>
    <x v="7"/>
    <s v="UEC-AP001-10/12/21-00012 AP001 USD"/>
    <s v="USD"/>
    <n v="37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9720"/>
    <d v="2021-10-25T12:53:12"/>
    <s v="AP"/>
    <s v="AP001"/>
    <n v="18820.47"/>
    <n v="0"/>
    <n v="18820.47"/>
    <n v="0"/>
    <d v="2021-10-12T00:00:00"/>
    <d v="2021-10-25T12:53:12"/>
  </r>
  <r>
    <n v="2021"/>
    <x v="7"/>
    <s v="UEC-AP001-10/19/21-00019 AP001 USD"/>
    <s v="USD"/>
    <n v="424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07174"/>
    <d v="2021-10-25T12:53:12"/>
    <s v="AP"/>
    <s v="AP001"/>
    <n v="2416.31"/>
    <n v="0"/>
    <n v="2416.31"/>
    <n v="0"/>
    <d v="2021-10-19T00:00:00"/>
    <d v="2021-10-25T12:53:12"/>
  </r>
  <r>
    <n v="2021"/>
    <x v="7"/>
    <s v="UEC-AP001-10/26/21-00026 AP001 USD"/>
    <s v="USD"/>
    <n v="378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15252"/>
    <d v="2021-10-27T20:56:48"/>
    <s v="AP"/>
    <s v="AP001"/>
    <n v="29673.83"/>
    <n v="0"/>
    <n v="29673.83"/>
    <n v="0"/>
    <d v="2021-10-26T00:00:00"/>
    <d v="2021-10-27T20:56:48"/>
  </r>
  <r>
    <n v="2021"/>
    <x v="8"/>
    <s v="UEC-AP001-11/03/21-00003 AP001 USD"/>
    <s v="USD"/>
    <n v="361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24916"/>
    <d v="2021-11-17T16:57:57"/>
    <s v="AP"/>
    <s v="AP001"/>
    <n v="7190"/>
    <n v="0"/>
    <n v="7190"/>
    <n v="0"/>
    <d v="2021-11-03T00:00:00"/>
    <d v="2021-11-17T16:57:57"/>
  </r>
  <r>
    <n v="2021"/>
    <x v="8"/>
    <s v="UEC-AP001-11/09/21-00009 AP001 USD"/>
    <s v="USD"/>
    <n v="387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29766"/>
    <d v="2021-11-17T16:57:57"/>
    <s v="AP"/>
    <s v="AP001"/>
    <n v="16092.59"/>
    <n v="0"/>
    <n v="16092.59"/>
    <n v="0"/>
    <d v="2021-11-09T00:00:00"/>
    <d v="2021-11-17T16:57:57"/>
  </r>
  <r>
    <n v="2021"/>
    <x v="8"/>
    <s v="UEC-AP001-11/16/21-00016 AP001 USD"/>
    <s v="USD"/>
    <n v="379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36854"/>
    <d v="2021-11-17T20:38:04"/>
    <s v="AP"/>
    <s v="AP001"/>
    <n v="8870.73"/>
    <n v="0"/>
    <n v="8870.73"/>
    <n v="0"/>
    <d v="2021-11-16T00:00:00"/>
    <d v="2021-11-17T20:38:04"/>
  </r>
  <r>
    <n v="2021"/>
    <x v="8"/>
    <s v="UEC-AP001-11/22/21-00022 AP001 USD"/>
    <s v="USD"/>
    <n v="241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43497"/>
    <d v="2021-11-23T20:23:05"/>
    <s v="AP"/>
    <s v="AP001"/>
    <n v="14193.75"/>
    <n v="0"/>
    <n v="14193.75"/>
    <n v="0"/>
    <d v="2021-11-22T00:00:00"/>
    <d v="2021-11-23T20:23:05"/>
  </r>
  <r>
    <n v="2021"/>
    <x v="8"/>
    <s v="UEC-AP001-11/30/21-00030 AP001 USD"/>
    <s v="USD"/>
    <n v="1119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50230"/>
    <d v="2021-12-01T20:49:30"/>
    <s v="AP"/>
    <s v="AP001"/>
    <n v="5865"/>
    <n v="0"/>
    <n v="5865"/>
    <n v="0"/>
    <d v="2021-11-30T00:00:00"/>
    <d v="2021-12-01T20:49:30"/>
  </r>
  <r>
    <n v="2021"/>
    <x v="9"/>
    <s v="UEC-AP001-12/07/21-00007 AP001 USD"/>
    <s v="USD"/>
    <n v="350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57805"/>
    <d v="2021-12-17T09:53:26"/>
    <s v="AP"/>
    <s v="AP001"/>
    <n v="2490.4699999999998"/>
    <n v="0"/>
    <n v="2490.4699999999998"/>
    <n v="0"/>
    <d v="2021-12-07T00:00:00"/>
    <d v="2021-12-17T09:53:26"/>
  </r>
  <r>
    <n v="2021"/>
    <x v="9"/>
    <s v="UEC-AP001-12/14/21-00014 AP001 USD"/>
    <s v="USD"/>
    <n v="460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65208"/>
    <d v="2021-12-17T09:53:26"/>
    <s v="AP"/>
    <s v="AP001"/>
    <n v="6600.88"/>
    <n v="0"/>
    <n v="6600.88"/>
    <n v="0"/>
    <d v="2021-12-14T00:00:00"/>
    <d v="2021-12-17T09:53:26"/>
  </r>
  <r>
    <n v="2021"/>
    <x v="9"/>
    <s v="UEC-AP001-12/21/21-00021 AP001 USD"/>
    <s v="USD"/>
    <n v="537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74160"/>
    <d v="2021-12-22T20:23:49"/>
    <s v="AP"/>
    <s v="AP001"/>
    <n v="685.4"/>
    <n v="0"/>
    <n v="685.4"/>
    <n v="0"/>
    <d v="2021-12-21T00:00:00"/>
    <d v="2021-12-22T20:23:49"/>
  </r>
  <r>
    <n v="2021"/>
    <x v="9"/>
    <s v="UEC-AP001-12/28/21-00028 AP001 USD"/>
    <s v="USD"/>
    <n v="40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79811"/>
    <d v="2021-12-29T20:28:07"/>
    <s v="AP"/>
    <s v="AP001"/>
    <n v="7492.5"/>
    <n v="0"/>
    <n v="7492.5"/>
    <n v="0"/>
    <d v="2021-12-28T00:00:00"/>
    <d v="2021-12-29T20:28:07"/>
  </r>
  <r>
    <n v="2022"/>
    <x v="10"/>
    <s v="UEC-AP001-01/10/22-00010 AP001 USD"/>
    <s v="USD"/>
    <n v="328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0718"/>
    <d v="2022-01-25T08:49:48"/>
    <s v="AP"/>
    <s v="AP001"/>
    <n v="1678.19"/>
    <n v="0"/>
    <n v="1678.19"/>
    <n v="0"/>
    <d v="2022-01-10T00:00:00"/>
    <d v="2022-01-25T08:49:48"/>
  </r>
  <r>
    <n v="2022"/>
    <x v="10"/>
    <s v="UEC-AP001-01/10/22-00010 AP001 USD"/>
    <s v="USD"/>
    <n v="328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0728"/>
    <d v="2022-01-25T08:49:48"/>
    <s v="AP"/>
    <s v="AP001"/>
    <n v="7390.15"/>
    <n v="0"/>
    <n v="7390.15"/>
    <n v="0"/>
    <d v="2022-01-10T00:00:00"/>
    <d v="2022-01-25T08:49:48"/>
  </r>
  <r>
    <n v="2022"/>
    <x v="10"/>
    <s v="UEC-AP001-01/18/22-00018 AP001 USD"/>
    <s v="USD"/>
    <n v="592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8487"/>
    <d v="2022-01-25T08:49:48"/>
    <s v="AP"/>
    <s v="AP001"/>
    <n v="7030"/>
    <n v="0"/>
    <n v="7030"/>
    <n v="0"/>
    <d v="2022-01-18T00:00:00"/>
    <d v="2022-01-25T08:49:48"/>
  </r>
  <r>
    <n v="2022"/>
    <x v="10"/>
    <s v="UEC-AP001-01/25/22-00025 AP001 USD"/>
    <s v="USD"/>
    <n v="281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05784"/>
    <d v="2022-01-26T20:18:49"/>
    <s v="AP"/>
    <s v="AP001"/>
    <n v="24459.21"/>
    <n v="0"/>
    <n v="24459.21"/>
    <n v="0"/>
    <d v="2022-01-25T00:00:00"/>
    <d v="2022-01-26T20:18:49"/>
  </r>
  <r>
    <n v="2022"/>
    <x v="11"/>
    <s v="UEC-AP001-03/09/22-00009 AP001 USD"/>
    <s v="USD"/>
    <n v="370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48261"/>
    <d v="2022-03-23T10:35:44"/>
    <s v="AP"/>
    <s v="AP001"/>
    <n v="7913.73"/>
    <n v="0"/>
    <n v="7913.73"/>
    <n v="0"/>
    <d v="2022-03-09T00:00:00"/>
    <d v="2022-03-23T10:35:44"/>
  </r>
  <r>
    <n v="2022"/>
    <x v="11"/>
    <s v="UEC-AP001-03/11/22-00011 AP001 USD"/>
    <s v="USD"/>
    <n v="493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50659"/>
    <d v="2022-03-23T10:35:44"/>
    <s v="AP"/>
    <s v="AP001"/>
    <n v="19297.330000000002"/>
    <n v="0"/>
    <n v="19297.330000000002"/>
    <n v="0"/>
    <d v="2022-03-11T00:00:00"/>
    <d v="2022-03-23T10:35:44"/>
  </r>
  <r>
    <n v="2022"/>
    <x v="11"/>
    <s v="UEC-AP001-03/22/22-00022 AP001 USD"/>
    <s v="USD"/>
    <n v="382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60119"/>
    <d v="2022-03-23T20:16:13"/>
    <s v="AP"/>
    <s v="AP001"/>
    <n v="15684.03"/>
    <n v="0"/>
    <n v="15684.03"/>
    <n v="0"/>
    <d v="2022-03-22T00:00:00"/>
    <d v="2022-03-23T20:16:13"/>
  </r>
  <r>
    <n v="2022"/>
    <x v="12"/>
    <s v="UEC-AP001-04/06/22-00006 AP001 USD"/>
    <s v="USD"/>
    <n v="368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76262"/>
    <d v="2022-04-28T13:50:23"/>
    <s v="AP"/>
    <s v="AP001"/>
    <n v="49848.71"/>
    <n v="0"/>
    <n v="49848.71"/>
    <n v="0"/>
    <d v="2022-04-06T00:00:00"/>
    <d v="2022-04-28T13:50:23"/>
  </r>
  <r>
    <n v="2022"/>
    <x v="12"/>
    <s v="UEC-AP001-04/12/22-00012 AP001 USD"/>
    <s v="USD"/>
    <n v="531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83011"/>
    <d v="2022-04-28T13:50:23"/>
    <s v="AP"/>
    <s v="AP001"/>
    <n v="46875.23"/>
    <n v="0"/>
    <n v="46875.23"/>
    <n v="0"/>
    <d v="2022-04-12T00:00:00"/>
    <d v="2022-04-28T13:50:23"/>
  </r>
  <r>
    <n v="2022"/>
    <x v="12"/>
    <s v="UEC-AP001-04/19/22-00019 AP001 USD"/>
    <s v="USD"/>
    <n v="206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88728"/>
    <d v="2022-04-28T13:50:23"/>
    <s v="AP"/>
    <s v="AP001"/>
    <n v="10511.88"/>
    <n v="0"/>
    <n v="10511.88"/>
    <n v="0"/>
    <d v="2022-04-19T00:00:00"/>
    <d v="2022-04-28T13:50:23"/>
  </r>
  <r>
    <n v="2022"/>
    <x v="13"/>
    <s v="UEC-AP001-05/12/22-00012 AP001 USD"/>
    <s v="USD"/>
    <n v="338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5280"/>
    <d v="2022-05-18T12:31:13"/>
    <s v="AP"/>
    <s v="AP001"/>
    <n v="23561.22"/>
    <n v="0"/>
    <n v="23561.22"/>
    <n v="0"/>
    <d v="2022-05-12T00:00:00"/>
    <d v="2022-05-18T12:31:13"/>
  </r>
  <r>
    <n v="2022"/>
    <x v="13"/>
    <s v="UEC-AP001-05/13/22-00013 AP001 USD"/>
    <s v="USD"/>
    <n v="596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6665"/>
    <d v="2022-05-18T12:31:13"/>
    <s v="AP"/>
    <s v="AP001"/>
    <n v="33410.5"/>
    <n v="0"/>
    <n v="33410.5"/>
    <n v="0"/>
    <d v="2022-05-13T00:00:00"/>
    <d v="2022-05-18T12:31:13"/>
  </r>
  <r>
    <n v="2022"/>
    <x v="13"/>
    <s v="UEC-AP001-05/24/22-00024 AP001 USD"/>
    <s v="USD"/>
    <n v="4101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0"/>
    <d v="2022-05-25T20:20:04"/>
    <s v="AP"/>
    <s v="AP001"/>
    <n v="801.08"/>
    <n v="0"/>
    <n v="801.08"/>
    <n v="0"/>
    <d v="2022-05-24T00:00:00"/>
    <d v="2022-05-25T20:20:04"/>
  </r>
  <r>
    <n v="2022"/>
    <x v="13"/>
    <s v="UEC-AP001-05/24/22-00024 AP001 USD"/>
    <s v="USD"/>
    <n v="410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3"/>
    <d v="2022-05-25T20:20:04"/>
    <s v="AP"/>
    <s v="AP001"/>
    <n v="1135.96"/>
    <n v="0"/>
    <n v="1135.96"/>
    <n v="0"/>
    <d v="2022-05-24T00:00:00"/>
    <d v="2022-05-25T20:20:04"/>
  </r>
  <r>
    <n v="2022"/>
    <x v="13"/>
    <s v="UEC-AP001-05/24/22-00024 AP001 USD"/>
    <s v="USD"/>
    <n v="4103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0"/>
    <d v="2022-05-25T20:20:04"/>
    <s v="AP"/>
    <s v="AP001"/>
    <n v="-801.08"/>
    <n v="0"/>
    <n v="0"/>
    <n v="801.08"/>
    <d v="2022-05-24T00:00:00"/>
    <d v="2022-05-25T20:20:04"/>
  </r>
  <r>
    <n v="2022"/>
    <x v="13"/>
    <s v="UEC-AP001-05/24/22-00024 AP001 USD"/>
    <s v="USD"/>
    <n v="4104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3"/>
    <d v="2022-05-25T20:20:04"/>
    <s v="AP"/>
    <s v="AP001"/>
    <n v="-1135.96"/>
    <n v="0"/>
    <n v="0"/>
    <n v="1135.96"/>
    <d v="2022-05-24T00:00:00"/>
    <d v="2022-05-25T20:20:04"/>
  </r>
  <r>
    <n v="2022"/>
    <x v="13"/>
    <s v="UEC-AP001-05/24/22-00024 AP001 USD"/>
    <s v="USD"/>
    <n v="410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0"/>
    <d v="2022-05-25T20:20:04"/>
    <s v="AP"/>
    <s v="AP001"/>
    <n v="23561.22"/>
    <n v="0"/>
    <n v="23561.22"/>
    <n v="0"/>
    <d v="2022-05-24T00:00:00"/>
    <d v="2022-05-25T20:20:04"/>
  </r>
  <r>
    <n v="2022"/>
    <x v="13"/>
    <s v="UEC-AP001-05/24/22-00024 AP001 USD"/>
    <s v="USD"/>
    <n v="410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3"/>
    <d v="2022-05-25T20:20:04"/>
    <s v="AP"/>
    <s v="AP001"/>
    <n v="33410.5"/>
    <n v="0"/>
    <n v="33410.5"/>
    <n v="0"/>
    <d v="2022-05-24T00:00:00"/>
    <d v="2022-05-25T20:20:04"/>
  </r>
  <r>
    <n v="2022"/>
    <x v="13"/>
    <s v="UEC-AP001-05/24/22-00024 AP001 USD"/>
    <s v="USD"/>
    <n v="410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0"/>
    <d v="2022-05-25T20:20:04"/>
    <s v="AP"/>
    <s v="AP001"/>
    <n v="-23561.22"/>
    <n v="0"/>
    <n v="0"/>
    <n v="23561.22"/>
    <d v="2022-05-24T00:00:00"/>
    <d v="2022-05-25T20:20:04"/>
  </r>
  <r>
    <n v="2022"/>
    <x v="13"/>
    <s v="UEC-AP001-05/24/22-00024 AP001 USD"/>
    <s v="USD"/>
    <n v="410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3"/>
    <d v="2022-05-25T20:20:04"/>
    <s v="AP"/>
    <s v="AP001"/>
    <n v="-33410.5"/>
    <n v="0"/>
    <n v="0"/>
    <n v="33410.5"/>
    <d v="2022-05-24T00:00:00"/>
    <d v="2022-05-25T20:20:04"/>
  </r>
  <r>
    <n v="2022"/>
    <x v="13"/>
    <s v="UEC-AP001-05/25/22-00025 AP001 USD"/>
    <s v="USD"/>
    <n v="44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30240"/>
    <d v="2022-05-26T20:20:46"/>
    <s v="AP"/>
    <s v="AP001"/>
    <n v="6763.31"/>
    <n v="0"/>
    <n v="6763.31"/>
    <n v="0"/>
    <d v="2022-05-25T00:00:00"/>
    <d v="2022-05-26T20:20:46"/>
  </r>
  <r>
    <n v="2022"/>
    <x v="14"/>
    <s v="UEC-AP001-06/08/22-00008 AP001 USD"/>
    <s v="USD"/>
    <n v="631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44775"/>
    <d v="2022-06-20T16:32:19"/>
    <s v="AP"/>
    <s v="AP001"/>
    <n v="9003.76"/>
    <n v="0"/>
    <n v="9003.76"/>
    <n v="0"/>
    <d v="2022-06-08T00:00:00"/>
    <d v="2022-06-20T16:32:19"/>
  </r>
  <r>
    <n v="2022"/>
    <x v="14"/>
    <s v="UEC-AP001-06/14/22-00014 AP001 USD"/>
    <s v="USD"/>
    <n v="587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50797"/>
    <d v="2022-06-20T16:32:19"/>
    <s v="AP"/>
    <s v="AP001"/>
    <n v="16964.61"/>
    <n v="0"/>
    <n v="16964.61"/>
    <n v="0"/>
    <d v="2022-06-14T00:00:00"/>
    <d v="2022-06-20T16:32:19"/>
  </r>
  <r>
    <n v="2022"/>
    <x v="14"/>
    <s v="UEC-AP001-06/28/22-00028 AP001 USD"/>
    <s v="USD"/>
    <n v="692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65058"/>
    <d v="2022-06-29T20:26:10"/>
    <s v="AP"/>
    <s v="AP001"/>
    <n v="7469.09"/>
    <n v="0"/>
    <n v="7469.09"/>
    <n v="0"/>
    <d v="2022-06-28T00:00:00"/>
    <d v="2022-06-29T20:26:10"/>
  </r>
  <r>
    <n v="2022"/>
    <x v="15"/>
    <s v="UEC-AP001-07/12/22-00012 AP001 USD"/>
    <s v="USD"/>
    <n v="438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78842"/>
    <d v="2022-07-26T13:52:33"/>
    <s v="AP"/>
    <s v="AP001"/>
    <n v="22754.67"/>
    <n v="0"/>
    <n v="22754.67"/>
    <n v="0"/>
    <d v="2022-07-12T00:00:00"/>
    <d v="2022-07-26T13:52:33"/>
  </r>
  <r>
    <n v="2022"/>
    <x v="15"/>
    <s v="UEC-AP001-07/19/22-00019 AP001 USD"/>
    <s v="USD"/>
    <n v="333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86849"/>
    <d v="2022-07-26T13:52:33"/>
    <s v="AP"/>
    <s v="AP001"/>
    <n v="12373.41"/>
    <n v="0"/>
    <n v="12373.41"/>
    <n v="0"/>
    <d v="2022-07-19T00:00:00"/>
    <d v="2022-07-26T13:52:33"/>
  </r>
  <r>
    <n v="2022"/>
    <x v="15"/>
    <s v="UEC-AP001-07/29/22-00029 AP001 USD"/>
    <s v="USD"/>
    <n v="949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98172"/>
    <d v="2022-07-30T18:13:03"/>
    <s v="AP"/>
    <s v="AP001"/>
    <n v="6447.05"/>
    <n v="0"/>
    <n v="6447.05"/>
    <n v="0"/>
    <d v="2022-07-29T00:00:00"/>
    <d v="2022-07-30T18:13:03"/>
  </r>
  <r>
    <n v="2022"/>
    <x v="16"/>
    <s v="UEC-AP001-08/17/22-00017 AP001 USD"/>
    <s v="USD"/>
    <n v="473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17833"/>
    <d v="2022-08-22T11:25:17"/>
    <s v="AP"/>
    <s v="AP001"/>
    <n v="5655.72"/>
    <n v="0"/>
    <n v="5655.72"/>
    <n v="0"/>
    <d v="2022-08-17T00:00:00"/>
    <d v="2022-08-22T11:25:17"/>
  </r>
  <r>
    <n v="2022"/>
    <x v="16"/>
    <s v="UEC-AP001-08/25/22-00025 AP001 USD"/>
    <s v="USD"/>
    <n v="615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26735"/>
    <d v="2022-08-26T20:12:37"/>
    <s v="AP"/>
    <s v="AP001"/>
    <n v="28780.27"/>
    <n v="0"/>
    <n v="28780.27"/>
    <n v="0"/>
    <d v="2022-08-25T00:00:00"/>
    <d v="2022-08-26T20:12:37"/>
  </r>
  <r>
    <n v="2022"/>
    <x v="17"/>
    <s v="UEC-AP001-09/14/22-00014 AP001 USD"/>
    <s v="USD"/>
    <n v="458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45758"/>
    <d v="2022-09-21T16:33:06"/>
    <s v="AP"/>
    <s v="AP001"/>
    <n v="30750.97"/>
    <n v="0"/>
    <n v="30750.97"/>
    <n v="0"/>
    <d v="2022-09-14T00:00:00"/>
    <d v="2022-09-21T16:33:06"/>
  </r>
  <r>
    <n v="2022"/>
    <x v="17"/>
    <s v="UEC-AP001-09/20/22-00020 AP001 USD"/>
    <s v="USD"/>
    <n v="34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51994"/>
    <d v="2022-09-21T20:20:15"/>
    <s v="AP"/>
    <s v="AP001"/>
    <n v="8012.7"/>
    <n v="0"/>
    <n v="8012.7"/>
    <n v="0"/>
    <d v="2022-09-20T00:00:00"/>
    <d v="2022-09-21T20:20:15"/>
  </r>
  <r>
    <n v="2022"/>
    <x v="17"/>
    <s v="UEC-AP001-09/28/22-00028 AP001 USD"/>
    <s v="USD"/>
    <n v="985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1802"/>
    <d v="2022-09-29T20:32:35"/>
    <s v="AP"/>
    <s v="AP001"/>
    <n v="21813.13"/>
    <n v="0"/>
    <n v="21813.13"/>
    <n v="0"/>
    <d v="2022-09-28T00:00:00"/>
    <d v="2022-09-29T20:32:35"/>
  </r>
  <r>
    <n v="2022"/>
    <x v="17"/>
    <s v="UEC-AP001-09/30/22-00030 AP001 USD"/>
    <s v="USD"/>
    <n v="296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4544"/>
    <d v="2022-10-01T18:17:59"/>
    <s v="AP"/>
    <s v="AP001"/>
    <n v="4348.3"/>
    <n v="0"/>
    <n v="4348.3"/>
    <n v="0"/>
    <d v="2022-09-30T00:00:00"/>
    <d v="2022-10-01T18:17:59"/>
  </r>
  <r>
    <n v="2022"/>
    <x v="18"/>
    <s v="UEC-AP001-10/05/22-00005 AP001 USD"/>
    <s v="USD"/>
    <n v="429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9250"/>
    <d v="2022-10-25T15:16:46"/>
    <s v="AP"/>
    <s v="AP001"/>
    <n v="100.49"/>
    <n v="0"/>
    <n v="100.49"/>
    <n v="0"/>
    <d v="2022-10-05T00:00:00"/>
    <d v="2022-10-25T15:16:46"/>
  </r>
  <r>
    <n v="2022"/>
    <x v="18"/>
    <s v="UEC-AP001-10/12/22-00012 AP001 USD"/>
    <s v="USD"/>
    <n v="668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77012"/>
    <d v="2022-10-25T15:16:46"/>
    <s v="AP"/>
    <s v="AP001"/>
    <n v="17960.84"/>
    <n v="0"/>
    <n v="17960.84"/>
    <n v="0"/>
    <d v="2022-10-12T00:00:00"/>
    <d v="2022-10-25T15:16:46"/>
  </r>
  <r>
    <n v="2022"/>
    <x v="18"/>
    <s v="UEC-AP001-10/18/22-00018 AP001 USD"/>
    <s v="USD"/>
    <n v="330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82642"/>
    <d v="2022-10-25T15:16:46"/>
    <s v="AP"/>
    <s v="AP001"/>
    <n v="6694.21"/>
    <n v="0"/>
    <n v="6694.21"/>
    <n v="0"/>
    <d v="2022-10-18T00:00:00"/>
    <d v="2022-10-25T15:16:46"/>
  </r>
  <r>
    <n v="2022"/>
    <x v="19"/>
    <s v="UEC-AP001-11/04/22-00004 AP001 USD"/>
    <s v="USD"/>
    <n v="489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01684"/>
    <d v="2022-11-18T16:19:55"/>
    <s v="AP"/>
    <s v="AP001"/>
    <n v="9827.25"/>
    <n v="0"/>
    <n v="9827.25"/>
    <n v="0"/>
    <d v="2022-11-04T00:00:00"/>
    <d v="2022-11-18T16:19:55"/>
  </r>
  <r>
    <n v="2022"/>
    <x v="19"/>
    <s v="UEC-AP001-11/04/22-00004 AP001 USD"/>
    <s v="USD"/>
    <n v="489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01692"/>
    <d v="2022-11-18T16:19:55"/>
    <s v="AP"/>
    <s v="AP001"/>
    <n v="17089.84"/>
    <n v="0"/>
    <n v="17089.84"/>
    <n v="0"/>
    <d v="2022-11-04T00:00:00"/>
    <d v="2022-11-18T16:19:55"/>
  </r>
  <r>
    <n v="2022"/>
    <x v="19"/>
    <s v="UEC-AP001-11/09/22-00009 AP001 USD"/>
    <s v="USD"/>
    <n v="383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06235"/>
    <d v="2022-11-18T16:19:55"/>
    <s v="AP"/>
    <s v="AP001"/>
    <n v="5155.1099999999997"/>
    <n v="0"/>
    <n v="5155.1099999999997"/>
    <n v="0"/>
    <d v="2022-11-09T00:00:00"/>
    <d v="2022-11-18T16:19:55"/>
  </r>
  <r>
    <n v="2022"/>
    <x v="19"/>
    <s v="UEC-AP001-11/16/22-00016 AP001 USD"/>
    <s v="USD"/>
    <n v="955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13489"/>
    <d v="2022-11-18T16:19:55"/>
    <s v="AP"/>
    <s v="AP001"/>
    <n v="8023.29"/>
    <n v="0"/>
    <n v="8023.29"/>
    <n v="0"/>
    <d v="2022-11-16T00:00:00"/>
    <d v="2022-11-18T16:19:55"/>
  </r>
  <r>
    <n v="2022"/>
    <x v="19"/>
    <s v="UEC-AP001-11/22/22-00022 AP001 USD"/>
    <s v="USD"/>
    <n v="497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19472"/>
    <d v="2022-11-23T20:23:03"/>
    <s v="AP"/>
    <s v="AP001"/>
    <n v="6774.76"/>
    <n v="0"/>
    <n v="6774.76"/>
    <n v="0"/>
    <d v="2022-11-22T00:00:00"/>
    <d v="2022-11-23T20:23:03"/>
  </r>
  <r>
    <n v="2022"/>
    <x v="19"/>
    <s v="UEC-AP001-11/29/22-00029 AP001 USD"/>
    <s v="USD"/>
    <n v="576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26053"/>
    <d v="2022-11-30T20:48:21"/>
    <s v="AP"/>
    <s v="AP001"/>
    <n v="11340.25"/>
    <n v="0"/>
    <n v="11340.25"/>
    <n v="0"/>
    <d v="2022-11-29T00:00:00"/>
    <d v="2022-11-30T20:48:21"/>
  </r>
  <r>
    <n v="2022"/>
    <x v="20"/>
    <s v="UEC-AP001-12/14/22-00014 AP001 USD"/>
    <s v="USD"/>
    <n v="32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43353"/>
    <d v="2022-12-16T12:50:54"/>
    <s v="AP"/>
    <s v="AP001"/>
    <n v="32045.23"/>
    <n v="0"/>
    <n v="32045.23"/>
    <n v="0"/>
    <d v="2022-12-14T00:00:00"/>
    <d v="2022-12-16T12:50:54"/>
  </r>
  <r>
    <n v="2022"/>
    <x v="20"/>
    <s v="UEC-TD512-12/31/22-12021 TD512 USD"/>
    <s v="USD"/>
    <n v="7"/>
    <s v="EETILITY COMPANY"/>
    <x v="0"/>
    <n v="1"/>
    <n v="20"/>
    <x v="0"/>
    <s v="Electric Energy Efficiency and Demand"/>
    <n v="20"/>
    <n v="20"/>
    <s v="E"/>
    <n v="1"/>
    <s v="PAYS"/>
    <x v="1"/>
    <s v="J0RXQ"/>
    <s v="ACCRUAL"/>
    <n v="941227"/>
    <m/>
    <m/>
    <s v="CULLEY"/>
    <s v="TD512"/>
    <n v="43302.23"/>
    <n v="0"/>
    <n v="43302.23"/>
    <n v="0"/>
    <d v="2022-12-31T00:00:00"/>
    <m/>
  </r>
  <r>
    <n v="2023"/>
    <x v="21"/>
    <s v="Reverses &quot;UEC-TD512-12/31/22-12021 TD512 USD&quot;25-JAN-2023 15:58:26"/>
    <s v="USD"/>
    <n v="7"/>
    <s v="EETILITY COMPANY"/>
    <x v="0"/>
    <n v="1"/>
    <n v="20"/>
    <x v="0"/>
    <s v="Electric Energy Efficiency and Demand"/>
    <n v="20"/>
    <n v="20"/>
    <s v="E"/>
    <n v="1"/>
    <s v="PAYS"/>
    <x v="1"/>
    <s v="J0RXQ"/>
    <s v="ACCRUAL"/>
    <n v="941227"/>
    <m/>
    <d v="2023-01-25T16:02:45"/>
    <s v="CULLEY"/>
    <s v="TD512"/>
    <n v="-43302.23"/>
    <n v="0"/>
    <n v="0"/>
    <n v="43302.23"/>
    <d v="2023-01-25T00:00:00"/>
    <d v="2023-01-25T16:02:45"/>
  </r>
  <r>
    <n v="2023"/>
    <x v="21"/>
    <s v="UEC-AP001-01/09/23-00009 AP001 USD"/>
    <s v="USD"/>
    <n v="34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968401"/>
    <d v="2023-01-25T15:27:41"/>
    <s v="AP"/>
    <s v="AP001"/>
    <n v="43302.23"/>
    <n v="0"/>
    <n v="43302.23"/>
    <n v="0"/>
    <d v="2023-01-09T00:00:00"/>
    <d v="2023-01-25T15:27:41"/>
  </r>
  <r>
    <n v="2023"/>
    <x v="21"/>
    <s v="UEC-AP001-01/27/23-00027 AP001 USD"/>
    <s v="USD"/>
    <n v="1014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1016837"/>
    <n v="4987512"/>
    <d v="2023-01-28T18:29:04"/>
    <s v="AP"/>
    <s v="AP001"/>
    <n v="1700"/>
    <n v="0"/>
    <n v="1700"/>
    <n v="0"/>
    <d v="2023-01-27T00:00:00"/>
    <d v="2023-01-28T18:29:04"/>
  </r>
  <r>
    <n v="2023"/>
    <x v="21"/>
    <s v="UEC-AP001-01/27/23-00027 AP001 USD"/>
    <s v="USD"/>
    <n v="1014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4987512"/>
    <d v="2023-01-28T18:29:04"/>
    <s v="AP"/>
    <s v="AP001"/>
    <n v="46190.58"/>
    <n v="0"/>
    <n v="46190.58"/>
    <n v="0"/>
    <d v="2023-01-27T00:00:00"/>
    <d v="2023-01-28T18:29:04"/>
  </r>
  <r>
    <n v="2023"/>
    <x v="21"/>
    <s v="UEC-BK001-01/26/23-00026 BK001 USD"/>
    <s v="USD"/>
    <n v="50"/>
    <s v="EETILITY COMPANY"/>
    <x v="0"/>
    <n v="1"/>
    <n v="20"/>
    <x v="0"/>
    <s v="Electric Energy Efficiency and Demand"/>
    <n v="20"/>
    <n v="20"/>
    <s v="E"/>
    <n v="1"/>
    <s v="PAYS"/>
    <x v="1"/>
    <s v="J0RXQ"/>
    <m/>
    <m/>
    <m/>
    <d v="2023-01-30T10:46:14"/>
    <s v="TWS"/>
    <s v="BK001"/>
    <n v="-0.01"/>
    <n v="0"/>
    <n v="0"/>
    <n v="0.01"/>
    <d v="2023-01-26T00:00:00"/>
    <d v="2023-01-30T10:46:14"/>
  </r>
  <r>
    <n v="2023"/>
    <x v="22"/>
    <s v="UEC-AP001-02/09/23-00009 AP001 USD"/>
    <s v="USD"/>
    <n v="379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00346"/>
    <d v="2023-02-21T13:15:08"/>
    <s v="AP"/>
    <s v="AP001"/>
    <n v="23696.11"/>
    <n v="0"/>
    <n v="23696.11"/>
    <n v="0"/>
    <d v="2023-02-09T00:00:00"/>
    <d v="2023-02-21T13:15:08"/>
  </r>
  <r>
    <n v="2023"/>
    <x v="22"/>
    <s v="UEC-AP001-02/16/23-00016 AP001 USD"/>
    <s v="USD"/>
    <n v="436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08365"/>
    <d v="2023-02-21T13:15:08"/>
    <s v="AP"/>
    <s v="AP001"/>
    <n v="8877.92"/>
    <n v="0"/>
    <n v="8877.92"/>
    <n v="0"/>
    <d v="2023-02-16T00:00:00"/>
    <d v="2023-02-21T13:15:08"/>
  </r>
  <r>
    <n v="2023"/>
    <x v="22"/>
    <s v="UEC-AP001-02/23/23-00023 AP001 USD"/>
    <s v="USD"/>
    <n v="429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14727"/>
    <d v="2023-02-24T20:30:29"/>
    <s v="AP"/>
    <s v="AP001"/>
    <n v="13174.28"/>
    <n v="0"/>
    <n v="13174.28"/>
    <n v="0"/>
    <d v="2023-02-23T00:00:00"/>
    <d v="2023-02-24T20:30:29"/>
  </r>
  <r>
    <n v="2023"/>
    <x v="22"/>
    <s v="UEC-AP001-02/28/23-00028 AP001 USD"/>
    <s v="USD"/>
    <n v="1110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19168"/>
    <d v="2023-03-01T21:07:37"/>
    <s v="AP"/>
    <s v="AP001"/>
    <n v="4658.0600000000004"/>
    <n v="0"/>
    <n v="4658.0600000000004"/>
    <n v="0"/>
    <d v="2023-02-28T00:00:00"/>
    <d v="2023-03-01T21:07:37"/>
  </r>
  <r>
    <n v="2023"/>
    <x v="22"/>
    <s v="UEC-BK001-02/17/23-00017 BK001 USD"/>
    <s v="USD"/>
    <n v="68"/>
    <s v="EETILITY COMPANY"/>
    <x v="0"/>
    <n v="1"/>
    <n v="20"/>
    <x v="0"/>
    <s v="Electric Energy Efficiency and Demand"/>
    <n v="20"/>
    <n v="20"/>
    <s v="E"/>
    <n v="1"/>
    <s v="PAYS"/>
    <x v="1"/>
    <s v="J0RXQ"/>
    <m/>
    <m/>
    <m/>
    <d v="2023-02-21T17:31:23"/>
    <s v="TWS"/>
    <s v="BK001"/>
    <n v="-45.17"/>
    <n v="0"/>
    <n v="0"/>
    <n v="45.17"/>
    <d v="2023-02-17T00:00:00"/>
    <d v="2023-02-21T17:31:23"/>
  </r>
  <r>
    <n v="2023"/>
    <x v="23"/>
    <s v="UEC-AP001-03/09/23-00009 AP001 USD"/>
    <s v="USD"/>
    <n v="363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28964"/>
    <d v="2023-03-21T09:17:01"/>
    <s v="AP"/>
    <s v="AP001"/>
    <n v="662.39"/>
    <n v="0"/>
    <n v="662.39"/>
    <n v="0"/>
    <d v="2023-03-09T00:00:00"/>
    <d v="2023-03-21T09:17:01"/>
  </r>
  <r>
    <n v="2023"/>
    <x v="23"/>
    <s v="UEC-AP001-03/16/23-00016 AP001 USD"/>
    <s v="USD"/>
    <n v="356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37277"/>
    <d v="2023-03-21T09:17:01"/>
    <s v="AP"/>
    <s v="AP001"/>
    <n v="7531.27"/>
    <n v="0"/>
    <n v="7531.27"/>
    <n v="0"/>
    <d v="2023-03-16T00:00:00"/>
    <d v="2023-03-21T09:17:01"/>
  </r>
  <r>
    <n v="2023"/>
    <x v="23"/>
    <s v="UEC-AP001-03/21/23-00021 AP001 USD"/>
    <s v="USD"/>
    <n v="552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41212"/>
    <d v="2023-03-22T20:14:05"/>
    <s v="AP"/>
    <s v="AP001"/>
    <n v="7903.84"/>
    <n v="0"/>
    <n v="7903.84"/>
    <n v="0"/>
    <d v="2023-03-21T00:00:00"/>
    <d v="2023-03-22T20:14:05"/>
  </r>
  <r>
    <n v="2023"/>
    <x v="24"/>
    <s v="AP001-04/10/2023-00010"/>
    <s v="USD"/>
    <m/>
    <s v="EETILITY COMPANY"/>
    <x v="0"/>
    <n v="1"/>
    <n v="20"/>
    <x v="0"/>
    <s v="Electric Energy Efficiency and Demand"/>
    <n v="20"/>
    <n v="20"/>
    <s v="E"/>
    <n v="1"/>
    <s v="PAYS"/>
    <x v="1"/>
    <s v="J0RXQ"/>
    <m/>
    <n v="5061108"/>
    <m/>
    <d v="2023-04-10T00:00:00"/>
    <m/>
    <s v="AP001"/>
    <n v="1873.41"/>
    <n v="0"/>
    <n v="1873.41"/>
    <n v="0"/>
    <m/>
    <d v="2023-04-10T00:00:00"/>
  </r>
  <r>
    <n v="2023"/>
    <x v="24"/>
    <s v="AP001-04/12/2023-00012"/>
    <s v="USD"/>
    <m/>
    <s v="EETILITY COMPANY"/>
    <x v="0"/>
    <n v="1"/>
    <n v="20"/>
    <x v="0"/>
    <s v="Electric Energy Efficiency and Demand"/>
    <n v="20"/>
    <n v="20"/>
    <s v="E"/>
    <n v="1"/>
    <s v="PAYS"/>
    <x v="1"/>
    <s v="J0RXQ"/>
    <m/>
    <n v="5065939"/>
    <m/>
    <d v="2023-04-12T00:00:00"/>
    <m/>
    <s v="AP001"/>
    <n v="8355.2800000000007"/>
    <n v="0"/>
    <n v="8355.2800000000007"/>
    <n v="0"/>
    <m/>
    <d v="2023-04-12T00:00:00"/>
  </r>
  <r>
    <n v="2023"/>
    <x v="24"/>
    <s v="AP001-04/19/2023-00019"/>
    <s v="USD"/>
    <m/>
    <s v="EETILITY COMPANY"/>
    <x v="0"/>
    <n v="1"/>
    <n v="20"/>
    <x v="0"/>
    <s v="Electric Energy Efficiency and Demand"/>
    <n v="20"/>
    <n v="20"/>
    <s v="E"/>
    <n v="1"/>
    <s v="PAYS"/>
    <x v="1"/>
    <s v="J0RXQ"/>
    <m/>
    <n v="5072692"/>
    <m/>
    <d v="2023-04-19T00:00:00"/>
    <m/>
    <s v="AP001"/>
    <n v="8758.83"/>
    <n v="0"/>
    <n v="8758.83"/>
    <n v="0"/>
    <m/>
    <d v="2023-04-19T00:00:00"/>
  </r>
  <r>
    <n v="2023"/>
    <x v="24"/>
    <s v="AP001-04/26/2023-00026"/>
    <s v="USD"/>
    <m/>
    <s v="EETILITY COMPANY"/>
    <x v="0"/>
    <n v="1"/>
    <n v="20"/>
    <x v="0"/>
    <s v="Electric Energy Efficiency and Demand"/>
    <n v="20"/>
    <n v="20"/>
    <s v="E"/>
    <n v="1"/>
    <s v="PAYS"/>
    <x v="1"/>
    <s v="J0RXQ"/>
    <m/>
    <n v="5079575"/>
    <m/>
    <d v="2023-04-26T00:00:00"/>
    <m/>
    <s v="AP001"/>
    <n v="4122.6099999999997"/>
    <n v="0"/>
    <n v="4122.6099999999997"/>
    <n v="0"/>
    <m/>
    <d v="2023-04-26T00:00:00"/>
  </r>
  <r>
    <n v="2023"/>
    <x v="25"/>
    <s v="UEC-AP001-05/08/23-00008 AP001 USD"/>
    <s v="USD"/>
    <n v="437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090745"/>
    <d v="2023-05-22T09:18:23"/>
    <s v="AP"/>
    <s v="AP001"/>
    <n v="4978.3100000000004"/>
    <n v="0"/>
    <n v="4978.3100000000004"/>
    <n v="0"/>
    <d v="2023-05-08T00:00:00"/>
    <d v="2023-05-22T09:18:23"/>
  </r>
  <r>
    <n v="2023"/>
    <x v="25"/>
    <s v="UEC-AP001-05/18/23-00018 AP001 USD"/>
    <s v="USD"/>
    <n v="44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102988"/>
    <d v="2023-05-22T09:18:23"/>
    <s v="AP"/>
    <s v="AP001"/>
    <n v="3595.06"/>
    <n v="0"/>
    <n v="3595.06"/>
    <n v="0"/>
    <d v="2023-05-18T00:00:00"/>
    <d v="2023-05-22T09:18:23"/>
  </r>
  <r>
    <n v="2023"/>
    <x v="25"/>
    <s v="UEC-AP001-05/24/23-00024 AP001 USD"/>
    <s v="USD"/>
    <n v="356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109816"/>
    <d v="2023-05-25T20:16:59"/>
    <s v="AP"/>
    <s v="AP001"/>
    <n v="11413.69"/>
    <n v="0"/>
    <n v="11413.69"/>
    <n v="0"/>
    <d v="2023-05-24T00:00:00"/>
    <d v="2023-05-25T20:16:59"/>
  </r>
  <r>
    <n v="2023"/>
    <x v="26"/>
    <s v="UEC-AP001-06/09/23-00009 AP001 USD"/>
    <s v="USD"/>
    <n v="762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129276"/>
    <d v="2023-06-20T18:05:18"/>
    <s v="AP"/>
    <s v="AP001"/>
    <n v="492.41"/>
    <n v="0"/>
    <n v="492.41"/>
    <n v="0"/>
    <d v="2023-06-09T00:00:00"/>
    <d v="2023-06-20T18:05:18"/>
  </r>
  <r>
    <n v="2023"/>
    <x v="26"/>
    <s v="UEC-AP001-06/15/23-00015 AP001 USD"/>
    <s v="USD"/>
    <n v="278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137467"/>
    <d v="2023-06-20T18:05:18"/>
    <s v="AP"/>
    <s v="AP001"/>
    <n v="4946.8999999999996"/>
    <n v="0"/>
    <n v="4946.8999999999996"/>
    <n v="0"/>
    <d v="2023-06-15T00:00:00"/>
    <d v="2023-06-20T18:05:18"/>
  </r>
  <r>
    <n v="2023"/>
    <x v="26"/>
    <s v="UEC-AP001-06/20/23-00020 AP001 USD"/>
    <s v="USD"/>
    <n v="487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1016837"/>
    <n v="5141934"/>
    <d v="2023-06-21T20:30:19"/>
    <s v="AP"/>
    <s v="AP001"/>
    <n v="13949.52"/>
    <n v="0"/>
    <n v="13949.52"/>
    <n v="0"/>
    <d v="2023-06-20T00:00:00"/>
    <d v="2023-06-21T20:30:19"/>
  </r>
  <r>
    <n v="2023"/>
    <x v="27"/>
    <s v="202307 Purchase Invoices"/>
    <s v="USD"/>
    <n v="213"/>
    <s v="EETILITY COMPANY"/>
    <x v="0"/>
    <n v="1"/>
    <n v="20"/>
    <x v="0"/>
    <s v="Electric Energy Efficiency and Demand"/>
    <n v="20"/>
    <n v="20"/>
    <m/>
    <n v="1"/>
    <s v="PAYS"/>
    <x v="1"/>
    <s v="J0RXQ"/>
    <m/>
    <n v="1016837"/>
    <n v="100004773"/>
    <d v="2023-07-12T00:00:00"/>
    <s v="AP"/>
    <s v="AP001"/>
    <n v="29622.67"/>
    <n v="0"/>
    <n v="29622.67"/>
    <n v="0"/>
    <d v="2023-07-31T00:00:00"/>
    <d v="2023-07-12T00:00:00"/>
  </r>
  <r>
    <n v="2023"/>
    <x v="27"/>
    <s v="202307 Purchase Invoices"/>
    <s v="USD"/>
    <n v="241"/>
    <s v="EETILITY COMPANY"/>
    <x v="0"/>
    <n v="1"/>
    <n v="20"/>
    <x v="0"/>
    <s v="Electric Energy Efficiency and Demand"/>
    <n v="20"/>
    <n v="20"/>
    <m/>
    <n v="1"/>
    <s v="PAYS"/>
    <x v="1"/>
    <s v="J0RXQ"/>
    <m/>
    <n v="1016837"/>
    <n v="100014358"/>
    <d v="2023-07-23T00:00:00"/>
    <s v="AP"/>
    <s v="AP001"/>
    <n v="9296.7000000000007"/>
    <n v="0"/>
    <n v="9296.7000000000007"/>
    <n v="0"/>
    <d v="2023-07-31T00:00:00"/>
    <d v="2023-07-23T00:00:00"/>
  </r>
  <r>
    <n v="2023"/>
    <x v="27"/>
    <s v="202307 Purchase Invoices"/>
    <s v="USD"/>
    <n v="304"/>
    <s v="EETILITY COMPANY"/>
    <x v="0"/>
    <n v="1"/>
    <n v="20"/>
    <x v="0"/>
    <s v="Electric Energy Efficiency and Demand"/>
    <n v="20"/>
    <n v="20"/>
    <m/>
    <n v="1"/>
    <s v="PAYS"/>
    <x v="1"/>
    <s v="J0RXQ"/>
    <m/>
    <n v="1016837"/>
    <n v="100018071"/>
    <d v="2023-07-25T00:00:00"/>
    <s v="AP"/>
    <s v="AP001"/>
    <n v="15108.69"/>
    <n v="0"/>
    <n v="15108.69"/>
    <n v="0"/>
    <d v="2023-07-31T00:00:00"/>
    <d v="2023-07-25T00:00:00"/>
  </r>
  <r>
    <n v="2023"/>
    <x v="27"/>
    <m/>
    <s v="USD"/>
    <n v="91"/>
    <s v="Miscellaneous Cost"/>
    <x v="0"/>
    <n v="1"/>
    <n v="20"/>
    <x v="0"/>
    <s v="PROJECTS RAW_COST"/>
    <n v="20"/>
    <n v="20"/>
    <m/>
    <n v="1"/>
    <s v="PAYS"/>
    <x v="0"/>
    <s v="J0RXQ"/>
    <m/>
    <m/>
    <m/>
    <d v="2023-07-31T00:00:00"/>
    <s v="APCMCS"/>
    <s v="PR001"/>
    <n v="994.92"/>
    <n v="0"/>
    <n v="994.92"/>
    <n v="0"/>
    <d v="2023-07-31T00:00:00"/>
    <d v="2023-08-09T20:01:03"/>
  </r>
  <r>
    <n v="2023"/>
    <x v="27"/>
    <m/>
    <s v="USD"/>
    <n v="92"/>
    <s v="Miscellaneous Cost"/>
    <x v="0"/>
    <n v="1"/>
    <n v="20"/>
    <x v="0"/>
    <s v="PROJECTS RAW_COST"/>
    <n v="20"/>
    <n v="20"/>
    <m/>
    <n v="1"/>
    <s v="PAYS"/>
    <x v="0"/>
    <s v="J0RXQ"/>
    <m/>
    <m/>
    <m/>
    <d v="2023-07-31T00:00:00"/>
    <s v="APCMCS"/>
    <s v="PR001"/>
    <n v="244.42"/>
    <n v="0"/>
    <n v="244.42"/>
    <n v="0"/>
    <d v="2023-07-31T00:00:00"/>
    <d v="2023-08-09T20:01:33"/>
  </r>
  <r>
    <n v="2023"/>
    <x v="27"/>
    <m/>
    <s v="USD"/>
    <n v="108"/>
    <s v="Miscellaneous Cost"/>
    <x v="0"/>
    <n v="1"/>
    <n v="20"/>
    <x v="0"/>
    <s v="PROJECTS RAW_COST"/>
    <n v="20"/>
    <n v="20"/>
    <m/>
    <n v="1"/>
    <s v="PAYS"/>
    <x v="0"/>
    <s v="J0RXQ"/>
    <m/>
    <m/>
    <m/>
    <d v="2023-07-31T00:00:00"/>
    <s v="APCMCS"/>
    <s v="PR001"/>
    <n v="94.06"/>
    <n v="0"/>
    <n v="94.06"/>
    <n v="0"/>
    <d v="2023-07-31T00:00:00"/>
    <d v="2023-08-09T20:00:52"/>
  </r>
  <r>
    <n v="2023"/>
    <x v="28"/>
    <s v="202308 Purchase Invoices"/>
    <s v="USD"/>
    <n v="40"/>
    <s v="EETILITY COMPANY"/>
    <x v="0"/>
    <n v="1"/>
    <n v="20"/>
    <x v="0"/>
    <s v="MEEIA 2023 Ameren Missouri ELECTRIC PAYS- FINANCIN"/>
    <n v="20"/>
    <n v="20"/>
    <m/>
    <n v="1"/>
    <s v="PAYS"/>
    <x v="1"/>
    <s v="J0RXQ"/>
    <m/>
    <n v="1016837"/>
    <n v="100023171"/>
    <d v="2023-08-17T00:00:00"/>
    <s v="AP"/>
    <s v="AP001"/>
    <n v="12964.32"/>
    <n v="0"/>
    <n v="12964.32"/>
    <n v="0"/>
    <d v="2023-08-31T00:00:00"/>
    <d v="2023-08-17T18:55:15"/>
  </r>
  <r>
    <n v="2023"/>
    <x v="28"/>
    <s v="202308 Purchase Invoices"/>
    <s v="USD"/>
    <n v="83"/>
    <s v="EETILITY COMPANY"/>
    <x v="0"/>
    <n v="1"/>
    <n v="20"/>
    <x v="0"/>
    <s v="MEEIA 2023 Ameren Missouri ELECTRIC PAYS- FINANCIN"/>
    <n v="20"/>
    <n v="20"/>
    <m/>
    <n v="1"/>
    <s v="PAYS"/>
    <x v="1"/>
    <s v="J0RXQ"/>
    <m/>
    <n v="1016837"/>
    <n v="100034877"/>
    <d v="2023-08-17T00:00:00"/>
    <s v="AP"/>
    <s v="AP001"/>
    <n v="7629.26"/>
    <n v="0"/>
    <n v="7629.26"/>
    <n v="0"/>
    <d v="2023-08-31T00:00:00"/>
    <d v="2023-08-30T23:17:44"/>
  </r>
  <r>
    <n v="2023"/>
    <x v="28"/>
    <s v="202308 Purchase Invoices"/>
    <s v="USD"/>
    <n v="104"/>
    <s v="EETILITY COMPANY"/>
    <x v="0"/>
    <n v="1"/>
    <n v="20"/>
    <x v="0"/>
    <s v="MEEIA 2023 Ameren Missouri ELECTRIC PAYS- FINANCIN"/>
    <n v="20"/>
    <n v="20"/>
    <m/>
    <n v="1"/>
    <s v="PAYS"/>
    <x v="1"/>
    <s v="J0RXQ"/>
    <m/>
    <n v="1016837"/>
    <n v="100038949"/>
    <d v="2023-08-17T00:00:00"/>
    <s v="AP"/>
    <s v="AP001"/>
    <n v="11551.69"/>
    <n v="0"/>
    <n v="11551.69"/>
    <n v="0"/>
    <d v="2023-08-31T00:00:00"/>
    <d v="2023-08-24T23:17:01"/>
  </r>
  <r>
    <n v="2023"/>
    <x v="28"/>
    <s v="202308 Purchase Invoices"/>
    <s v="USD"/>
    <n v="292"/>
    <s v="EETILITY COMPANY"/>
    <x v="0"/>
    <n v="1"/>
    <n v="20"/>
    <x v="0"/>
    <s v="MEEIA 2023 Ameren Missouri ELECTRIC PAYS- FINANCIN"/>
    <n v="20"/>
    <n v="20"/>
    <m/>
    <n v="1"/>
    <s v="PAYS"/>
    <x v="1"/>
    <s v="J0RXQ"/>
    <m/>
    <n v="1016837"/>
    <n v="100047243"/>
    <d v="2023-08-24T00:00:00"/>
    <s v="AP"/>
    <s v="AP001"/>
    <n v="12267.62"/>
    <n v="0"/>
    <n v="12267.62"/>
    <n v="0"/>
    <d v="2023-08-31T00:00:00"/>
    <d v="2023-08-17T18:55:15"/>
  </r>
  <r>
    <n v="2023"/>
    <x v="28"/>
    <s v="202308 Purchase Invoices"/>
    <s v="USD"/>
    <n v="305"/>
    <s v="EETILITY COMPANY"/>
    <x v="0"/>
    <n v="1"/>
    <n v="20"/>
    <x v="0"/>
    <s v="MEEIA 2023 Ameren Missouri ELECTRIC PAYS- FINANCIN"/>
    <n v="20"/>
    <n v="20"/>
    <m/>
    <n v="1"/>
    <s v="PAYS"/>
    <x v="1"/>
    <s v="J0RXQ"/>
    <m/>
    <n v="1016837"/>
    <n v="100053418"/>
    <d v="2023-08-30T00:00:00"/>
    <s v="AP"/>
    <s v="AP001"/>
    <n v="15646.6"/>
    <n v="0"/>
    <n v="15646.6"/>
    <n v="0"/>
    <d v="2023-08-31T00:00:00"/>
    <d v="2023-08-17T18:55:15"/>
  </r>
  <r>
    <n v="2023"/>
    <x v="28"/>
    <m/>
    <s v="USD"/>
    <n v="96"/>
    <s v="Miscellaneous Cost"/>
    <x v="0"/>
    <n v="1"/>
    <n v="20"/>
    <x v="0"/>
    <s v="PROJECTS RAW_COST"/>
    <n v="20"/>
    <n v="20"/>
    <m/>
    <n v="1"/>
    <s v="PAYS"/>
    <x v="0"/>
    <s v="J0RXQ"/>
    <m/>
    <m/>
    <m/>
    <d v="2023-08-31T00:00:00"/>
    <s v="APCMCS"/>
    <s v="PR001"/>
    <n v="188.68"/>
    <n v="0"/>
    <n v="188.68"/>
    <n v="0"/>
    <d v="2023-08-31T00:00:00"/>
    <d v="2023-09-08T13:33:42"/>
  </r>
  <r>
    <n v="2023"/>
    <x v="28"/>
    <m/>
    <s v="USD"/>
    <n v="101"/>
    <s v="Miscellaneous Cost"/>
    <x v="0"/>
    <n v="1"/>
    <n v="20"/>
    <x v="0"/>
    <s v="PROJECTS RAW_COST"/>
    <n v="20"/>
    <n v="20"/>
    <m/>
    <n v="1"/>
    <s v="PAYS"/>
    <x v="0"/>
    <s v="J0RXQ"/>
    <m/>
    <m/>
    <m/>
    <d v="2023-08-31T00:00:00"/>
    <s v="APCMCS"/>
    <s v="PR001"/>
    <n v="130.41"/>
    <n v="0"/>
    <n v="130.41"/>
    <n v="0"/>
    <d v="2023-08-31T00:00:00"/>
    <d v="2023-09-08T13:33:58"/>
  </r>
  <r>
    <n v="2023"/>
    <x v="29"/>
    <s v="PR001-09/30/2023-98254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0.18"/>
    <n v="0"/>
    <m/>
    <m/>
    <m/>
    <m/>
  </r>
  <r>
    <n v="2023"/>
    <x v="29"/>
    <s v="PR001-09/30/2023-98254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49.63"/>
    <n v="0"/>
    <m/>
    <m/>
    <m/>
    <m/>
  </r>
  <r>
    <n v="2023"/>
    <x v="29"/>
    <s v="PR001-09/30/2023-98280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0.59"/>
    <n v="0"/>
    <m/>
    <m/>
    <m/>
    <m/>
  </r>
  <r>
    <n v="2023"/>
    <x v="29"/>
    <s v="PR001-09/30/2023-98280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26.4"/>
    <n v="0"/>
    <m/>
    <m/>
    <m/>
    <m/>
  </r>
  <r>
    <n v="2023"/>
    <x v="29"/>
    <s v="PR001-09/30/2023-98280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40.840000000000003"/>
    <n v="0"/>
    <m/>
    <m/>
    <m/>
    <m/>
  </r>
  <r>
    <n v="2023"/>
    <x v="29"/>
    <s v="PR001-09/30/2023-98254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6.52"/>
    <n v="0"/>
    <m/>
    <m/>
    <m/>
    <m/>
  </r>
  <r>
    <n v="2023"/>
    <x v="29"/>
    <s v="PR001-09/30/2023-98280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0.28000000000000003"/>
    <n v="0"/>
    <m/>
    <m/>
    <m/>
    <m/>
  </r>
  <r>
    <n v="2023"/>
    <x v="29"/>
    <s v="PR001-09/30/2023-98254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181.39"/>
    <n v="0"/>
    <m/>
    <m/>
    <m/>
    <m/>
  </r>
  <r>
    <n v="2023"/>
    <x v="29"/>
    <s v="PR001-09/30/2023-98281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29.21"/>
    <n v="0"/>
    <m/>
    <m/>
    <m/>
    <m/>
  </r>
  <r>
    <n v="2023"/>
    <x v="29"/>
    <s v="PR001-09/30/2023-98254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6.11"/>
    <n v="0"/>
    <m/>
    <m/>
    <m/>
    <m/>
  </r>
  <r>
    <n v="2023"/>
    <x v="29"/>
    <s v="MJ578-09/30/2023-98307"/>
    <s v="USD"/>
    <m/>
    <s v="Corrected Allocation In for July 2023"/>
    <x v="0"/>
    <n v="1"/>
    <n v="20"/>
    <x v="0"/>
    <s v="Corrected Allocation In for July 2023"/>
    <n v="20"/>
    <n v="20"/>
    <m/>
    <n v="1"/>
    <s v="PAYS"/>
    <x v="0"/>
    <s v="J0RXQ"/>
    <m/>
    <m/>
    <m/>
    <m/>
    <s v="Spreadsheet"/>
    <s v="MJ578"/>
    <n v="619.54"/>
    <n v="0"/>
    <m/>
    <m/>
    <m/>
    <m/>
  </r>
  <r>
    <n v="2023"/>
    <x v="29"/>
    <s v="MJ578-09/30/2023-98307"/>
    <s v="USD"/>
    <m/>
    <s v="Full reversal of initial July Purchasing.  Incorre"/>
    <x v="0"/>
    <n v="1"/>
    <n v="20"/>
    <x v="0"/>
    <s v="Full reversal of initial July Purchasing.  Incorre"/>
    <n v="20"/>
    <n v="20"/>
    <m/>
    <n v="1"/>
    <s v="PAYS"/>
    <x v="0"/>
    <s v="J0RXQ"/>
    <m/>
    <m/>
    <m/>
    <m/>
    <s v="Spreadsheet"/>
    <s v="MJ578"/>
    <n v="-1333.4"/>
    <n v="0"/>
    <m/>
    <m/>
    <m/>
    <m/>
  </r>
  <r>
    <n v="2023"/>
    <x v="29"/>
    <s v="PR001-09/30/2023-98255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13.63"/>
    <n v="0"/>
    <m/>
    <m/>
    <m/>
    <m/>
  </r>
  <r>
    <n v="2023"/>
    <x v="29"/>
    <s v="PR001-09/30/2023-98272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13.17"/>
    <n v="0"/>
    <m/>
    <m/>
    <m/>
    <m/>
  </r>
  <r>
    <n v="2023"/>
    <x v="29"/>
    <s v="PR001-09/30/2023-98273"/>
    <s v="USD"/>
    <m/>
    <s v="PROJECTS RAW_COST"/>
    <x v="0"/>
    <n v="1"/>
    <n v="20"/>
    <x v="0"/>
    <s v="PROJECTS RAW_COST"/>
    <n v="20"/>
    <n v="20"/>
    <m/>
    <n v="1"/>
    <s v="PAYS"/>
    <x v="0"/>
    <s v="J0RXQ"/>
    <m/>
    <m/>
    <m/>
    <m/>
    <s v="APCMCS"/>
    <s v="PR001"/>
    <n v="33.619999999999997"/>
    <n v="0"/>
    <m/>
    <m/>
    <m/>
    <m/>
  </r>
  <r>
    <n v="2023"/>
    <x v="29"/>
    <s v="AP001-09/30/2023-96838"/>
    <s v="USD"/>
    <m/>
    <s v="EETILITY COMPANY"/>
    <x v="0"/>
    <n v="1"/>
    <n v="20"/>
    <x v="0"/>
    <s v="EETILITY COMPANY"/>
    <n v="20"/>
    <n v="20"/>
    <m/>
    <n v="1"/>
    <s v="PAYS"/>
    <x v="1"/>
    <s v="J0RXQ"/>
    <m/>
    <m/>
    <n v="100067731"/>
    <m/>
    <s v="AP"/>
    <s v="AP001"/>
    <n v="14834.43"/>
    <n v="0"/>
    <m/>
    <m/>
    <m/>
    <m/>
  </r>
  <r>
    <n v="2023"/>
    <x v="29"/>
    <s v="AP001-09/30/2023-96934"/>
    <s v="USD"/>
    <m/>
    <s v="EETILITY COMPANY"/>
    <x v="0"/>
    <n v="1"/>
    <n v="20"/>
    <x v="0"/>
    <s v="EETILITY COMPANY"/>
    <n v="20"/>
    <n v="20"/>
    <m/>
    <n v="1"/>
    <s v="PAYS"/>
    <x v="1"/>
    <s v="J0RXQ"/>
    <m/>
    <m/>
    <n v="100079956"/>
    <m/>
    <s v="AP"/>
    <s v="AP001"/>
    <n v="15466.99"/>
    <n v="0"/>
    <m/>
    <m/>
    <m/>
    <m/>
  </r>
  <r>
    <n v="2023"/>
    <x v="29"/>
    <s v="AP001-09/30/2023-96986"/>
    <s v="USD"/>
    <m/>
    <s v="EETILITY COMPANY"/>
    <x v="0"/>
    <n v="1"/>
    <n v="20"/>
    <x v="0"/>
    <s v="EETILITY COMPANY"/>
    <n v="20"/>
    <n v="20"/>
    <m/>
    <n v="1"/>
    <s v="PAYS"/>
    <x v="1"/>
    <s v="J0RXQ"/>
    <m/>
    <m/>
    <n v="100081960"/>
    <m/>
    <s v="AP"/>
    <s v="AP001"/>
    <n v="7827.07"/>
    <n v="0"/>
    <m/>
    <m/>
    <m/>
    <m/>
  </r>
  <r>
    <n v="2023"/>
    <x v="30"/>
    <s v="202310 Miscellaneous Cost"/>
    <s v="USD"/>
    <n v="183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12.75"/>
    <n v="0"/>
    <m/>
    <m/>
    <m/>
    <m/>
  </r>
  <r>
    <n v="2023"/>
    <x v="30"/>
    <s v="202310 Miscellaneous Cost"/>
    <s v="USD"/>
    <n v="190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22.21"/>
    <n v="0"/>
    <m/>
    <m/>
    <m/>
    <m/>
  </r>
  <r>
    <n v="2023"/>
    <x v="30"/>
    <s v="202310 Miscellaneous Cost"/>
    <s v="USD"/>
    <n v="191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2.0499999999999998"/>
    <n v="0"/>
    <m/>
    <m/>
    <m/>
    <m/>
  </r>
  <r>
    <n v="2023"/>
    <x v="30"/>
    <s v="202310 Miscellaneous Cost"/>
    <s v="USD"/>
    <n v="193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106.49"/>
    <n v="0"/>
    <m/>
    <m/>
    <m/>
    <m/>
  </r>
  <r>
    <n v="2023"/>
    <x v="30"/>
    <s v="202310 Miscellaneous Cost"/>
    <s v="USD"/>
    <n v="194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5.51"/>
    <n v="0"/>
    <m/>
    <m/>
    <m/>
    <m/>
  </r>
  <r>
    <n v="2023"/>
    <x v="30"/>
    <s v="202310 Miscellaneous Cost"/>
    <s v="USD"/>
    <n v="196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31.67"/>
    <n v="0"/>
    <m/>
    <m/>
    <m/>
    <m/>
  </r>
  <r>
    <n v="2023"/>
    <x v="30"/>
    <s v="202310 Miscellaneous Cost"/>
    <s v="USD"/>
    <n v="198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0.33"/>
    <n v="0"/>
    <m/>
    <m/>
    <m/>
    <m/>
  </r>
  <r>
    <n v="2023"/>
    <x v="30"/>
    <s v="202310 Miscellaneous Cost"/>
    <s v="USD"/>
    <n v="202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0.06"/>
    <n v="0"/>
    <m/>
    <m/>
    <m/>
    <m/>
  </r>
  <r>
    <n v="2023"/>
    <x v="30"/>
    <s v="202310 Miscellaneous Cost"/>
    <s v="USD"/>
    <n v="204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59.61"/>
    <n v="0"/>
    <m/>
    <m/>
    <m/>
    <m/>
  </r>
  <r>
    <n v="2023"/>
    <x v="30"/>
    <s v="202310 Miscellaneous Cost"/>
    <s v="USD"/>
    <n v="204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28.66"/>
    <n v="0"/>
    <m/>
    <m/>
    <m/>
    <m/>
  </r>
  <r>
    <n v="2023"/>
    <x v="30"/>
    <s v="202310 Miscellaneous Cost"/>
    <s v="USD"/>
    <n v="206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10.98"/>
    <n v="0"/>
    <m/>
    <m/>
    <m/>
    <m/>
  </r>
  <r>
    <n v="2023"/>
    <x v="30"/>
    <s v="202310 Miscellaneous Cost"/>
    <s v="USD"/>
    <n v="234"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10.89"/>
    <n v="0"/>
    <m/>
    <m/>
    <m/>
    <m/>
  </r>
  <r>
    <n v="2023"/>
    <x v="30"/>
    <s v="202310 Purchase Invoices"/>
    <s v="USD"/>
    <n v="58"/>
    <s v="Journal Import Created"/>
    <x v="0"/>
    <s v="1"/>
    <s v="20"/>
    <x v="0"/>
    <s v="EETILITY COMPANY"/>
    <n v="20"/>
    <n v="20"/>
    <m/>
    <n v="1"/>
    <s v="PAYS"/>
    <x v="1"/>
    <s v="J0RXQ"/>
    <m/>
    <m/>
    <s v="100099339"/>
    <m/>
    <s v="AP"/>
    <s v="AP001"/>
    <n v="33006.47"/>
    <n v="0"/>
    <m/>
    <m/>
    <m/>
    <m/>
  </r>
  <r>
    <n v="2023"/>
    <x v="30"/>
    <s v="202310 Purchase Invoices"/>
    <s v="USD"/>
    <n v="92"/>
    <s v="Journal Import Created"/>
    <x v="0"/>
    <s v="1"/>
    <s v="20"/>
    <x v="0"/>
    <s v="EETILITY COMPANY"/>
    <n v="20"/>
    <n v="20"/>
    <m/>
    <n v="1"/>
    <s v="PAYS"/>
    <x v="1"/>
    <s v="J0RXQ"/>
    <m/>
    <m/>
    <s v="100120351"/>
    <m/>
    <s v="AP"/>
    <s v="AP001"/>
    <n v="13783.27"/>
    <n v="0"/>
    <m/>
    <m/>
    <m/>
    <m/>
  </r>
  <r>
    <n v="2023"/>
    <x v="30"/>
    <s v="202310 Purchase Invoices"/>
    <s v="USD"/>
    <n v="330"/>
    <s v="Journal Import Created"/>
    <x v="0"/>
    <s v="1"/>
    <s v="20"/>
    <x v="0"/>
    <s v="EETILITY COMPANY"/>
    <n v="20"/>
    <n v="20"/>
    <m/>
    <n v="1"/>
    <s v="PAYS"/>
    <x v="1"/>
    <s v="J0RXQ"/>
    <m/>
    <m/>
    <s v="100114297"/>
    <m/>
    <s v="AP"/>
    <s v="AP001"/>
    <n v="14489.75"/>
    <n v="0"/>
    <m/>
    <m/>
    <m/>
    <m/>
  </r>
  <r>
    <n v="2023"/>
    <x v="30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2"/>
    <s v="J0RXQ"/>
    <m/>
    <m/>
    <m/>
    <m/>
    <s v="APCMCS"/>
    <s v="PR001"/>
    <n v="27.87"/>
    <n v="0"/>
    <m/>
    <m/>
    <m/>
    <m/>
  </r>
  <r>
    <n v="2023"/>
    <x v="31"/>
    <s v="202311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31310"/>
    <m/>
    <s v="AP"/>
    <s v="AP001"/>
    <n v="6796.34"/>
    <n v="0"/>
    <m/>
    <m/>
    <m/>
    <m/>
  </r>
  <r>
    <n v="2023"/>
    <x v="31"/>
    <s v="202311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43299"/>
    <m/>
    <s v="AP"/>
    <s v="AP001"/>
    <n v="8975.09"/>
    <n v="0"/>
    <m/>
    <m/>
    <m/>
    <m/>
  </r>
  <r>
    <n v="2023"/>
    <x v="31"/>
    <s v="202311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51241"/>
    <m/>
    <s v="AP"/>
    <s v="AP001"/>
    <n v="2326.25"/>
    <n v="0"/>
    <m/>
    <m/>
    <m/>
    <m/>
  </r>
  <r>
    <n v="2023"/>
    <x v="31"/>
    <s v="UEC-MJ578-00000-11/30/2023 MJ578"/>
    <s v="USD"/>
    <m/>
    <s v="Clear part of Purchasing"/>
    <x v="0"/>
    <s v="1"/>
    <s v="20"/>
    <x v="0"/>
    <s v="Electric Energy Efficiency and Demand"/>
    <n v="20"/>
    <n v="20"/>
    <m/>
    <n v="1"/>
    <s v="PAYS"/>
    <x v="0"/>
    <s v="J0RXQ"/>
    <m/>
    <m/>
    <m/>
    <m/>
    <s v="Spreadsheet"/>
    <s v="MJ578"/>
    <n v="346.77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7.0000000000000007E-2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45.03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77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4.56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9.34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.59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08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89.81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7.53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6.85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9.7100000000000009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.77"/>
    <n v="0"/>
    <m/>
    <m/>
    <m/>
    <m/>
  </r>
  <r>
    <n v="2023"/>
    <x v="32"/>
    <s v="202310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8.69"/>
    <n v="0"/>
    <m/>
    <m/>
    <m/>
    <m/>
  </r>
  <r>
    <n v="2023"/>
    <x v="32"/>
    <s v="202312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64700"/>
    <m/>
    <s v="AP"/>
    <s v="AP001"/>
    <n v="16330.05"/>
    <n v="0"/>
    <m/>
    <m/>
    <m/>
    <m/>
  </r>
  <r>
    <n v="2023"/>
    <x v="32"/>
    <s v="202312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76281"/>
    <m/>
    <s v="AP"/>
    <s v="AP001"/>
    <n v="589.33000000000004"/>
    <n v="0"/>
    <m/>
    <m/>
    <m/>
    <m/>
  </r>
  <r>
    <n v="2023"/>
    <x v="32"/>
    <s v="202312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80028"/>
    <m/>
    <s v="AP"/>
    <s v="AP001"/>
    <n v="4592.57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9.83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95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.0699999999999998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3.11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8.01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0.09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6.32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9.43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05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6.88"/>
    <n v="0"/>
    <m/>
    <m/>
    <m/>
    <m/>
  </r>
  <r>
    <n v="2024"/>
    <x v="33"/>
    <s v="202401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02"/>
    <n v="0"/>
    <m/>
    <m/>
    <m/>
    <m/>
  </r>
  <r>
    <n v="2024"/>
    <x v="33"/>
    <s v="202401 Purchase Invoices"/>
    <s v="USD"/>
    <m/>
    <s v="Journal Import Created"/>
    <x v="0"/>
    <s v="1"/>
    <s v="20"/>
    <x v="0"/>
    <s v="EETILITY COMPANY"/>
    <n v="20"/>
    <n v="20"/>
    <m/>
    <n v="1"/>
    <s v="PAYS"/>
    <x v="1"/>
    <s v="J0RXQ"/>
    <m/>
    <m/>
    <n v="100198293"/>
    <m/>
    <s v="AP"/>
    <s v="AP001"/>
    <n v="14538.25"/>
    <n v="0"/>
    <m/>
    <m/>
    <m/>
    <m/>
  </r>
  <r>
    <n v="2024"/>
    <x v="34"/>
    <m/>
    <s v="USD"/>
    <m/>
    <m/>
    <x v="0"/>
    <s v="1"/>
    <s v="20"/>
    <x v="0"/>
    <m/>
    <n v="20"/>
    <n v="20"/>
    <m/>
    <n v="1"/>
    <s v="PAYS"/>
    <x v="1"/>
    <s v="J0RXQ"/>
    <m/>
    <m/>
    <m/>
    <m/>
    <m/>
    <m/>
    <n v="0"/>
    <n v="0"/>
    <m/>
    <m/>
    <m/>
    <m/>
  </r>
  <r>
    <n v="2024"/>
    <x v="35"/>
    <m/>
    <s v="USD"/>
    <m/>
    <m/>
    <x v="0"/>
    <s v="1"/>
    <s v="20"/>
    <x v="0"/>
    <m/>
    <n v="20"/>
    <n v="20"/>
    <m/>
    <n v="1"/>
    <s v="PAYS"/>
    <x v="1"/>
    <s v="J0RXQ"/>
    <m/>
    <m/>
    <m/>
    <m/>
    <m/>
    <m/>
    <n v="0"/>
    <n v="0"/>
    <m/>
    <m/>
    <m/>
    <m/>
  </r>
  <r>
    <n v="2024"/>
    <x v="36"/>
    <m/>
    <s v="USD"/>
    <m/>
    <m/>
    <x v="0"/>
    <s v="1"/>
    <s v="20"/>
    <x v="0"/>
    <m/>
    <n v="20"/>
    <n v="20"/>
    <m/>
    <n v="1"/>
    <s v="PAYS"/>
    <x v="1"/>
    <s v="J0RXQ"/>
    <m/>
    <m/>
    <m/>
    <m/>
    <m/>
    <m/>
    <n v="0"/>
    <n v="0"/>
    <m/>
    <m/>
    <m/>
    <m/>
  </r>
  <r>
    <n v="2024"/>
    <x v="37"/>
    <m/>
    <s v="USD"/>
    <m/>
    <m/>
    <x v="0"/>
    <s v="1"/>
    <s v="20"/>
    <x v="0"/>
    <m/>
    <n v="20"/>
    <n v="20"/>
    <m/>
    <n v="1"/>
    <s v="PAYS"/>
    <x v="1"/>
    <s v="J0RXQ"/>
    <m/>
    <m/>
    <m/>
    <m/>
    <m/>
    <m/>
    <n v="0"/>
    <n v="0"/>
    <m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5.84"/>
    <n v="0"/>
    <n v="25.84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78.44"/>
    <n v="0"/>
    <n v="78.44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33"/>
    <n v="0"/>
    <n v="0.33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23.2"/>
    <n v="0"/>
    <n v="223.2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92.58"/>
    <n v="0"/>
    <n v="92.58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3.24"/>
    <n v="0"/>
    <n v="13.24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0.64"/>
    <n v="0"/>
    <n v="10.64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41.74"/>
    <n v="0"/>
    <n v="41.74"/>
    <m/>
    <m/>
    <m/>
  </r>
  <r>
    <n v="2024"/>
    <x v="38"/>
    <s v="202406 Miscellaneous Cost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6.88"/>
    <n v="0"/>
    <n v="6.88"/>
    <m/>
    <m/>
    <m/>
  </r>
  <r>
    <n v="2024"/>
    <x v="38"/>
    <s v="202406 Purchase Invoices"/>
    <s v="USD"/>
    <m/>
    <s v="Journal Import Created"/>
    <x v="0"/>
    <s v="1"/>
    <s v="20"/>
    <x v="0"/>
    <s v="I C F RESOURCES LLC"/>
    <n v="20"/>
    <n v="20"/>
    <m/>
    <n v="1"/>
    <s v="PAYS"/>
    <x v="1"/>
    <s v="J0RXQ"/>
    <m/>
    <m/>
    <n v="100369630"/>
    <m/>
    <s v="AP"/>
    <s v="AP001"/>
    <n v="52131.86"/>
    <n v="0"/>
    <n v="52131.86"/>
    <m/>
    <m/>
    <m/>
  </r>
  <r>
    <n v="2024"/>
    <x v="39"/>
    <m/>
    <s v="USD"/>
    <m/>
    <m/>
    <x v="0"/>
    <s v="1"/>
    <s v="20"/>
    <x v="0"/>
    <m/>
    <n v="20"/>
    <n v="20"/>
    <m/>
    <n v="1"/>
    <s v="PAYS"/>
    <x v="1"/>
    <s v="J0RXQ"/>
    <m/>
    <m/>
    <m/>
    <m/>
    <m/>
    <m/>
    <n v="0"/>
    <n v="0"/>
    <m/>
    <m/>
    <m/>
    <m/>
  </r>
  <r>
    <n v="2024"/>
    <x v="40"/>
    <s v="PR001-08/01/2024-120927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63.37"/>
    <n v="0"/>
    <n v="163.37"/>
    <m/>
    <m/>
    <m/>
  </r>
  <r>
    <n v="2024"/>
    <x v="40"/>
    <s v="PR001-08/01/2024-120958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62.63"/>
    <n v="0"/>
    <n v="62.63"/>
    <m/>
    <m/>
    <m/>
  </r>
  <r>
    <n v="2024"/>
    <x v="40"/>
    <s v="PR001-08/01/2024-120967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8.65"/>
    <n v="0"/>
    <n v="58.65"/>
    <m/>
    <m/>
    <m/>
  </r>
  <r>
    <n v="2024"/>
    <x v="40"/>
    <s v="PR001-08/01/2024-120967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0.35"/>
    <n v="0"/>
    <n v="10.35"/>
    <m/>
    <m/>
    <m/>
  </r>
  <r>
    <n v="2024"/>
    <x v="40"/>
    <s v="PR001-08/01/2024-120915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34"/>
    <n v="0"/>
    <n v="0.34"/>
    <m/>
    <m/>
    <m/>
  </r>
  <r>
    <n v="2024"/>
    <x v="40"/>
    <s v="PR001-08/01/2024-120930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59.99"/>
    <n v="0"/>
    <n v="259.99"/>
    <m/>
    <m/>
    <m/>
  </r>
  <r>
    <n v="2024"/>
    <x v="40"/>
    <s v="PR001-08/01/2024-121018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4.45"/>
    <n v="0"/>
    <n v="54.45"/>
    <m/>
    <m/>
    <m/>
  </r>
  <r>
    <n v="2024"/>
    <x v="40"/>
    <s v="PR001-08/01/2024-120928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26.61"/>
    <n v="0"/>
    <n v="326.61"/>
    <m/>
    <m/>
    <m/>
  </r>
  <r>
    <n v="2024"/>
    <x v="40"/>
    <s v="PR001-08/01/2024-120935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6.670000000000002"/>
    <n v="0"/>
    <n v="16.670000000000002"/>
    <m/>
    <m/>
    <m/>
  </r>
  <r>
    <n v="2024"/>
    <x v="40"/>
    <s v="PR001-08/01/2024-120914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8.7"/>
    <n v="0"/>
    <n v="58.7"/>
    <m/>
    <m/>
    <m/>
  </r>
  <r>
    <n v="2024"/>
    <x v="40"/>
    <s v="PR001-08/01/2024-120927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0.399999999999999"/>
    <n v="0"/>
    <n v="20.399999999999999"/>
    <m/>
    <m/>
    <m/>
  </r>
  <r>
    <n v="2024"/>
    <x v="40"/>
    <s v="PR001-08/01/2024-120982"/>
    <s v="USD"/>
    <m/>
    <s v="Journal Import Created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8.7"/>
    <n v="0"/>
    <n v="58.7"/>
    <m/>
    <m/>
    <m/>
  </r>
  <r>
    <n v="2024"/>
    <x v="40"/>
    <s v="AP001-08/31/2024-119771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33421"/>
    <m/>
    <s v="AP"/>
    <s v="AP001"/>
    <n v="29904.27"/>
    <n v="0"/>
    <n v="29904.27"/>
    <m/>
    <m/>
    <m/>
  </r>
  <r>
    <n v="2024"/>
    <x v="40"/>
    <s v="AP001-08/31/2024-119771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33422"/>
    <m/>
    <s v="AP"/>
    <s v="AP001"/>
    <n v="5180.91"/>
    <n v="0"/>
    <n v="5180.91"/>
    <m/>
    <m/>
    <m/>
  </r>
  <r>
    <n v="2024"/>
    <x v="40"/>
    <s v="AP001-08/31/2024-119781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34726"/>
    <m/>
    <s v="AP"/>
    <s v="AP001"/>
    <n v="14064.35"/>
    <n v="0"/>
    <n v="14064.35"/>
    <m/>
    <m/>
    <m/>
  </r>
  <r>
    <n v="2024"/>
    <x v="40"/>
    <s v="AP001-08/31/2024-119781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34727"/>
    <m/>
    <s v="AP"/>
    <s v="AP001"/>
    <n v="31979.14"/>
    <n v="0"/>
    <n v="31979.14"/>
    <m/>
    <m/>
    <m/>
  </r>
  <r>
    <n v="2024"/>
    <x v="40"/>
    <s v="AP001-08/31/2024-119793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36065"/>
    <m/>
    <s v="AP"/>
    <s v="AP001"/>
    <n v="6489.18"/>
    <n v="0"/>
    <n v="6489.18"/>
    <m/>
    <m/>
    <m/>
  </r>
  <r>
    <n v="2024"/>
    <x v="41"/>
    <s v="PR001-09/01/2024-122944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8.69"/>
    <n v="0"/>
    <n v="58.69"/>
    <m/>
    <m/>
    <m/>
  </r>
  <r>
    <n v="2024"/>
    <x v="41"/>
    <s v="PR001-09/01/2024-122945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.57"/>
    <n v="0"/>
    <n v="1.57"/>
    <m/>
    <m/>
    <m/>
  </r>
  <r>
    <n v="2024"/>
    <x v="41"/>
    <s v="PR001-09/01/2024-122943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8.190000000000001"/>
    <n v="0"/>
    <n v="18.190000000000001"/>
    <m/>
    <m/>
    <m/>
  </r>
  <r>
    <n v="2024"/>
    <x v="41"/>
    <s v="PR001-09/01/2024-122929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2.53"/>
    <n v="0"/>
    <n v="22.53"/>
    <m/>
    <m/>
    <m/>
  </r>
  <r>
    <n v="2024"/>
    <x v="41"/>
    <s v="PR001-09/01/2024-122943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.3"/>
    <n v="0"/>
    <n v="3.3"/>
    <m/>
    <m/>
    <m/>
  </r>
  <r>
    <n v="2024"/>
    <x v="41"/>
    <s v="PR001-09/01/2024-122977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09"/>
    <n v="0"/>
    <n v="0.09"/>
    <m/>
    <m/>
    <m/>
  </r>
  <r>
    <n v="2024"/>
    <x v="41"/>
    <s v="PR001-09/01/2024-122944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51.69"/>
    <n v="0"/>
    <n v="151.69"/>
    <m/>
    <m/>
    <m/>
  </r>
  <r>
    <n v="2024"/>
    <x v="41"/>
    <s v="PR001-09/01/2024-122926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9.89"/>
    <n v="0"/>
    <n v="19.89"/>
    <m/>
    <m/>
    <m/>
  </r>
  <r>
    <n v="2024"/>
    <x v="41"/>
    <s v="PR001-09/01/2024-122935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25.88"/>
    <n v="0"/>
    <n v="125.88"/>
    <m/>
    <m/>
    <m/>
  </r>
  <r>
    <n v="2024"/>
    <x v="41"/>
    <s v="PR001-09/01/2024-122946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7.79"/>
    <n v="0"/>
    <n v="7.79"/>
    <m/>
    <m/>
    <m/>
  </r>
  <r>
    <n v="2024"/>
    <x v="41"/>
    <s v="PR001-09/01/2024-123022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0.36"/>
    <n v="0"/>
    <n v="20.36"/>
    <m/>
    <m/>
    <m/>
  </r>
  <r>
    <n v="2024"/>
    <x v="41"/>
    <s v="PR001-09/01/2024-122939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6.8"/>
    <n v="0"/>
    <n v="6.8"/>
    <m/>
    <m/>
    <m/>
  </r>
  <r>
    <n v="2024"/>
    <x v="41"/>
    <s v="PR001-09/01/2024-12294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0.239999999999998"/>
    <n v="0"/>
    <n v="20.239999999999998"/>
    <m/>
    <m/>
    <m/>
  </r>
  <r>
    <n v="2024"/>
    <x v="41"/>
    <s v="AP001-09/30/2024-121343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48040"/>
    <m/>
    <s v="AP"/>
    <s v="AP001"/>
    <n v="3034.33"/>
    <n v="0"/>
    <n v="3034.33"/>
    <m/>
    <m/>
    <m/>
  </r>
  <r>
    <n v="2024"/>
    <x v="41"/>
    <s v="AP001-09/30/2024-121701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54860"/>
    <m/>
    <s v="AP"/>
    <s v="AP001"/>
    <n v="8778.24"/>
    <n v="0"/>
    <n v="8778.24"/>
    <m/>
    <m/>
    <m/>
  </r>
  <r>
    <n v="2024"/>
    <x v="41"/>
    <s v="AP001-09/30/2024-121816"/>
    <s v="USD"/>
    <m/>
    <s v="J0RXQ - MEEIA PY24 Residential PAYS Elec EE - FINA"/>
    <x v="0"/>
    <s v="1"/>
    <s v="20"/>
    <x v="0"/>
    <s v="I C F RESOURCES LLC"/>
    <n v="20"/>
    <n v="20"/>
    <m/>
    <n v="1"/>
    <s v="PAYS"/>
    <x v="1"/>
    <s v="J0RXQ"/>
    <m/>
    <m/>
    <n v="100461351"/>
    <m/>
    <s v="AP"/>
    <s v="AP001"/>
    <n v="19116.580000000002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58.07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.63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9.26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3.520000000000003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7.66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0.55000000000000004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2.659999999999997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28.62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85.72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10.5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4.42"/>
    <n v="0"/>
    <n v="19116.580000000002"/>
    <m/>
    <m/>
    <m/>
  </r>
  <r>
    <n v="2024"/>
    <x v="42"/>
    <s v="PR001-10/01/2024-125260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32.369999999999997"/>
    <n v="0"/>
    <n v="19116.580000000002"/>
    <m/>
    <m/>
    <m/>
  </r>
  <r>
    <n v="2024"/>
    <x v="42"/>
    <s v="PR001-10/01/2024-125309"/>
    <s v="USD"/>
    <m/>
    <s v="Ameren PCMCS:Purchasing Rate Loading"/>
    <x v="0"/>
    <s v="1"/>
    <s v="20"/>
    <x v="0"/>
    <s v="PROJECTS RAW_COST"/>
    <n v="20"/>
    <n v="20"/>
    <m/>
    <n v="1"/>
    <s v="PAYS"/>
    <x v="0"/>
    <s v="J0RXQ"/>
    <m/>
    <m/>
    <m/>
    <m/>
    <s v="APCMCS"/>
    <s v="PR001"/>
    <n v="9.7899999999999991"/>
    <n v="0"/>
    <n v="19116.580000000002"/>
    <m/>
    <m/>
    <m/>
  </r>
  <r>
    <n v="2024"/>
    <x v="42"/>
    <s v="AP001-10/31/2024-123601"/>
    <s v="USD"/>
    <m/>
    <s v="I C F RESOURCES LLC"/>
    <x v="0"/>
    <s v="1"/>
    <s v="20"/>
    <x v="0"/>
    <s v="I C F RESOURCES LLC"/>
    <n v="20"/>
    <n v="20"/>
    <m/>
    <n v="1"/>
    <s v="PAYS"/>
    <x v="1"/>
    <s v="J0RXQ"/>
    <m/>
    <m/>
    <n v="100479677"/>
    <m/>
    <s v="AP"/>
    <s v="AP001"/>
    <n v="21030.44"/>
    <n v="0"/>
    <n v="19116.580000000002"/>
    <m/>
    <m/>
    <m/>
  </r>
  <r>
    <n v="2024"/>
    <x v="42"/>
    <s v="AP001-10/31/2024-123998"/>
    <s v="USD"/>
    <m/>
    <s v="I C F RESOURCES LLC"/>
    <x v="0"/>
    <s v="1"/>
    <s v="20"/>
    <x v="0"/>
    <s v="I C F RESOURCES LLC"/>
    <n v="20"/>
    <n v="20"/>
    <m/>
    <n v="1"/>
    <s v="PAYS"/>
    <x v="1"/>
    <s v="J0RXQ"/>
    <m/>
    <m/>
    <n v="100491759"/>
    <m/>
    <s v="AP"/>
    <s v="AP001"/>
    <n v="23228.86"/>
    <n v="0"/>
    <n v="19116.580000000002"/>
    <m/>
    <m/>
    <m/>
  </r>
  <r>
    <n v="2024"/>
    <x v="42"/>
    <s v="AP001-10/31/2024-124123"/>
    <s v="USD"/>
    <m/>
    <s v="I C F RESOURCES LLC"/>
    <x v="0"/>
    <s v="1"/>
    <s v="20"/>
    <x v="0"/>
    <s v="I C F RESOURCES LLC"/>
    <n v="20"/>
    <n v="20"/>
    <m/>
    <n v="1"/>
    <s v="PAYS"/>
    <x v="1"/>
    <s v="J0RXQ"/>
    <m/>
    <m/>
    <n v="100500044"/>
    <m/>
    <s v="AP"/>
    <s v="AP001"/>
    <n v="4933.67"/>
    <n v="0"/>
    <n v="19116.580000000002"/>
    <m/>
    <m/>
    <m/>
  </r>
  <r>
    <m/>
    <x v="43"/>
    <m/>
    <m/>
    <m/>
    <m/>
    <x v="1"/>
    <m/>
    <m/>
    <x v="1"/>
    <m/>
    <m/>
    <m/>
    <m/>
    <m/>
    <m/>
    <x v="3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3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4:AS8" firstHeaderRow="1" firstDataRow="2" firstDataCol="1" rowPageCount="1" colPageCount="1"/>
  <pivotFields count="30">
    <pivotField showAll="0"/>
    <pivotField axis="axisCol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43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h="1" x="0"/>
        <item x="1"/>
        <item h="1" x="3"/>
        <item h="1" x="2"/>
        <item t="default"/>
      </items>
    </pivotField>
    <pivotField showAll="0"/>
    <pivotField showAll="0"/>
    <pivotField showAll="0"/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numFmtId="14" showAll="0"/>
    <pivotField numFmtId="22" showAll="0"/>
  </pivotFields>
  <rowFields count="2">
    <field x="6"/>
    <field x="9"/>
  </rowFields>
  <rowItems count="3">
    <i>
      <x/>
    </i>
    <i r="1">
      <x/>
    </i>
    <i t="grand">
      <x/>
    </i>
  </rowItems>
  <colFields count="1">
    <field x="1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colItems>
  <pageFields count="1">
    <pageField fld="16" hier="-1"/>
  </pageFields>
  <dataFields count="1">
    <dataField name="Sum of Journal Amount" fld="24" baseField="0" baseItem="0" numFmtId="44"/>
  </dataFields>
  <formats count="3">
    <format dxfId="2">
      <pivotArea outline="0" collapsedLevelsAreSubtotals="1" fieldPosition="0"/>
    </format>
    <format dxfId="1">
      <pivotArea outline="0" collapsedLevelsAreSubtotals="1" fieldPosition="0">
        <references count="1">
          <reference field="1" count="1" selected="0">
            <x v="28"/>
          </reference>
        </references>
      </pivotArea>
    </format>
    <format dxfId="0">
      <pivotArea outline="0" collapsedLevelsAreSubtotals="1" fieldPosition="0">
        <references count="1">
          <reference field="1" count="1" selected="0"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T41"/>
  <sheetViews>
    <sheetView tabSelected="1" topLeftCell="B1" workbookViewId="0">
      <pane xSplit="1" ySplit="2" topLeftCell="AI3" activePane="bottomRight" state="frozen"/>
      <selection activeCell="FR33" sqref="FR33"/>
      <selection pane="topRight" activeCell="FR33" sqref="FR33"/>
      <selection pane="bottomLeft" activeCell="FR33" sqref="FR33"/>
      <selection pane="bottomRight" activeCell="AL23" sqref="AL23"/>
    </sheetView>
  </sheetViews>
  <sheetFormatPr defaultRowHeight="15" x14ac:dyDescent="0.25"/>
  <cols>
    <col min="2" max="2" width="31.28515625" bestFit="1" customWidth="1"/>
    <col min="3" max="8" width="12.28515625" customWidth="1"/>
    <col min="9" max="18" width="13.42578125" customWidth="1"/>
    <col min="19" max="25" width="14.28515625" bestFit="1" customWidth="1"/>
    <col min="26" max="32" width="15" bestFit="1" customWidth="1"/>
    <col min="33" max="45" width="19.5703125" customWidth="1"/>
    <col min="46" max="46" width="13.42578125" customWidth="1"/>
  </cols>
  <sheetData>
    <row r="1" spans="2:46" x14ac:dyDescent="0.25">
      <c r="B1" s="52" t="s">
        <v>668</v>
      </c>
    </row>
    <row r="2" spans="2:46" x14ac:dyDescent="0.25">
      <c r="C2" s="12">
        <v>44287</v>
      </c>
      <c r="D2" s="12">
        <v>44317</v>
      </c>
      <c r="E2" s="12">
        <v>44348</v>
      </c>
      <c r="F2" s="12">
        <v>44378</v>
      </c>
      <c r="G2" s="12">
        <v>44409</v>
      </c>
      <c r="H2" s="12">
        <v>44440</v>
      </c>
      <c r="I2" s="12">
        <v>44470</v>
      </c>
      <c r="J2" s="12">
        <v>44501</v>
      </c>
      <c r="K2" s="12">
        <v>44531</v>
      </c>
      <c r="L2" s="12">
        <v>44562</v>
      </c>
      <c r="M2" s="12">
        <v>44593</v>
      </c>
      <c r="N2" s="12">
        <v>44621</v>
      </c>
      <c r="O2" s="12">
        <v>44652</v>
      </c>
      <c r="P2" s="12">
        <v>44682</v>
      </c>
      <c r="Q2" s="12">
        <v>44713</v>
      </c>
      <c r="R2" s="12">
        <v>44743</v>
      </c>
      <c r="S2" s="12">
        <v>44774</v>
      </c>
      <c r="T2" s="12">
        <v>44805</v>
      </c>
      <c r="U2" s="12">
        <v>44835</v>
      </c>
      <c r="V2" s="12">
        <v>44866</v>
      </c>
      <c r="W2" s="12">
        <v>44896</v>
      </c>
      <c r="X2" s="12">
        <v>44927</v>
      </c>
      <c r="Y2" s="12">
        <v>44958</v>
      </c>
      <c r="Z2" s="12">
        <v>44986</v>
      </c>
      <c r="AA2" s="12">
        <v>45017</v>
      </c>
      <c r="AB2" s="12">
        <v>45047</v>
      </c>
      <c r="AC2" s="12">
        <v>45078</v>
      </c>
      <c r="AD2" s="12">
        <v>45108</v>
      </c>
      <c r="AE2" s="12">
        <v>45139</v>
      </c>
      <c r="AF2" s="12">
        <v>45170</v>
      </c>
      <c r="AG2" s="12">
        <v>45200</v>
      </c>
      <c r="AH2" s="12">
        <v>45231</v>
      </c>
      <c r="AI2" s="12">
        <v>45261</v>
      </c>
      <c r="AJ2" s="12">
        <v>45292</v>
      </c>
      <c r="AK2" s="12">
        <v>45323</v>
      </c>
      <c r="AL2" s="12">
        <v>45352</v>
      </c>
      <c r="AM2" s="12">
        <v>45383</v>
      </c>
      <c r="AN2" s="12">
        <v>45413</v>
      </c>
      <c r="AO2" s="12">
        <v>45444</v>
      </c>
      <c r="AP2" s="12">
        <v>45474</v>
      </c>
      <c r="AQ2" s="12">
        <v>45505</v>
      </c>
      <c r="AR2" s="12">
        <v>45536</v>
      </c>
      <c r="AS2" s="12">
        <v>45566</v>
      </c>
      <c r="AT2" s="12"/>
    </row>
    <row r="3" spans="2:46" x14ac:dyDescent="0.25">
      <c r="B3" s="8" t="s">
        <v>57</v>
      </c>
      <c r="C3" s="7">
        <v>0</v>
      </c>
      <c r="D3" s="7">
        <f t="shared" ref="D3:I3" si="0">C9</f>
        <v>21888.48</v>
      </c>
      <c r="E3" s="17">
        <f t="shared" si="0"/>
        <v>52914.49</v>
      </c>
      <c r="F3" s="17">
        <f t="shared" si="0"/>
        <v>54673.489087036651</v>
      </c>
      <c r="G3" s="17">
        <f t="shared" si="0"/>
        <v>68952.514240276621</v>
      </c>
      <c r="H3" s="17">
        <f t="shared" si="0"/>
        <v>118293.25199272294</v>
      </c>
      <c r="I3" s="17">
        <f t="shared" si="0"/>
        <v>184805.58830074637</v>
      </c>
      <c r="J3" s="17">
        <f t="shared" ref="J3:P3" si="1">I9</f>
        <v>265351.54824569618</v>
      </c>
      <c r="K3" s="17">
        <f t="shared" si="1"/>
        <v>316091.86399821442</v>
      </c>
      <c r="L3" s="17">
        <f t="shared" si="1"/>
        <v>331360.76100246538</v>
      </c>
      <c r="M3" s="17">
        <f t="shared" si="1"/>
        <v>369651.67606963508</v>
      </c>
      <c r="N3" s="17">
        <f t="shared" si="1"/>
        <v>183080.60828332443</v>
      </c>
      <c r="O3" s="17">
        <f t="shared" si="1"/>
        <v>215629.36730509758</v>
      </c>
      <c r="P3" s="17">
        <f t="shared" si="1"/>
        <v>320738.29754685785</v>
      </c>
      <c r="Q3" s="17">
        <f t="shared" ref="Q3:W3" si="2">P9</f>
        <v>381941.07483278483</v>
      </c>
      <c r="R3" s="17">
        <f t="shared" si="2"/>
        <v>412191.66100534156</v>
      </c>
      <c r="S3" s="17">
        <f t="shared" si="2"/>
        <v>450145.55133221322</v>
      </c>
      <c r="T3" s="17">
        <f t="shared" si="2"/>
        <v>480685.71891578968</v>
      </c>
      <c r="U3" s="17">
        <f t="shared" si="2"/>
        <v>541508.8266178302</v>
      </c>
      <c r="V3" s="17">
        <f t="shared" si="2"/>
        <v>561909.83741499344</v>
      </c>
      <c r="W3" s="17">
        <f t="shared" si="2"/>
        <v>615385.84651561279</v>
      </c>
      <c r="X3" s="17">
        <f t="shared" ref="X3:AC3" si="3">W9</f>
        <v>685363.89284558839</v>
      </c>
      <c r="Y3" s="17">
        <f t="shared" si="3"/>
        <v>726160.08575171628</v>
      </c>
      <c r="Z3" s="17">
        <f t="shared" si="3"/>
        <v>770735.85158225882</v>
      </c>
      <c r="AA3" s="17">
        <f t="shared" si="3"/>
        <v>780659.54894832708</v>
      </c>
      <c r="AB3" s="17">
        <f t="shared" si="3"/>
        <v>800698.45677987696</v>
      </c>
      <c r="AC3" s="17">
        <f t="shared" si="3"/>
        <v>814182.7547070767</v>
      </c>
      <c r="AD3" s="17">
        <f t="shared" ref="AD3:AI3" si="4">AC9</f>
        <v>827306.14447455411</v>
      </c>
      <c r="AE3" s="17">
        <f t="shared" si="4"/>
        <v>194342.81553892637</v>
      </c>
      <c r="AF3" s="17">
        <f t="shared" si="4"/>
        <v>252530.28392805366</v>
      </c>
      <c r="AG3" s="17">
        <f t="shared" si="4"/>
        <v>288511.0463102365</v>
      </c>
      <c r="AH3" s="17">
        <f t="shared" si="4"/>
        <v>347181.6005922209</v>
      </c>
      <c r="AI3" s="17">
        <f t="shared" si="4"/>
        <v>362447.20951706241</v>
      </c>
      <c r="AJ3" s="17">
        <f t="shared" ref="AJ3:AO3" si="5">AI9</f>
        <v>380797.66670579283</v>
      </c>
      <c r="AK3" s="17">
        <f t="shared" si="5"/>
        <v>392043.39740146772</v>
      </c>
      <c r="AL3" s="17">
        <f t="shared" si="5"/>
        <v>388490.20820130926</v>
      </c>
      <c r="AM3" s="17">
        <f t="shared" si="5"/>
        <v>384832.80295948411</v>
      </c>
      <c r="AN3" s="17">
        <f t="shared" si="5"/>
        <v>381077.23934960342</v>
      </c>
      <c r="AO3" s="17">
        <f t="shared" si="5"/>
        <v>377429.34445500054</v>
      </c>
      <c r="AP3" s="17">
        <f>AO9</f>
        <v>425715.26344928652</v>
      </c>
      <c r="AQ3" s="17">
        <f>AP9</f>
        <v>421689.77085567865</v>
      </c>
      <c r="AR3" s="17">
        <f>AQ9</f>
        <v>505144.1951671227</v>
      </c>
      <c r="AS3" s="17">
        <f>AR9</f>
        <v>531667.97468237102</v>
      </c>
      <c r="AT3" s="17"/>
    </row>
    <row r="4" spans="2:46" x14ac:dyDescent="0.25">
      <c r="B4" s="8" t="s">
        <v>58</v>
      </c>
      <c r="C4" s="6">
        <f>'PAYS costs Pivot'!B8+'PAYS costs Pivot'!C8</f>
        <v>21888.48</v>
      </c>
      <c r="D4" s="6">
        <f>'PAYS costs Pivot'!D8</f>
        <v>31026.01</v>
      </c>
      <c r="E4" s="6">
        <f>'PAYS costs Pivot'!E8</f>
        <v>1912.94</v>
      </c>
      <c r="F4" s="6">
        <f>'PAYS costs Pivot'!F8</f>
        <v>14641.79</v>
      </c>
      <c r="G4" s="6">
        <f>'PAYS costs Pivot'!G8</f>
        <v>49815.66</v>
      </c>
      <c r="H4" s="6">
        <f>'PAYS costs Pivot'!H8</f>
        <v>67154.759999999995</v>
      </c>
      <c r="I4" s="6">
        <f>'PAYS costs Pivot'!I8</f>
        <v>81496.11</v>
      </c>
      <c r="J4" s="6">
        <f>'PAYS costs Pivot'!J8</f>
        <v>52212.07</v>
      </c>
      <c r="K4" s="6">
        <f>'PAYS costs Pivot'!K8</f>
        <v>17269.25</v>
      </c>
      <c r="L4" s="6">
        <f>'PAYS costs Pivot'!L8</f>
        <v>40557.550000000003</v>
      </c>
      <c r="M4" s="6">
        <v>0</v>
      </c>
      <c r="N4" s="6">
        <f>'PAYS costs Pivot'!M8</f>
        <v>42895.090000000004</v>
      </c>
      <c r="O4" s="6">
        <f>'PAYS costs Pivot'!N8</f>
        <v>107235.82</v>
      </c>
      <c r="P4" s="6">
        <f>'PAYS costs Pivot'!O8</f>
        <v>63735.03</v>
      </c>
      <c r="Q4" s="6">
        <f>'PAYS costs Pivot'!P8</f>
        <v>33437.460000000006</v>
      </c>
      <c r="R4" s="6">
        <f>'PAYS costs Pivot'!Q8</f>
        <v>41575.130000000005</v>
      </c>
      <c r="S4" s="6">
        <f>'PAYS costs Pivot'!R8</f>
        <v>34435.99</v>
      </c>
      <c r="T4" s="6">
        <f>'PAYS costs Pivot'!S8</f>
        <v>64925.100000000006</v>
      </c>
      <c r="U4" s="6">
        <f>'PAYS costs Pivot'!T8</f>
        <v>24755.54</v>
      </c>
      <c r="V4" s="6">
        <f>'PAYS costs Pivot'!U8</f>
        <v>58210.5</v>
      </c>
      <c r="W4" s="6">
        <f>'PAYS costs Pivot'!V8</f>
        <v>75347.460000000006</v>
      </c>
      <c r="X4" s="6">
        <f>'PAYS costs Pivot'!W8</f>
        <v>46190.57</v>
      </c>
      <c r="Y4" s="6">
        <f>'PAYS costs Pivot'!X8</f>
        <v>50361.2</v>
      </c>
      <c r="Z4" s="6">
        <f>'PAYS costs Pivot'!Y8</f>
        <v>16097.5</v>
      </c>
      <c r="AA4" s="6">
        <f>'PAYS costs Pivot'!Z8</f>
        <v>23110.13</v>
      </c>
      <c r="AB4" s="6">
        <f>'PAYS costs Pivot'!AA8</f>
        <v>19987.060000000001</v>
      </c>
      <c r="AC4" s="6">
        <f>'PAYS costs Pivot'!AB8</f>
        <v>19388.830000000002</v>
      </c>
      <c r="AD4" s="6">
        <f>'PAYS costs Pivot'!AC8</f>
        <v>54028.06</v>
      </c>
      <c r="AE4" s="6">
        <f>'PAYS costs Pivot'!AD8</f>
        <v>60059.490000000005</v>
      </c>
      <c r="AF4" s="6">
        <f>'PAYS costs Pivot'!AE8</f>
        <v>38128.49</v>
      </c>
      <c r="AG4" s="6">
        <f>'PAYS costs Pivot'!AF8</f>
        <v>61279.490000000005</v>
      </c>
      <c r="AH4" s="6">
        <f>'PAYS costs Pivot'!AG8</f>
        <v>18097.68</v>
      </c>
      <c r="AI4" s="6">
        <f>'PAYS costs Pivot'!AH8</f>
        <v>21511.949999999997</v>
      </c>
      <c r="AJ4" s="6">
        <f>'PAYS costs Pivot'!AI8</f>
        <v>14538.25</v>
      </c>
      <c r="AK4" s="6">
        <f>'PAYS costs Pivot'!AJ8</f>
        <v>0</v>
      </c>
      <c r="AL4" s="6">
        <f>'PAYS costs Pivot'!AK8</f>
        <v>0</v>
      </c>
      <c r="AM4" s="6">
        <f>'PAYS costs Pivot'!AL8</f>
        <v>0</v>
      </c>
      <c r="AN4" s="6">
        <f>'PAYS costs Pivot'!AM8</f>
        <v>0</v>
      </c>
      <c r="AO4" s="6">
        <f>'PAYS costs Pivot'!AN8</f>
        <v>52131.86</v>
      </c>
      <c r="AP4" s="6">
        <f>'PAYS costs Pivot'!AO8</f>
        <v>0</v>
      </c>
      <c r="AQ4" s="6">
        <f>'PAYS costs Pivot'!AP8</f>
        <v>87617.85</v>
      </c>
      <c r="AR4" s="6">
        <f>'PAYS costs Pivot'!AQ8</f>
        <v>30929.15</v>
      </c>
      <c r="AS4" s="6">
        <f>'PAYS costs Pivot'!AR8</f>
        <v>49192.97</v>
      </c>
      <c r="AT4" s="6"/>
    </row>
    <row r="5" spans="2:46" x14ac:dyDescent="0.25">
      <c r="B5" s="8" t="s">
        <v>428</v>
      </c>
      <c r="C5" s="6"/>
      <c r="D5" s="6"/>
      <c r="E5" s="6"/>
      <c r="F5" s="6"/>
      <c r="G5" s="6"/>
      <c r="H5" s="6"/>
      <c r="I5" s="6"/>
      <c r="J5" s="6"/>
      <c r="K5" s="6"/>
      <c r="L5" s="6"/>
      <c r="M5" s="6">
        <f>-H9</f>
        <v>-184805.58830074637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>
        <f>-W9</f>
        <v>-685363.89284558839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/>
    </row>
    <row r="6" spans="2:46" x14ac:dyDescent="0.25">
      <c r="B6" s="8" t="s">
        <v>427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-'PAYS bal write off 3-22 '!K74</f>
        <v>-8404.8578125000004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f>'PAYS unpaid bal write off 12-22'!R11</f>
        <v>-692.5532558282822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f>'PAYS unpaid billing w-o 2-24'!R11</f>
        <v>-142.30083333333334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57"/>
    </row>
    <row r="7" spans="2:46" x14ac:dyDescent="0.25">
      <c r="B7" s="8" t="s">
        <v>429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>
        <f>'PAYS unpaid bal write off 12-22'!R6</f>
        <v>387.15675951366387</v>
      </c>
      <c r="X7" s="6">
        <v>0</v>
      </c>
      <c r="Y7" s="6">
        <v>0</v>
      </c>
      <c r="Z7" s="6">
        <v>0</v>
      </c>
      <c r="AA7" s="6">
        <f>'PAYS Amort Crrtg Entries'!AE280</f>
        <v>2979.1408147609818</v>
      </c>
      <c r="AB7" s="6">
        <v>0</v>
      </c>
      <c r="AC7" s="6">
        <f>'PAYS Amort Crrtg Entries (2)'!AF2</f>
        <v>428.90625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57"/>
    </row>
    <row r="8" spans="2:46" x14ac:dyDescent="0.25">
      <c r="B8" s="8" t="s">
        <v>56</v>
      </c>
      <c r="C8" s="14">
        <v>0</v>
      </c>
      <c r="D8" s="14">
        <v>0</v>
      </c>
      <c r="E8" s="14">
        <f>'PAYS Amort schedule'!H11</f>
        <v>153.94091296334616</v>
      </c>
      <c r="F8" s="14">
        <f>'PAYS Amort schedule'!I17</f>
        <v>362.76484676002565</v>
      </c>
      <c r="G8" s="14">
        <f>'PAYS Amort schedule'!J23</f>
        <v>474.92224755367641</v>
      </c>
      <c r="H8" s="14">
        <f>'PAYS Amort schedule'!K32</f>
        <v>642.42369197655432</v>
      </c>
      <c r="I8" s="14">
        <f>'PAYS Amort schedule'!L44</f>
        <v>950.150055050226</v>
      </c>
      <c r="J8" s="14">
        <f>'PAYS Amort schedule'!M61</f>
        <v>1471.7542474817876</v>
      </c>
      <c r="K8" s="14">
        <f>'PAYS Amort schedule'!N70</f>
        <v>2000.3529957490173</v>
      </c>
      <c r="L8" s="14">
        <f>'PAYS Amort schedule'!O80</f>
        <v>2266.6349328303177</v>
      </c>
      <c r="M8" s="14">
        <f>'PAYS Amort schedule'!P87</f>
        <v>1765.4794855642854</v>
      </c>
      <c r="N8" s="14">
        <f>'PAYS Amort schedule'!Q92</f>
        <v>1941.4731657268321</v>
      </c>
      <c r="O8" s="14">
        <f>'PAYS Amort schedule'!R99</f>
        <v>2126.8897582397071</v>
      </c>
      <c r="P8" s="14">
        <f>'PAYS Amort schedule'!S114</f>
        <v>2532.2527140730399</v>
      </c>
      <c r="Q8" s="14">
        <f>'PAYS Amort schedule'!T132</f>
        <v>3186.8738274432799</v>
      </c>
      <c r="R8" s="14">
        <f>'PAYS Amort schedule'!U141</f>
        <v>3621.2396731283361</v>
      </c>
      <c r="S8" s="14">
        <f>'PAYS Amort schedule'!V151</f>
        <v>3895.822416423543</v>
      </c>
      <c r="T8" s="14">
        <f>'PAYS Amort schedule'!W154</f>
        <v>4101.9922979594894</v>
      </c>
      <c r="U8" s="14">
        <f>'PAYS Amort schedule'!X169</f>
        <v>4354.5292028367503</v>
      </c>
      <c r="V8" s="14">
        <f>'PAYS Amort schedule'!Y187</f>
        <v>4734.4908993806794</v>
      </c>
      <c r="W8" s="14">
        <f>'PAYS Amort schedule'!Z200</f>
        <v>5064.0171737097062</v>
      </c>
      <c r="X8" s="14">
        <f>'PAYS Amort schedule'!AA210</f>
        <v>5394.3770938720654</v>
      </c>
      <c r="Y8" s="14">
        <f>'PAYS Amort schedule'!AB233</f>
        <v>5785.4341694574669</v>
      </c>
      <c r="Z8" s="14">
        <f>'PAYS Amort schedule'!AC255</f>
        <v>6173.8026339317557</v>
      </c>
      <c r="AA8" s="14">
        <f>'PAYS Amort schedule'!AD271</f>
        <v>6050.3629832110209</v>
      </c>
      <c r="AB8" s="14">
        <f>'PAYS Amort schedule'!AE287</f>
        <v>6502.762072800364</v>
      </c>
      <c r="AC8" s="14">
        <f>'PAYS Amort schedule'!AF300</f>
        <v>6694.3464825225892</v>
      </c>
      <c r="AD8" s="14">
        <f>'PAYS Amort schedule'!AG313</f>
        <v>1627.4960900394124</v>
      </c>
      <c r="AE8" s="14">
        <f>'PAYS Amort schedule'!AH329</f>
        <v>1872.0216108727459</v>
      </c>
      <c r="AF8" s="14">
        <f>'PAYS Amort schedule'!AI345</f>
        <v>2147.7276178171905</v>
      </c>
      <c r="AG8" s="14">
        <f>'PAYS Amort schedule'!AJ362</f>
        <v>2608.9357180156035</v>
      </c>
      <c r="AH8" s="14">
        <f>'PAYS Amort schedule'!AK380</f>
        <v>2832.0710751584597</v>
      </c>
      <c r="AI8" s="14">
        <f>'PAYS Amort schedule'!AL397</f>
        <v>3161.4928112695702</v>
      </c>
      <c r="AJ8" s="14">
        <f>'PAYS Amort schedule'!AM397</f>
        <v>3292.5193043251256</v>
      </c>
      <c r="AK8" s="14">
        <f>'PAYS Amort schedule'!AN424</f>
        <v>3553.1892001584583</v>
      </c>
      <c r="AL8" s="14">
        <f>'PAYS Amort schedule'!AO424</f>
        <v>3657.4052418251249</v>
      </c>
      <c r="AM8" s="14">
        <f>'PAYS Amort schedule'!AP424</f>
        <v>3613.2627765473471</v>
      </c>
      <c r="AN8" s="163">
        <f>'PAYS Amort schedule'!AQ442</f>
        <v>3647.8948946029022</v>
      </c>
      <c r="AO8" s="163">
        <f>'PAYS Amort schedule'!AR456</f>
        <v>3845.9410057140144</v>
      </c>
      <c r="AP8" s="163">
        <f>'PAYS Amort schedule'!AS460</f>
        <v>4025.4925936078771</v>
      </c>
      <c r="AQ8" s="163">
        <f>'PAYS Amort schedule'!AT476</f>
        <v>4163.4256885559789</v>
      </c>
      <c r="AR8" s="163">
        <f>'PAYS Amort schedule'!AU494</f>
        <v>4405.370484751631</v>
      </c>
      <c r="AS8" s="163">
        <f>'PAYS Amort schedule'!AV515</f>
        <v>4704.6022304511071</v>
      </c>
      <c r="AT8" s="57"/>
    </row>
    <row r="9" spans="2:46" x14ac:dyDescent="0.25">
      <c r="B9" s="8" t="s">
        <v>61</v>
      </c>
      <c r="C9" s="6">
        <f>C4-C8</f>
        <v>21888.48</v>
      </c>
      <c r="D9" s="6">
        <f t="shared" ref="D9:I9" si="6">D3+D4-D8</f>
        <v>52914.49</v>
      </c>
      <c r="E9" s="6">
        <f t="shared" si="6"/>
        <v>54673.489087036651</v>
      </c>
      <c r="F9" s="6">
        <f t="shared" si="6"/>
        <v>68952.514240276621</v>
      </c>
      <c r="G9" s="6">
        <f t="shared" si="6"/>
        <v>118293.25199272294</v>
      </c>
      <c r="H9" s="6">
        <f t="shared" si="6"/>
        <v>184805.58830074637</v>
      </c>
      <c r="I9" s="6">
        <f t="shared" si="6"/>
        <v>265351.54824569618</v>
      </c>
      <c r="J9" s="6">
        <f t="shared" ref="J9:K9" si="7">J3+J4-J8</f>
        <v>316091.86399821442</v>
      </c>
      <c r="K9" s="6">
        <f t="shared" si="7"/>
        <v>331360.76100246538</v>
      </c>
      <c r="L9" s="6">
        <f>L3+L4+L5-L8</f>
        <v>369651.67606963508</v>
      </c>
      <c r="M9" s="6">
        <f t="shared" ref="M9:R9" si="8">M3+M4+M5+M6-M8</f>
        <v>183080.60828332443</v>
      </c>
      <c r="N9" s="6">
        <f>N3+N4+N5+N6-N8</f>
        <v>215629.36730509758</v>
      </c>
      <c r="O9" s="6">
        <f t="shared" si="8"/>
        <v>320738.29754685785</v>
      </c>
      <c r="P9" s="6">
        <f t="shared" si="8"/>
        <v>381941.07483278483</v>
      </c>
      <c r="Q9" s="6">
        <f t="shared" si="8"/>
        <v>412191.66100534156</v>
      </c>
      <c r="R9" s="6">
        <f t="shared" si="8"/>
        <v>450145.55133221322</v>
      </c>
      <c r="S9" s="6">
        <f t="shared" ref="S9:T9" si="9">S3+S4+S5+S6-S8</f>
        <v>480685.71891578968</v>
      </c>
      <c r="T9" s="6">
        <f t="shared" si="9"/>
        <v>541508.8266178302</v>
      </c>
      <c r="U9" s="6">
        <f>U3+U4+U5+U6-U8</f>
        <v>561909.83741499344</v>
      </c>
      <c r="V9" s="6">
        <f>V3+V4+V5+V6-V8</f>
        <v>615385.84651561279</v>
      </c>
      <c r="W9" s="6">
        <f t="shared" ref="W9:AB9" si="10">W3+W4+W5+W6+W7-W8</f>
        <v>685363.89284558839</v>
      </c>
      <c r="X9" s="6">
        <f t="shared" si="10"/>
        <v>726160.08575171628</v>
      </c>
      <c r="Y9" s="6">
        <f t="shared" si="10"/>
        <v>770735.85158225882</v>
      </c>
      <c r="Z9" s="6">
        <f t="shared" si="10"/>
        <v>780659.54894832708</v>
      </c>
      <c r="AA9" s="6">
        <f>AA3+AA4+AA5+AA6+AA7-AA8</f>
        <v>800698.45677987696</v>
      </c>
      <c r="AB9" s="6">
        <f t="shared" si="10"/>
        <v>814182.7547070767</v>
      </c>
      <c r="AC9" s="6">
        <f t="shared" ref="AC9:AH9" si="11">AC3+AC4+AC5+AC6+AC7-AC8</f>
        <v>827306.14447455411</v>
      </c>
      <c r="AD9" s="6">
        <f t="shared" si="11"/>
        <v>194342.81553892637</v>
      </c>
      <c r="AE9" s="6">
        <f t="shared" si="11"/>
        <v>252530.28392805366</v>
      </c>
      <c r="AF9" s="6">
        <f t="shared" si="11"/>
        <v>288511.0463102365</v>
      </c>
      <c r="AG9" s="6">
        <f t="shared" si="11"/>
        <v>347181.6005922209</v>
      </c>
      <c r="AH9" s="6">
        <f t="shared" si="11"/>
        <v>362447.20951706241</v>
      </c>
      <c r="AI9" s="6">
        <f t="shared" ref="AI9:AJ9" si="12">AI3+AI4+AI5+AI6+AI7-AI8</f>
        <v>380797.66670579283</v>
      </c>
      <c r="AJ9" s="6">
        <f t="shared" si="12"/>
        <v>392043.39740146772</v>
      </c>
      <c r="AK9" s="6">
        <f t="shared" ref="AK9:AP9" si="13">AK3+AK4+AK5+AK6+AK7-AK8</f>
        <v>388490.20820130926</v>
      </c>
      <c r="AL9" s="6">
        <f t="shared" si="13"/>
        <v>384832.80295948411</v>
      </c>
      <c r="AM9" s="6">
        <f t="shared" si="13"/>
        <v>381077.23934960342</v>
      </c>
      <c r="AN9" s="6">
        <f t="shared" si="13"/>
        <v>377429.34445500054</v>
      </c>
      <c r="AO9" s="6">
        <f t="shared" si="13"/>
        <v>425715.26344928652</v>
      </c>
      <c r="AP9" s="6">
        <f t="shared" si="13"/>
        <v>421689.77085567865</v>
      </c>
      <c r="AQ9" s="6">
        <f t="shared" ref="AQ9:AR9" si="14">AQ3+AQ4+AQ5+AQ6+AQ7-AQ8</f>
        <v>505144.1951671227</v>
      </c>
      <c r="AR9" s="6">
        <f t="shared" si="14"/>
        <v>531667.97468237102</v>
      </c>
      <c r="AS9" s="6">
        <f>AS3+AS4+AS5+AS6+AS7-AS8</f>
        <v>576156.34245191992</v>
      </c>
      <c r="AT9" s="57"/>
    </row>
    <row r="10" spans="2:46" x14ac:dyDescent="0.25">
      <c r="B10" s="8" t="s">
        <v>51</v>
      </c>
      <c r="C10" s="10">
        <f t="shared" ref="C10:H10" si="15">-1*(C9*0.23716834)</f>
        <v>-5191.2544667231996</v>
      </c>
      <c r="D10" s="10">
        <f t="shared" si="15"/>
        <v>-12549.641755246599</v>
      </c>
      <c r="E10" s="18">
        <f t="shared" si="15"/>
        <v>-12966.820648780598</v>
      </c>
      <c r="F10" s="18">
        <f t="shared" si="15"/>
        <v>-16353.353341192767</v>
      </c>
      <c r="G10" s="18">
        <f t="shared" si="15"/>
        <v>-28055.414208315793</v>
      </c>
      <c r="H10" s="18">
        <f t="shared" si="15"/>
        <v>-43830.034600011437</v>
      </c>
      <c r="I10" s="18">
        <f>-1*(I9*0.23716834)</f>
        <v>-62932.986213861674</v>
      </c>
      <c r="J10" s="18">
        <f t="shared" ref="J10:O10" si="16">-1*(J9*0.237077)</f>
        <v>-74938.110841104688</v>
      </c>
      <c r="K10" s="18">
        <f t="shared" si="16"/>
        <v>-78558.015136181493</v>
      </c>
      <c r="L10" s="18">
        <f t="shared" si="16"/>
        <v>-87635.910407560878</v>
      </c>
      <c r="M10" s="18">
        <f t="shared" si="16"/>
        <v>-43404.201369985705</v>
      </c>
      <c r="N10" s="18">
        <f t="shared" si="16"/>
        <v>-51120.763512590624</v>
      </c>
      <c r="O10" s="18">
        <f t="shared" si="16"/>
        <v>-76039.673367516429</v>
      </c>
      <c r="P10" s="18">
        <f t="shared" ref="P10:U10" si="17">-1*(P9*0.237077)</f>
        <v>-90549.444198132129</v>
      </c>
      <c r="Q10" s="18">
        <f t="shared" si="17"/>
        <v>-97721.162416163366</v>
      </c>
      <c r="R10" s="18">
        <f t="shared" si="17"/>
        <v>-106719.15687318712</v>
      </c>
      <c r="S10" s="18">
        <f t="shared" si="17"/>
        <v>-113959.52818339868</v>
      </c>
      <c r="T10" s="18">
        <f t="shared" si="17"/>
        <v>-128379.28808807534</v>
      </c>
      <c r="U10" s="18">
        <f t="shared" si="17"/>
        <v>-133215.8985248344</v>
      </c>
      <c r="V10" s="18">
        <f>-1*(V9*0.236739)</f>
        <v>-145685.82991825967</v>
      </c>
      <c r="W10" s="18">
        <f>-1*(W9*0.236739)</f>
        <v>-162252.36262837175</v>
      </c>
      <c r="X10" s="18">
        <f>-1*(X9*0.236739)</f>
        <v>-171910.41254077558</v>
      </c>
      <c r="Y10" s="18">
        <f>-1*(Y9*0.236739)</f>
        <v>-182463.23476773239</v>
      </c>
      <c r="Z10" s="18">
        <f t="shared" ref="Z10:AE10" si="18">-1*(Z9*0.23733083)</f>
        <v>-185274.57869933208</v>
      </c>
      <c r="AA10" s="18">
        <f t="shared" si="18"/>
        <v>-190030.42932728733</v>
      </c>
      <c r="AB10" s="18">
        <f t="shared" si="18"/>
        <v>-193230.6689463169</v>
      </c>
      <c r="AC10" s="18">
        <f t="shared" si="18"/>
        <v>-196345.25393224583</v>
      </c>
      <c r="AD10" s="18">
        <f t="shared" si="18"/>
        <v>-46123.541716390289</v>
      </c>
      <c r="AE10" s="18">
        <f t="shared" si="18"/>
        <v>-59933.221884780636</v>
      </c>
      <c r="AF10" s="18">
        <f>-1*(AF9*0.23733083)</f>
        <v>-68472.566084976861</v>
      </c>
      <c r="AG10" s="18">
        <f>-1*(AG9*0.23733083)</f>
        <v>-82396.897429280274</v>
      </c>
      <c r="AH10" s="18">
        <f>-1*(AH9*0.235516)</f>
        <v>-85362.116996620476</v>
      </c>
      <c r="AI10" s="18">
        <f>-1*(AI9*0.235516)</f>
        <v>-89683.943271881508</v>
      </c>
      <c r="AJ10" s="18">
        <f t="shared" ref="AJ10:AO10" si="19">-1*(AJ9*0.23552248)</f>
        <v>-92335.033223619233</v>
      </c>
      <c r="AK10" s="18">
        <f t="shared" si="19"/>
        <v>-91498.177291288695</v>
      </c>
      <c r="AL10" s="18">
        <f t="shared" si="19"/>
        <v>-90636.776138369038</v>
      </c>
      <c r="AM10" s="18">
        <f t="shared" si="19"/>
        <v>-89752.256483172183</v>
      </c>
      <c r="AN10" s="18">
        <f t="shared" si="19"/>
        <v>-88893.095230815976</v>
      </c>
      <c r="AO10" s="18">
        <f t="shared" si="19"/>
        <v>-100265.51462142932</v>
      </c>
      <c r="AP10" s="18">
        <f t="shared" ref="AP10:AQ10" si="20">-1*(AP9*0.23552248)</f>
        <v>-99317.420622561156</v>
      </c>
      <c r="AQ10" s="18">
        <f t="shared" si="20"/>
        <v>-118972.81360336476</v>
      </c>
      <c r="AR10" s="18">
        <f t="shared" ref="AR10:AS10" si="21">-1*(AR9*0.23552248)</f>
        <v>-125219.75993376924</v>
      </c>
      <c r="AS10" s="18">
        <f t="shared" si="21"/>
        <v>-135697.77064200546</v>
      </c>
      <c r="AT10" s="19"/>
    </row>
    <row r="11" spans="2:46" x14ac:dyDescent="0.25">
      <c r="B11" s="8" t="s">
        <v>62</v>
      </c>
      <c r="C11" s="16">
        <f t="shared" ref="C11:I11" si="22">C9+C10</f>
        <v>16697.2255332768</v>
      </c>
      <c r="D11" s="16">
        <f t="shared" si="22"/>
        <v>40364.848244753397</v>
      </c>
      <c r="E11" s="19">
        <f t="shared" si="22"/>
        <v>41706.668438256049</v>
      </c>
      <c r="F11" s="19">
        <f t="shared" si="22"/>
        <v>52599.160899083858</v>
      </c>
      <c r="G11" s="19">
        <f t="shared" si="22"/>
        <v>90237.837784407151</v>
      </c>
      <c r="H11" s="19">
        <f t="shared" si="22"/>
        <v>140975.55370073492</v>
      </c>
      <c r="I11" s="19">
        <f t="shared" si="22"/>
        <v>202418.5620318345</v>
      </c>
      <c r="J11" s="19">
        <f t="shared" ref="J11:K11" si="23">J9+J10</f>
        <v>241153.75315710972</v>
      </c>
      <c r="K11" s="19">
        <f t="shared" si="23"/>
        <v>252802.74586628389</v>
      </c>
      <c r="L11" s="19">
        <f t="shared" ref="L11:M11" si="24">L9+L10</f>
        <v>282015.76566207421</v>
      </c>
      <c r="M11" s="19">
        <f t="shared" si="24"/>
        <v>139676.40691333872</v>
      </c>
      <c r="N11" s="19">
        <f t="shared" ref="N11:S11" si="25">N9+N10</f>
        <v>164508.60379250697</v>
      </c>
      <c r="O11" s="19">
        <f t="shared" si="25"/>
        <v>244698.62417934142</v>
      </c>
      <c r="P11" s="19">
        <f t="shared" si="25"/>
        <v>291391.63063465268</v>
      </c>
      <c r="Q11" s="19">
        <f t="shared" si="25"/>
        <v>314470.4985891782</v>
      </c>
      <c r="R11" s="19">
        <f t="shared" si="25"/>
        <v>343426.39445902611</v>
      </c>
      <c r="S11" s="19">
        <f t="shared" si="25"/>
        <v>366726.19073239097</v>
      </c>
      <c r="T11" s="19">
        <f t="shared" ref="T11:U11" si="26">T9+T10</f>
        <v>413129.53852975485</v>
      </c>
      <c r="U11" s="19">
        <f t="shared" si="26"/>
        <v>428693.93889015901</v>
      </c>
      <c r="V11" s="19">
        <f t="shared" ref="V11:W11" si="27">V9+V10</f>
        <v>469700.01659735315</v>
      </c>
      <c r="W11" s="19">
        <f t="shared" si="27"/>
        <v>523111.53021721664</v>
      </c>
      <c r="X11" s="19">
        <f t="shared" ref="X11:Y11" si="28">X9+X10</f>
        <v>554249.67321094067</v>
      </c>
      <c r="Y11" s="19">
        <f t="shared" si="28"/>
        <v>588272.6168145265</v>
      </c>
      <c r="Z11" s="19">
        <f t="shared" ref="Z11:AA11" si="29">Z9+Z10</f>
        <v>595384.970248995</v>
      </c>
      <c r="AA11" s="19">
        <f t="shared" si="29"/>
        <v>610668.02745258959</v>
      </c>
      <c r="AB11" s="19">
        <f t="shared" ref="AB11:AC11" si="30">AB9+AB10</f>
        <v>620952.08576075977</v>
      </c>
      <c r="AC11" s="19">
        <f t="shared" si="30"/>
        <v>630960.89054230833</v>
      </c>
      <c r="AD11" s="19">
        <f t="shared" ref="AD11:AE11" si="31">AD9+AD10</f>
        <v>148219.27382253608</v>
      </c>
      <c r="AE11" s="19">
        <f t="shared" si="31"/>
        <v>192597.06204327301</v>
      </c>
      <c r="AF11" s="19">
        <f t="shared" ref="AF11:AG11" si="32">AF9+AF10</f>
        <v>220038.48022525964</v>
      </c>
      <c r="AG11" s="19">
        <f t="shared" si="32"/>
        <v>264784.70316294063</v>
      </c>
      <c r="AH11" s="19">
        <f t="shared" ref="AH11:AI11" si="33">AH9+AH10</f>
        <v>277085.09252044192</v>
      </c>
      <c r="AI11" s="19">
        <f t="shared" si="33"/>
        <v>291113.72343391133</v>
      </c>
      <c r="AJ11" s="19">
        <f t="shared" ref="AJ11:AK11" si="34">AJ9+AJ10</f>
        <v>299708.3641778485</v>
      </c>
      <c r="AK11" s="19">
        <f t="shared" si="34"/>
        <v>296992.03091002058</v>
      </c>
      <c r="AL11" s="19">
        <f t="shared" ref="AL11" si="35">AL9+AL10</f>
        <v>294196.02682111505</v>
      </c>
      <c r="AM11" s="19">
        <f t="shared" ref="AM11:AN11" si="36">AM9+AM10</f>
        <v>291324.98286643124</v>
      </c>
      <c r="AN11" s="19">
        <f t="shared" si="36"/>
        <v>288536.24922418455</v>
      </c>
      <c r="AO11" s="19">
        <f t="shared" ref="AO11:AP11" si="37">AO9+AO10</f>
        <v>325449.7488278572</v>
      </c>
      <c r="AP11" s="19">
        <f t="shared" si="37"/>
        <v>322372.35023311747</v>
      </c>
      <c r="AQ11" s="19">
        <f t="shared" ref="AQ11:AR11" si="38">AQ9+AQ10</f>
        <v>386171.38156375795</v>
      </c>
      <c r="AR11" s="19">
        <f t="shared" si="38"/>
        <v>406448.21474860178</v>
      </c>
      <c r="AS11" s="19">
        <f t="shared" ref="AS11" si="39">AS9+AS10</f>
        <v>440458.57180991443</v>
      </c>
      <c r="AT11" s="19"/>
    </row>
    <row r="12" spans="2:46" x14ac:dyDescent="0.25">
      <c r="B12" s="8" t="s">
        <v>59</v>
      </c>
      <c r="C12" s="15">
        <v>9.0399999999999994E-2</v>
      </c>
      <c r="D12" s="15">
        <v>9.0399999999999994E-2</v>
      </c>
      <c r="E12" s="20">
        <v>9.0399999999999994E-2</v>
      </c>
      <c r="F12" s="20">
        <v>9.0399999999999994E-2</v>
      </c>
      <c r="G12" s="20">
        <v>9.0399999999999994E-2</v>
      </c>
      <c r="H12" s="20">
        <v>9.0399999999999994E-2</v>
      </c>
      <c r="I12" s="20">
        <v>9.0399999999999994E-2</v>
      </c>
      <c r="J12" s="20">
        <v>9.0399999999999994E-2</v>
      </c>
      <c r="K12" s="20">
        <v>9.0399999999999994E-2</v>
      </c>
      <c r="L12" s="20">
        <v>9.0399999999999994E-2</v>
      </c>
      <c r="M12" s="20">
        <v>9.0399999999999994E-2</v>
      </c>
      <c r="N12" s="78">
        <v>8.2900000000000001E-2</v>
      </c>
      <c r="O12" s="79">
        <v>8.2900000000000001E-2</v>
      </c>
      <c r="P12" s="79">
        <v>8.2900000000000001E-2</v>
      </c>
      <c r="Q12" s="79">
        <v>8.2900000000000001E-2</v>
      </c>
      <c r="R12" s="79">
        <v>8.2900000000000001E-2</v>
      </c>
      <c r="S12" s="79">
        <v>8.2900000000000001E-2</v>
      </c>
      <c r="T12" s="79">
        <v>8.2900000000000001E-2</v>
      </c>
      <c r="U12" s="79">
        <v>8.2900000000000001E-2</v>
      </c>
      <c r="V12" s="79">
        <v>8.2900000000000001E-2</v>
      </c>
      <c r="W12" s="79">
        <v>8.2900000000000001E-2</v>
      </c>
      <c r="X12" s="79">
        <v>8.2900000000000001E-2</v>
      </c>
      <c r="Y12" s="79">
        <v>8.2900000000000001E-2</v>
      </c>
      <c r="Z12" s="79">
        <v>8.2900000000000001E-2</v>
      </c>
      <c r="AA12" s="79">
        <v>8.2900000000000001E-2</v>
      </c>
      <c r="AB12" s="79">
        <v>8.2900000000000001E-2</v>
      </c>
      <c r="AC12" s="79">
        <v>8.2900000000000001E-2</v>
      </c>
      <c r="AD12" s="78">
        <v>7.6300000000000007E-2</v>
      </c>
      <c r="AE12" s="79">
        <v>7.6300000000000007E-2</v>
      </c>
      <c r="AF12" s="79">
        <v>7.6300000000000007E-2</v>
      </c>
      <c r="AG12" s="78">
        <v>8.3599999999999994E-2</v>
      </c>
      <c r="AH12" s="79">
        <v>8.3599999999999994E-2</v>
      </c>
      <c r="AI12" s="79">
        <v>8.3599999999999994E-2</v>
      </c>
      <c r="AJ12" s="79">
        <v>8.3599999999999994E-2</v>
      </c>
      <c r="AK12" s="79">
        <v>8.3599999999999994E-2</v>
      </c>
      <c r="AL12" s="79">
        <v>8.3599999999999994E-2</v>
      </c>
      <c r="AM12" s="79">
        <v>8.3599999999999994E-2</v>
      </c>
      <c r="AN12" s="79">
        <v>8.3599999999999994E-2</v>
      </c>
      <c r="AO12" s="79">
        <v>8.3599999999999994E-2</v>
      </c>
      <c r="AP12" s="79">
        <v>8.3599999999999994E-2</v>
      </c>
      <c r="AQ12" s="79">
        <v>8.3599999999999994E-2</v>
      </c>
      <c r="AR12" s="79">
        <v>8.3599999999999994E-2</v>
      </c>
      <c r="AS12" s="79">
        <v>8.3599999999999994E-2</v>
      </c>
      <c r="AT12" s="20"/>
    </row>
    <row r="13" spans="2:46" x14ac:dyDescent="0.25">
      <c r="B13" s="8" t="s">
        <v>60</v>
      </c>
      <c r="C13" s="13">
        <v>0.04</v>
      </c>
      <c r="D13" s="13">
        <v>0.04</v>
      </c>
      <c r="E13" s="13">
        <v>0.04</v>
      </c>
      <c r="F13" s="13">
        <v>0.04</v>
      </c>
      <c r="G13" s="13">
        <v>0.04</v>
      </c>
      <c r="H13" s="13">
        <v>0.04</v>
      </c>
      <c r="I13" s="13">
        <v>0.04</v>
      </c>
      <c r="J13" s="13">
        <v>0.03</v>
      </c>
      <c r="K13" s="13">
        <v>0.03</v>
      </c>
      <c r="L13" s="13">
        <v>0.03</v>
      </c>
      <c r="M13" s="13">
        <v>0.03</v>
      </c>
      <c r="N13" s="13">
        <v>0.03</v>
      </c>
      <c r="O13" s="13">
        <v>0.03</v>
      </c>
      <c r="P13" s="13">
        <v>0.03</v>
      </c>
      <c r="Q13" s="13">
        <v>0.03</v>
      </c>
      <c r="R13" s="13">
        <v>0.03</v>
      </c>
      <c r="S13" s="13">
        <v>0.03</v>
      </c>
      <c r="T13" s="13">
        <v>0.03</v>
      </c>
      <c r="U13" s="13">
        <v>0.03</v>
      </c>
      <c r="V13" s="13">
        <v>0.03</v>
      </c>
      <c r="W13" s="13">
        <v>0.03</v>
      </c>
      <c r="X13" s="13">
        <v>0.03</v>
      </c>
      <c r="Y13" s="13">
        <v>0.03</v>
      </c>
      <c r="Z13" s="13">
        <v>0.03</v>
      </c>
      <c r="AA13" s="13">
        <v>0.03</v>
      </c>
      <c r="AB13" s="13">
        <v>0.03</v>
      </c>
      <c r="AC13" s="13">
        <v>0.03</v>
      </c>
      <c r="AD13" s="13">
        <v>0.03</v>
      </c>
      <c r="AE13" s="13">
        <v>0.03</v>
      </c>
      <c r="AF13" s="13">
        <v>0.03</v>
      </c>
      <c r="AG13" s="13">
        <v>0.03</v>
      </c>
      <c r="AH13" s="13">
        <v>0.03</v>
      </c>
      <c r="AI13" s="13">
        <v>0.03</v>
      </c>
      <c r="AJ13" s="13">
        <v>0.03</v>
      </c>
      <c r="AK13" s="13">
        <v>0.03</v>
      </c>
      <c r="AL13" s="13">
        <v>0.03</v>
      </c>
      <c r="AM13" s="13">
        <v>0.03</v>
      </c>
      <c r="AN13" s="13">
        <v>0.03</v>
      </c>
      <c r="AO13" s="13">
        <v>0.03</v>
      </c>
      <c r="AP13" s="13">
        <v>0.03</v>
      </c>
      <c r="AQ13" s="13">
        <v>0.03</v>
      </c>
      <c r="AR13" s="13">
        <v>0.03</v>
      </c>
      <c r="AS13" s="13">
        <v>0.03</v>
      </c>
      <c r="AT13" s="53"/>
    </row>
    <row r="14" spans="2:46" x14ac:dyDescent="0.25">
      <c r="B14" s="8" t="s">
        <v>47</v>
      </c>
      <c r="C14" s="13">
        <f t="shared" ref="C14:I14" si="40">C12-C13</f>
        <v>5.0399999999999993E-2</v>
      </c>
      <c r="D14" s="13">
        <f t="shared" si="40"/>
        <v>5.0399999999999993E-2</v>
      </c>
      <c r="E14" s="13">
        <f t="shared" si="40"/>
        <v>5.0399999999999993E-2</v>
      </c>
      <c r="F14" s="13">
        <f t="shared" si="40"/>
        <v>5.0399999999999993E-2</v>
      </c>
      <c r="G14" s="13">
        <f t="shared" si="40"/>
        <v>5.0399999999999993E-2</v>
      </c>
      <c r="H14" s="13">
        <f t="shared" si="40"/>
        <v>5.0399999999999993E-2</v>
      </c>
      <c r="I14" s="13">
        <f t="shared" si="40"/>
        <v>5.0399999999999993E-2</v>
      </c>
      <c r="J14" s="13">
        <f t="shared" ref="J14:K14" si="41">J12-J13</f>
        <v>6.0399999999999995E-2</v>
      </c>
      <c r="K14" s="13">
        <f t="shared" si="41"/>
        <v>6.0399999999999995E-2</v>
      </c>
      <c r="L14" s="13">
        <f t="shared" ref="L14:M14" si="42">L12-L13</f>
        <v>6.0399999999999995E-2</v>
      </c>
      <c r="M14" s="13">
        <f t="shared" si="42"/>
        <v>6.0399999999999995E-2</v>
      </c>
      <c r="N14" s="13">
        <f t="shared" ref="N14:O14" si="43">N12-N13</f>
        <v>5.2900000000000003E-2</v>
      </c>
      <c r="O14" s="13">
        <f t="shared" si="43"/>
        <v>5.2900000000000003E-2</v>
      </c>
      <c r="P14" s="13">
        <f t="shared" ref="P14:Q14" si="44">P12-P13</f>
        <v>5.2900000000000003E-2</v>
      </c>
      <c r="Q14" s="13">
        <f t="shared" si="44"/>
        <v>5.2900000000000003E-2</v>
      </c>
      <c r="R14" s="13">
        <f t="shared" ref="R14:S14" si="45">R12-R13</f>
        <v>5.2900000000000003E-2</v>
      </c>
      <c r="S14" s="13">
        <f t="shared" si="45"/>
        <v>5.2900000000000003E-2</v>
      </c>
      <c r="T14" s="13">
        <f t="shared" ref="T14:U14" si="46">T12-T13</f>
        <v>5.2900000000000003E-2</v>
      </c>
      <c r="U14" s="13">
        <f t="shared" si="46"/>
        <v>5.2900000000000003E-2</v>
      </c>
      <c r="V14" s="13">
        <f t="shared" ref="V14:W14" si="47">V12-V13</f>
        <v>5.2900000000000003E-2</v>
      </c>
      <c r="W14" s="13">
        <f t="shared" si="47"/>
        <v>5.2900000000000003E-2</v>
      </c>
      <c r="X14" s="13">
        <f t="shared" ref="X14:Y14" si="48">X12-X13</f>
        <v>5.2900000000000003E-2</v>
      </c>
      <c r="Y14" s="13">
        <f t="shared" si="48"/>
        <v>5.2900000000000003E-2</v>
      </c>
      <c r="Z14" s="13">
        <f t="shared" ref="Z14:AA14" si="49">Z12-Z13</f>
        <v>5.2900000000000003E-2</v>
      </c>
      <c r="AA14" s="13">
        <f t="shared" si="49"/>
        <v>5.2900000000000003E-2</v>
      </c>
      <c r="AB14" s="13">
        <f t="shared" ref="AB14:AC14" si="50">AB12-AB13</f>
        <v>5.2900000000000003E-2</v>
      </c>
      <c r="AC14" s="13">
        <f t="shared" si="50"/>
        <v>5.2900000000000003E-2</v>
      </c>
      <c r="AD14" s="13">
        <f t="shared" ref="AD14:AE14" si="51">AD12-AD13</f>
        <v>4.6300000000000008E-2</v>
      </c>
      <c r="AE14" s="13">
        <f t="shared" si="51"/>
        <v>4.6300000000000008E-2</v>
      </c>
      <c r="AF14" s="13">
        <f t="shared" ref="AF14:AG14" si="52">AF12-AF13</f>
        <v>4.6300000000000008E-2</v>
      </c>
      <c r="AG14" s="13">
        <f t="shared" si="52"/>
        <v>5.3599999999999995E-2</v>
      </c>
      <c r="AH14" s="13">
        <f t="shared" ref="AH14:AI14" si="53">AH12-AH13</f>
        <v>5.3599999999999995E-2</v>
      </c>
      <c r="AI14" s="13">
        <f t="shared" si="53"/>
        <v>5.3599999999999995E-2</v>
      </c>
      <c r="AJ14" s="13">
        <f t="shared" ref="AJ14:AK14" si="54">AJ12-AJ13</f>
        <v>5.3599999999999995E-2</v>
      </c>
      <c r="AK14" s="13">
        <f t="shared" si="54"/>
        <v>5.3599999999999995E-2</v>
      </c>
      <c r="AL14" s="13">
        <f t="shared" ref="AL14" si="55">AL12-AL13</f>
        <v>5.3599999999999995E-2</v>
      </c>
      <c r="AM14" s="13">
        <f t="shared" ref="AM14:AN14" si="56">AM12-AM13</f>
        <v>5.3599999999999995E-2</v>
      </c>
      <c r="AN14" s="13">
        <f t="shared" si="56"/>
        <v>5.3599999999999995E-2</v>
      </c>
      <c r="AO14" s="13">
        <f t="shared" ref="AO14:AP14" si="57">AO12-AO13</f>
        <v>5.3599999999999995E-2</v>
      </c>
      <c r="AP14" s="13">
        <f t="shared" si="57"/>
        <v>5.3599999999999995E-2</v>
      </c>
      <c r="AQ14" s="13">
        <f t="shared" ref="AQ14:AR14" si="58">AQ12-AQ13</f>
        <v>5.3599999999999995E-2</v>
      </c>
      <c r="AR14" s="13">
        <f t="shared" si="58"/>
        <v>5.3599999999999995E-2</v>
      </c>
      <c r="AS14" s="13">
        <f t="shared" ref="AS14" si="59">AS12-AS13</f>
        <v>5.3599999999999995E-2</v>
      </c>
      <c r="AT14" s="53"/>
    </row>
    <row r="15" spans="2:46" x14ac:dyDescent="0.25">
      <c r="B15" s="8" t="s">
        <v>48</v>
      </c>
      <c r="C15" s="7">
        <f t="shared" ref="C15:I15" si="60">C11*(C14/12)</f>
        <v>70.128347239762562</v>
      </c>
      <c r="D15" s="7">
        <f t="shared" si="60"/>
        <v>169.53236262796426</v>
      </c>
      <c r="E15" s="17">
        <f t="shared" si="60"/>
        <v>175.16800744067538</v>
      </c>
      <c r="F15" s="17">
        <f t="shared" si="60"/>
        <v>220.9164757761522</v>
      </c>
      <c r="G15" s="17">
        <f t="shared" si="60"/>
        <v>378.99891869451</v>
      </c>
      <c r="H15" s="17">
        <f t="shared" si="60"/>
        <v>592.09732554308664</v>
      </c>
      <c r="I15" s="17">
        <f t="shared" si="60"/>
        <v>850.15796053370491</v>
      </c>
      <c r="J15" s="17">
        <f t="shared" ref="J15" si="61">J11*(J14/12)</f>
        <v>1213.807224224119</v>
      </c>
      <c r="K15" s="17">
        <f t="shared" ref="K15:Q15" si="62">K11*(K14/12)</f>
        <v>1272.4404875269622</v>
      </c>
      <c r="L15" s="17">
        <f t="shared" si="62"/>
        <v>1419.4793538324402</v>
      </c>
      <c r="M15" s="17">
        <f t="shared" si="62"/>
        <v>703.03791479713823</v>
      </c>
      <c r="N15" s="17">
        <f t="shared" si="62"/>
        <v>725.20876171863495</v>
      </c>
      <c r="O15" s="17">
        <f t="shared" si="62"/>
        <v>1078.7131015905968</v>
      </c>
      <c r="P15" s="17">
        <f t="shared" si="62"/>
        <v>1284.5514383810939</v>
      </c>
      <c r="Q15" s="17">
        <f t="shared" si="62"/>
        <v>1386.2907812806272</v>
      </c>
      <c r="R15" s="17">
        <f t="shared" ref="R15:W15" si="63">R11*(R14/12)</f>
        <v>1513.9380222402069</v>
      </c>
      <c r="S15" s="17">
        <f t="shared" si="63"/>
        <v>1616.6512908119569</v>
      </c>
      <c r="T15" s="17">
        <f t="shared" si="63"/>
        <v>1821.212715685336</v>
      </c>
      <c r="U15" s="17">
        <f t="shared" si="63"/>
        <v>1889.8257806074512</v>
      </c>
      <c r="V15" s="17">
        <f t="shared" si="63"/>
        <v>2070.5942398333318</v>
      </c>
      <c r="W15" s="17">
        <f t="shared" si="63"/>
        <v>2306.0499957075635</v>
      </c>
      <c r="X15" s="17">
        <f t="shared" ref="X15:Y15" si="64">X11*(X14/12)</f>
        <v>2443.3173094048971</v>
      </c>
      <c r="Y15" s="17">
        <f t="shared" si="64"/>
        <v>2593.3017857907043</v>
      </c>
      <c r="Z15" s="17">
        <f t="shared" ref="Z15:AA15" si="65">Z11*(Z14/12)</f>
        <v>2624.6554105143196</v>
      </c>
      <c r="AA15" s="17">
        <f t="shared" si="65"/>
        <v>2692.0282210201658</v>
      </c>
      <c r="AB15" s="17">
        <f t="shared" ref="AB15:AC15" si="66">AB11*(AB14/12)</f>
        <v>2737.3637780620161</v>
      </c>
      <c r="AC15" s="17">
        <f t="shared" si="66"/>
        <v>2781.4859258073425</v>
      </c>
      <c r="AD15" s="134">
        <f t="shared" ref="AD15:AE15" si="67">AD11*(AD14/12)</f>
        <v>571.87936483195176</v>
      </c>
      <c r="AE15" s="134">
        <f t="shared" si="67"/>
        <v>743.10366438362848</v>
      </c>
      <c r="AF15" s="134">
        <f t="shared" ref="AF15:AG15" si="68">AF11*(AF14/12)</f>
        <v>848.98180286912691</v>
      </c>
      <c r="AG15" s="134">
        <f t="shared" si="68"/>
        <v>1182.7050074611348</v>
      </c>
      <c r="AH15" s="134">
        <f t="shared" ref="AH15:AI15" si="69">AH11*(AH14/12)</f>
        <v>1237.6467465913072</v>
      </c>
      <c r="AI15" s="134">
        <f t="shared" si="69"/>
        <v>1300.3079646714707</v>
      </c>
      <c r="AJ15" s="134">
        <f t="shared" ref="AJ15:AK15" si="70">AJ11*(AJ14/12)</f>
        <v>1338.6973599943899</v>
      </c>
      <c r="AK15" s="134">
        <f t="shared" si="70"/>
        <v>1326.5644047314252</v>
      </c>
      <c r="AL15" s="134">
        <f t="shared" ref="AL15" si="71">AL11*(AL14/12)</f>
        <v>1314.0755864676471</v>
      </c>
      <c r="AM15" s="134">
        <f t="shared" ref="AM15:AN15" si="72">AM11*(AM14/12)</f>
        <v>1301.2515901367262</v>
      </c>
      <c r="AN15" s="134">
        <f t="shared" si="72"/>
        <v>1288.7952465346909</v>
      </c>
      <c r="AO15" s="134">
        <f t="shared" ref="AO15:AP15" si="73">AO11*(AO14/12)</f>
        <v>1453.6755447644289</v>
      </c>
      <c r="AP15" s="134">
        <f t="shared" si="73"/>
        <v>1439.929831041258</v>
      </c>
      <c r="AQ15" s="134">
        <f t="shared" ref="AQ15:AR15" si="74">AQ11*(AQ14/12)</f>
        <v>1724.8988376514521</v>
      </c>
      <c r="AR15" s="134">
        <f t="shared" si="74"/>
        <v>1815.4686925437545</v>
      </c>
      <c r="AS15" s="134">
        <f t="shared" ref="AS15" si="75">AS11*(AS14/12)</f>
        <v>1967.381620750951</v>
      </c>
      <c r="AT15" s="17"/>
    </row>
    <row r="16" spans="2:46" x14ac:dyDescent="0.25">
      <c r="AC16" s="43" t="s">
        <v>602</v>
      </c>
      <c r="AD16" s="141">
        <v>662.04608974066116</v>
      </c>
      <c r="AE16" s="141">
        <v>860.26687712661942</v>
      </c>
      <c r="AF16" s="141">
        <v>982.83854500615973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</row>
    <row r="17" spans="2:46" x14ac:dyDescent="0.25">
      <c r="D17" s="6"/>
      <c r="AC17" s="43" t="s">
        <v>599</v>
      </c>
      <c r="AD17" s="57">
        <f>AD15-AD16</f>
        <v>-90.166724908709398</v>
      </c>
      <c r="AE17" s="57">
        <f>AE15-AE16</f>
        <v>-117.16321274299094</v>
      </c>
      <c r="AF17" s="57">
        <f>AF15-AF16</f>
        <v>-133.85674213703282</v>
      </c>
      <c r="AG17" s="142">
        <f>-1*SUM(AD17:AF17)</f>
        <v>341.18667978873316</v>
      </c>
      <c r="AH17" s="9" t="s">
        <v>600</v>
      </c>
      <c r="AI17" s="111"/>
      <c r="AJ17" s="57"/>
      <c r="AK17" s="57"/>
      <c r="AL17" s="57"/>
      <c r="AM17" s="57"/>
      <c r="AN17" s="57"/>
      <c r="AO17" s="57"/>
      <c r="AP17" s="57"/>
      <c r="AQ17" s="57"/>
      <c r="AR17" s="57"/>
      <c r="AS17" s="57"/>
    </row>
    <row r="18" spans="2:46" x14ac:dyDescent="0.25">
      <c r="D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3"/>
      <c r="AH18" s="9" t="s">
        <v>601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6"/>
    </row>
    <row r="19" spans="2:46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43"/>
      <c r="AH19" s="9" t="s">
        <v>670</v>
      </c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6"/>
    </row>
    <row r="20" spans="2:46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9" t="s">
        <v>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2:46" x14ac:dyDescent="0.25">
      <c r="B21" s="1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174" t="s">
        <v>671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4" spans="2:46" x14ac:dyDescent="0.25">
      <c r="B24" s="11"/>
      <c r="C24" s="7"/>
      <c r="D24" s="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2:46" x14ac:dyDescent="0.25">
      <c r="C25" s="7"/>
      <c r="D25" s="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2:46" x14ac:dyDescent="0.25">
      <c r="C26" s="7"/>
      <c r="D26" s="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2:46" x14ac:dyDescent="0.25">
      <c r="C27" s="7"/>
      <c r="D27" s="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2:46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2:46" x14ac:dyDescent="0.25">
      <c r="B29" s="1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1" spans="2:46" x14ac:dyDescent="0.25">
      <c r="C31" s="9"/>
    </row>
    <row r="32" spans="2:46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2:46" x14ac:dyDescent="0.25">
      <c r="B33" s="1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2:46" x14ac:dyDescent="0.25"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2:46" x14ac:dyDescent="0.25"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2:46" x14ac:dyDescent="0.25"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2:46" x14ac:dyDescent="0.25"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40" spans="2:46" x14ac:dyDescent="0.25">
      <c r="M40" s="6"/>
      <c r="N40" s="51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6" x14ac:dyDescent="0.25">
      <c r="M41" s="6"/>
      <c r="N41" s="5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S14"/>
  <sheetViews>
    <sheetView workbookViewId="0">
      <selection activeCell="AC23" sqref="AC23"/>
    </sheetView>
  </sheetViews>
  <sheetFormatPr defaultRowHeight="15" x14ac:dyDescent="0.25"/>
  <cols>
    <col min="1" max="1" width="22" customWidth="1"/>
    <col min="2" max="2" width="16.28515625" customWidth="1"/>
    <col min="3" max="3" width="14.5703125" bestFit="1" customWidth="1"/>
    <col min="4" max="4" width="11.5703125" hidden="1" customWidth="1"/>
    <col min="5" max="5" width="10.5703125" hidden="1" customWidth="1"/>
    <col min="6" max="13" width="11.5703125" hidden="1" customWidth="1"/>
    <col min="14" max="14" width="12.5703125" hidden="1" customWidth="1"/>
    <col min="15" max="18" width="11.5703125" hidden="1" customWidth="1"/>
    <col min="19" max="28" width="11.5703125" customWidth="1"/>
    <col min="29" max="29" width="11.5703125" bestFit="1" customWidth="1"/>
    <col min="30" max="32" width="11.5703125" customWidth="1"/>
    <col min="33" max="35" width="11.5703125" bestFit="1" customWidth="1"/>
    <col min="36" max="39" width="7" bestFit="1" customWidth="1"/>
    <col min="40" max="40" width="11.5703125" bestFit="1" customWidth="1"/>
    <col min="41" max="41" width="7" bestFit="1" customWidth="1"/>
    <col min="42" max="44" width="11.5703125" bestFit="1" customWidth="1"/>
    <col min="45" max="45" width="14.28515625" bestFit="1" customWidth="1"/>
  </cols>
  <sheetData>
    <row r="1" spans="1:45" x14ac:dyDescent="0.25">
      <c r="A1" t="s">
        <v>45</v>
      </c>
    </row>
    <row r="2" spans="1:45" x14ac:dyDescent="0.25">
      <c r="A2" s="3" t="s">
        <v>16</v>
      </c>
      <c r="B2" t="s">
        <v>37</v>
      </c>
      <c r="C2" t="s">
        <v>55</v>
      </c>
    </row>
    <row r="4" spans="1:45" x14ac:dyDescent="0.25">
      <c r="A4" s="3" t="s">
        <v>41</v>
      </c>
      <c r="B4" s="3" t="s">
        <v>44</v>
      </c>
    </row>
    <row r="5" spans="1:45" x14ac:dyDescent="0.25">
      <c r="A5" s="3" t="s">
        <v>42</v>
      </c>
      <c r="B5">
        <v>202103</v>
      </c>
      <c r="C5">
        <v>202104</v>
      </c>
      <c r="D5">
        <v>202105</v>
      </c>
      <c r="E5">
        <v>202106</v>
      </c>
      <c r="F5">
        <v>202107</v>
      </c>
      <c r="G5">
        <v>202108</v>
      </c>
      <c r="H5">
        <v>202109</v>
      </c>
      <c r="I5">
        <v>202110</v>
      </c>
      <c r="J5">
        <v>202111</v>
      </c>
      <c r="K5">
        <v>202112</v>
      </c>
      <c r="L5">
        <v>202201</v>
      </c>
      <c r="M5">
        <v>202203</v>
      </c>
      <c r="N5">
        <v>202204</v>
      </c>
      <c r="O5">
        <v>202205</v>
      </c>
      <c r="P5">
        <v>202206</v>
      </c>
      <c r="Q5">
        <v>202207</v>
      </c>
      <c r="R5">
        <v>202208</v>
      </c>
      <c r="S5">
        <v>202209</v>
      </c>
      <c r="T5">
        <v>202210</v>
      </c>
      <c r="U5">
        <v>202211</v>
      </c>
      <c r="V5">
        <v>202212</v>
      </c>
      <c r="W5">
        <v>202301</v>
      </c>
      <c r="X5">
        <v>202302</v>
      </c>
      <c r="Y5">
        <v>202303</v>
      </c>
      <c r="Z5">
        <v>202304</v>
      </c>
      <c r="AA5">
        <v>202305</v>
      </c>
      <c r="AB5">
        <v>202306</v>
      </c>
      <c r="AC5">
        <v>202307</v>
      </c>
      <c r="AD5">
        <v>202308</v>
      </c>
      <c r="AE5">
        <v>202309</v>
      </c>
      <c r="AF5">
        <v>202310</v>
      </c>
      <c r="AG5">
        <v>202311</v>
      </c>
      <c r="AH5">
        <v>202312</v>
      </c>
      <c r="AI5">
        <v>202401</v>
      </c>
      <c r="AJ5">
        <v>202402</v>
      </c>
      <c r="AK5">
        <v>202403</v>
      </c>
      <c r="AL5">
        <v>202404</v>
      </c>
      <c r="AM5">
        <v>202405</v>
      </c>
      <c r="AN5">
        <v>202406</v>
      </c>
      <c r="AO5">
        <v>202407</v>
      </c>
      <c r="AP5">
        <v>202408</v>
      </c>
      <c r="AQ5">
        <v>202409</v>
      </c>
      <c r="AR5">
        <v>202410</v>
      </c>
      <c r="AS5" t="s">
        <v>43</v>
      </c>
    </row>
    <row r="6" spans="1:45" x14ac:dyDescent="0.25">
      <c r="A6" s="4" t="s">
        <v>29</v>
      </c>
      <c r="B6" s="6">
        <v>3156.78</v>
      </c>
      <c r="C6" s="6">
        <v>18731.7</v>
      </c>
      <c r="D6" s="6">
        <v>31026.01</v>
      </c>
      <c r="E6" s="6">
        <v>1912.94</v>
      </c>
      <c r="F6" s="6">
        <v>14641.79</v>
      </c>
      <c r="G6" s="6">
        <v>49815.66</v>
      </c>
      <c r="H6" s="6">
        <v>67154.759999999995</v>
      </c>
      <c r="I6" s="6">
        <v>81496.11</v>
      </c>
      <c r="J6" s="6">
        <v>52212.07</v>
      </c>
      <c r="K6" s="6">
        <v>17269.25</v>
      </c>
      <c r="L6" s="6">
        <v>40557.550000000003</v>
      </c>
      <c r="M6" s="6">
        <v>42895.090000000004</v>
      </c>
      <c r="N6" s="6">
        <v>107235.82</v>
      </c>
      <c r="O6" s="6">
        <v>63735.03</v>
      </c>
      <c r="P6" s="6">
        <v>33437.460000000006</v>
      </c>
      <c r="Q6" s="6">
        <v>41575.130000000005</v>
      </c>
      <c r="R6" s="6">
        <v>34435.99</v>
      </c>
      <c r="S6" s="6">
        <v>64925.100000000006</v>
      </c>
      <c r="T6" s="6">
        <v>24755.54</v>
      </c>
      <c r="U6" s="6">
        <v>58210.5</v>
      </c>
      <c r="V6" s="6">
        <v>75347.460000000006</v>
      </c>
      <c r="W6" s="6">
        <v>46190.57</v>
      </c>
      <c r="X6" s="6">
        <v>50361.2</v>
      </c>
      <c r="Y6" s="6">
        <v>16097.5</v>
      </c>
      <c r="Z6" s="6">
        <v>23110.13</v>
      </c>
      <c r="AA6" s="6">
        <v>19987.060000000001</v>
      </c>
      <c r="AB6" s="6">
        <v>19388.830000000002</v>
      </c>
      <c r="AC6" s="6">
        <v>54028.06</v>
      </c>
      <c r="AD6" s="6">
        <v>60059.490000000005</v>
      </c>
      <c r="AE6" s="6">
        <v>38128.49</v>
      </c>
      <c r="AF6" s="6">
        <v>61279.490000000005</v>
      </c>
      <c r="AG6" s="6">
        <v>18097.68</v>
      </c>
      <c r="AH6" s="6">
        <v>21511.949999999997</v>
      </c>
      <c r="AI6" s="6">
        <v>14538.25</v>
      </c>
      <c r="AJ6" s="6">
        <v>0</v>
      </c>
      <c r="AK6" s="6">
        <v>0</v>
      </c>
      <c r="AL6" s="6">
        <v>0</v>
      </c>
      <c r="AM6" s="6">
        <v>0</v>
      </c>
      <c r="AN6" s="6">
        <v>52131.86</v>
      </c>
      <c r="AO6" s="6">
        <v>0</v>
      </c>
      <c r="AP6" s="6">
        <v>87617.85</v>
      </c>
      <c r="AQ6" s="6">
        <v>30929.15</v>
      </c>
      <c r="AR6" s="6">
        <v>49192.97</v>
      </c>
      <c r="AS6" s="6">
        <v>1587178.27</v>
      </c>
    </row>
    <row r="7" spans="1:45" x14ac:dyDescent="0.25">
      <c r="A7" s="5" t="s">
        <v>30</v>
      </c>
      <c r="B7" s="6">
        <v>3156.78</v>
      </c>
      <c r="C7" s="6">
        <v>18731.7</v>
      </c>
      <c r="D7" s="6">
        <v>31026.01</v>
      </c>
      <c r="E7" s="6">
        <v>1912.94</v>
      </c>
      <c r="F7" s="6">
        <v>14641.79</v>
      </c>
      <c r="G7" s="6">
        <v>49815.66</v>
      </c>
      <c r="H7" s="6">
        <v>67154.759999999995</v>
      </c>
      <c r="I7" s="6">
        <v>81496.11</v>
      </c>
      <c r="J7" s="6">
        <v>52212.07</v>
      </c>
      <c r="K7" s="6">
        <v>17269.25</v>
      </c>
      <c r="L7" s="6">
        <v>40557.550000000003</v>
      </c>
      <c r="M7" s="6">
        <v>42895.090000000004</v>
      </c>
      <c r="N7" s="6">
        <v>107235.82</v>
      </c>
      <c r="O7" s="6">
        <v>63735.03</v>
      </c>
      <c r="P7" s="6">
        <v>33437.460000000006</v>
      </c>
      <c r="Q7" s="6">
        <v>41575.130000000005</v>
      </c>
      <c r="R7" s="6">
        <v>34435.99</v>
      </c>
      <c r="S7" s="6">
        <v>64925.100000000006</v>
      </c>
      <c r="T7" s="6">
        <v>24755.54</v>
      </c>
      <c r="U7" s="6">
        <v>58210.5</v>
      </c>
      <c r="V7" s="6">
        <v>75347.460000000006</v>
      </c>
      <c r="W7" s="6">
        <v>46190.57</v>
      </c>
      <c r="X7" s="6">
        <v>50361.2</v>
      </c>
      <c r="Y7" s="6">
        <v>16097.5</v>
      </c>
      <c r="Z7" s="6">
        <v>23110.13</v>
      </c>
      <c r="AA7" s="6">
        <v>19987.060000000001</v>
      </c>
      <c r="AB7" s="6">
        <v>19388.830000000002</v>
      </c>
      <c r="AC7" s="6">
        <v>54028.06</v>
      </c>
      <c r="AD7" s="6">
        <v>60059.490000000005</v>
      </c>
      <c r="AE7" s="6">
        <v>38128.49</v>
      </c>
      <c r="AF7" s="6">
        <v>61279.490000000005</v>
      </c>
      <c r="AG7" s="6">
        <v>18097.68</v>
      </c>
      <c r="AH7" s="6">
        <v>21511.949999999997</v>
      </c>
      <c r="AI7" s="6">
        <v>14538.25</v>
      </c>
      <c r="AJ7" s="6">
        <v>0</v>
      </c>
      <c r="AK7" s="6">
        <v>0</v>
      </c>
      <c r="AL7" s="6">
        <v>0</v>
      </c>
      <c r="AM7" s="6">
        <v>0</v>
      </c>
      <c r="AN7" s="6">
        <v>52131.86</v>
      </c>
      <c r="AO7" s="6">
        <v>0</v>
      </c>
      <c r="AP7" s="6">
        <v>87617.85</v>
      </c>
      <c r="AQ7" s="6">
        <v>30929.15</v>
      </c>
      <c r="AR7" s="6">
        <v>49192.97</v>
      </c>
      <c r="AS7" s="6">
        <v>1587178.27</v>
      </c>
    </row>
    <row r="8" spans="1:45" x14ac:dyDescent="0.25">
      <c r="A8" s="4" t="s">
        <v>43</v>
      </c>
      <c r="B8" s="6">
        <v>3156.78</v>
      </c>
      <c r="C8" s="6">
        <v>18731.7</v>
      </c>
      <c r="D8" s="6">
        <v>31026.01</v>
      </c>
      <c r="E8" s="6">
        <v>1912.94</v>
      </c>
      <c r="F8" s="6">
        <v>14641.79</v>
      </c>
      <c r="G8" s="6">
        <v>49815.66</v>
      </c>
      <c r="H8" s="6">
        <v>67154.759999999995</v>
      </c>
      <c r="I8" s="6">
        <v>81496.11</v>
      </c>
      <c r="J8" s="6">
        <v>52212.07</v>
      </c>
      <c r="K8" s="6">
        <v>17269.25</v>
      </c>
      <c r="L8" s="6">
        <v>40557.550000000003</v>
      </c>
      <c r="M8" s="6">
        <v>42895.090000000004</v>
      </c>
      <c r="N8" s="6">
        <v>107235.82</v>
      </c>
      <c r="O8" s="6">
        <v>63735.03</v>
      </c>
      <c r="P8" s="6">
        <v>33437.460000000006</v>
      </c>
      <c r="Q8" s="6">
        <v>41575.130000000005</v>
      </c>
      <c r="R8" s="6">
        <v>34435.99</v>
      </c>
      <c r="S8" s="6">
        <v>64925.100000000006</v>
      </c>
      <c r="T8" s="6">
        <v>24755.54</v>
      </c>
      <c r="U8" s="6">
        <v>58210.5</v>
      </c>
      <c r="V8" s="6">
        <v>75347.460000000006</v>
      </c>
      <c r="W8" s="6">
        <v>46190.57</v>
      </c>
      <c r="X8" s="6">
        <v>50361.2</v>
      </c>
      <c r="Y8" s="6">
        <v>16097.5</v>
      </c>
      <c r="Z8" s="6">
        <v>23110.13</v>
      </c>
      <c r="AA8" s="6">
        <v>19987.060000000001</v>
      </c>
      <c r="AB8" s="6">
        <v>19388.830000000002</v>
      </c>
      <c r="AC8" s="6">
        <v>54028.06</v>
      </c>
      <c r="AD8" s="6">
        <v>60059.490000000005</v>
      </c>
      <c r="AE8" s="6">
        <v>38128.49</v>
      </c>
      <c r="AF8" s="6">
        <v>61279.490000000005</v>
      </c>
      <c r="AG8" s="6">
        <v>18097.68</v>
      </c>
      <c r="AH8" s="6">
        <v>21511.949999999997</v>
      </c>
      <c r="AI8" s="6">
        <v>14538.25</v>
      </c>
      <c r="AJ8" s="6">
        <v>0</v>
      </c>
      <c r="AK8" s="6">
        <v>0</v>
      </c>
      <c r="AL8" s="6">
        <v>0</v>
      </c>
      <c r="AM8" s="6">
        <v>0</v>
      </c>
      <c r="AN8" s="6">
        <v>52131.86</v>
      </c>
      <c r="AO8" s="6">
        <v>0</v>
      </c>
      <c r="AP8" s="6">
        <v>87617.85</v>
      </c>
      <c r="AQ8" s="6">
        <v>30929.15</v>
      </c>
      <c r="AR8" s="6">
        <v>49192.97</v>
      </c>
      <c r="AS8" s="6">
        <v>1587178.27</v>
      </c>
    </row>
    <row r="11" spans="1:45" x14ac:dyDescent="0.25">
      <c r="B11" s="6"/>
    </row>
    <row r="14" spans="1:45" x14ac:dyDescent="0.25">
      <c r="B14" s="6"/>
      <c r="C14" s="6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Z83"/>
  <sheetViews>
    <sheetView zoomScaleNormal="100" workbookViewId="0">
      <selection activeCell="K81" sqref="K81"/>
    </sheetView>
  </sheetViews>
  <sheetFormatPr defaultRowHeight="15" x14ac:dyDescent="0.25"/>
  <cols>
    <col min="1" max="1" width="11.5703125" customWidth="1"/>
    <col min="2" max="2" width="12.7109375" style="4" bestFit="1" customWidth="1"/>
    <col min="3" max="3" width="10" hidden="1" customWidth="1"/>
    <col min="4" max="4" width="11.28515625" style="7" bestFit="1" customWidth="1"/>
    <col min="5" max="5" width="11.5703125" style="7" bestFit="1" customWidth="1"/>
    <col min="6" max="6" width="13.42578125" style="7" bestFit="1" customWidth="1"/>
    <col min="7" max="7" width="7.85546875" bestFit="1" customWidth="1"/>
    <col min="8" max="8" width="12.140625" customWidth="1"/>
    <col min="9" max="9" width="10.7109375" customWidth="1"/>
    <col min="10" max="10" width="36" bestFit="1" customWidth="1"/>
    <col min="11" max="11" width="10.7109375" customWidth="1"/>
    <col min="12" max="12" width="11.28515625" bestFit="1" customWidth="1"/>
    <col min="13" max="15" width="10.7109375" customWidth="1"/>
    <col min="16" max="16" width="11.140625" customWidth="1"/>
    <col min="17" max="17" width="10.85546875" customWidth="1"/>
    <col min="18" max="18" width="11.5703125" bestFit="1" customWidth="1"/>
    <col min="20" max="21" width="10.5703125" bestFit="1" customWidth="1"/>
    <col min="23" max="23" width="9.7109375" bestFit="1" customWidth="1"/>
    <col min="25" max="25" width="9.7109375" bestFit="1" customWidth="1"/>
  </cols>
  <sheetData>
    <row r="1" spans="1:26" ht="45.75" thickBot="1" x14ac:dyDescent="0.3">
      <c r="A1" s="22" t="s">
        <v>64</v>
      </c>
      <c r="B1" s="40" t="s">
        <v>65</v>
      </c>
      <c r="C1" s="22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34" t="s">
        <v>71</v>
      </c>
      <c r="I1" s="36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22" t="s">
        <v>73</v>
      </c>
      <c r="Q1" s="22" t="s">
        <v>74</v>
      </c>
      <c r="R1" s="22" t="s">
        <v>75</v>
      </c>
      <c r="S1" s="22" t="s">
        <v>76</v>
      </c>
      <c r="T1" s="22" t="s">
        <v>77</v>
      </c>
      <c r="U1" s="22" t="s">
        <v>78</v>
      </c>
      <c r="V1" s="22" t="s">
        <v>79</v>
      </c>
      <c r="W1" s="22" t="s">
        <v>80</v>
      </c>
      <c r="Y1" s="30"/>
      <c r="Z1" s="31"/>
    </row>
    <row r="2" spans="1:26" hidden="1" x14ac:dyDescent="0.25">
      <c r="A2" s="25">
        <v>44348</v>
      </c>
      <c r="B2" s="41" t="s">
        <v>81</v>
      </c>
      <c r="C2" s="27">
        <v>902280001</v>
      </c>
      <c r="D2" s="28">
        <v>3538.95</v>
      </c>
      <c r="E2" s="28">
        <v>3156.78</v>
      </c>
      <c r="F2" s="55">
        <v>49.96</v>
      </c>
      <c r="G2" s="26">
        <v>69</v>
      </c>
      <c r="H2" s="33">
        <f>(E2/G2)*0.5</f>
        <v>22.87521739130435</v>
      </c>
      <c r="I2" s="33">
        <f>$E$2/$G$2</f>
        <v>45.7504347826087</v>
      </c>
      <c r="J2" s="33">
        <f t="shared" ref="J2:O2" si="0">$E$2/$G$2</f>
        <v>45.7504347826087</v>
      </c>
      <c r="K2" s="33">
        <f t="shared" si="0"/>
        <v>45.7504347826087</v>
      </c>
      <c r="L2" s="33">
        <f t="shared" si="0"/>
        <v>45.7504347826087</v>
      </c>
      <c r="M2" s="33">
        <f t="shared" si="0"/>
        <v>45.7504347826087</v>
      </c>
      <c r="N2" s="33">
        <f t="shared" si="0"/>
        <v>45.7504347826087</v>
      </c>
      <c r="O2" s="33">
        <f t="shared" si="0"/>
        <v>45.7504347826087</v>
      </c>
      <c r="P2" s="27"/>
      <c r="Q2" s="27"/>
      <c r="R2" s="27"/>
      <c r="S2" s="27"/>
      <c r="T2" s="27"/>
      <c r="U2" s="27"/>
      <c r="V2" s="27"/>
      <c r="W2" s="27"/>
    </row>
    <row r="3" spans="1:26" hidden="1" x14ac:dyDescent="0.25">
      <c r="A3" s="25">
        <v>44348</v>
      </c>
      <c r="B3" s="41" t="s">
        <v>82</v>
      </c>
      <c r="C3" s="44" t="s">
        <v>83</v>
      </c>
      <c r="D3" s="28">
        <v>2064.7600000000002</v>
      </c>
      <c r="E3" s="28">
        <v>1660.5</v>
      </c>
      <c r="F3" s="55">
        <v>14.53</v>
      </c>
      <c r="G3" s="26">
        <v>135</v>
      </c>
      <c r="H3" s="33">
        <f t="shared" ref="H3:H10" si="1">(E3/G3)*0.5</f>
        <v>6.15</v>
      </c>
      <c r="I3" s="33">
        <f t="shared" ref="I3:O3" si="2">$E$3/$G$3</f>
        <v>12.3</v>
      </c>
      <c r="J3" s="33">
        <f t="shared" si="2"/>
        <v>12.3</v>
      </c>
      <c r="K3" s="33">
        <f t="shared" si="2"/>
        <v>12.3</v>
      </c>
      <c r="L3" s="33">
        <f t="shared" si="2"/>
        <v>12.3</v>
      </c>
      <c r="M3" s="33">
        <f t="shared" si="2"/>
        <v>12.3</v>
      </c>
      <c r="N3" s="33">
        <f t="shared" si="2"/>
        <v>12.3</v>
      </c>
      <c r="O3" s="33">
        <f t="shared" si="2"/>
        <v>12.3</v>
      </c>
      <c r="P3" s="27"/>
      <c r="Q3" s="27"/>
      <c r="R3" s="58"/>
      <c r="S3" s="27"/>
      <c r="T3" s="27"/>
      <c r="U3" s="27"/>
      <c r="V3" s="27"/>
      <c r="W3" s="27"/>
    </row>
    <row r="4" spans="1:26" hidden="1" x14ac:dyDescent="0.25">
      <c r="A4" s="25">
        <v>44354</v>
      </c>
      <c r="B4" s="41" t="s">
        <v>84</v>
      </c>
      <c r="C4" s="44" t="s">
        <v>85</v>
      </c>
      <c r="D4" s="28">
        <v>8286.73</v>
      </c>
      <c r="E4" s="28">
        <v>6572.8</v>
      </c>
      <c r="F4" s="55">
        <v>54.53</v>
      </c>
      <c r="G4" s="26">
        <v>144</v>
      </c>
      <c r="H4" s="33">
        <f t="shared" si="1"/>
        <v>22.822222222222223</v>
      </c>
      <c r="I4" s="33">
        <f t="shared" ref="I4:O4" si="3">$E$4/$G$4</f>
        <v>45.644444444444446</v>
      </c>
      <c r="J4" s="33">
        <f t="shared" si="3"/>
        <v>45.644444444444446</v>
      </c>
      <c r="K4" s="33">
        <f t="shared" si="3"/>
        <v>45.644444444444446</v>
      </c>
      <c r="L4" s="33">
        <f t="shared" si="3"/>
        <v>45.644444444444446</v>
      </c>
      <c r="M4" s="33">
        <f t="shared" si="3"/>
        <v>45.644444444444446</v>
      </c>
      <c r="N4" s="33">
        <f t="shared" si="3"/>
        <v>45.644444444444446</v>
      </c>
      <c r="O4" s="33">
        <f t="shared" si="3"/>
        <v>45.644444444444446</v>
      </c>
      <c r="P4" s="27"/>
      <c r="Q4" s="27"/>
      <c r="R4" s="27"/>
      <c r="S4" s="27"/>
      <c r="T4" s="27"/>
      <c r="U4" s="27"/>
      <c r="V4" s="27"/>
      <c r="W4" s="27"/>
    </row>
    <row r="5" spans="1:26" hidden="1" x14ac:dyDescent="0.25">
      <c r="A5" s="25">
        <v>44354</v>
      </c>
      <c r="B5" s="41" t="s">
        <v>177</v>
      </c>
      <c r="C5" s="44" t="s">
        <v>86</v>
      </c>
      <c r="D5" s="28">
        <v>6949.48</v>
      </c>
      <c r="E5" s="28">
        <v>5512.13</v>
      </c>
      <c r="F5" s="55">
        <v>45.71</v>
      </c>
      <c r="G5" s="26">
        <v>144</v>
      </c>
      <c r="H5" s="33">
        <f t="shared" si="1"/>
        <v>19.139340277777777</v>
      </c>
      <c r="I5" s="33">
        <f t="shared" ref="I5:O5" si="4">$E$5/$G$5</f>
        <v>38.278680555555553</v>
      </c>
      <c r="J5" s="33">
        <f t="shared" si="4"/>
        <v>38.278680555555553</v>
      </c>
      <c r="K5" s="33">
        <f t="shared" si="4"/>
        <v>38.278680555555553</v>
      </c>
      <c r="L5" s="33">
        <f t="shared" si="4"/>
        <v>38.278680555555553</v>
      </c>
      <c r="M5" s="33">
        <f t="shared" si="4"/>
        <v>38.278680555555553</v>
      </c>
      <c r="N5" s="33">
        <f t="shared" si="4"/>
        <v>38.278680555555553</v>
      </c>
      <c r="O5" s="33">
        <f t="shared" si="4"/>
        <v>38.278680555555553</v>
      </c>
      <c r="P5" s="27"/>
      <c r="Q5" s="27"/>
      <c r="R5" s="27"/>
      <c r="S5" s="27"/>
      <c r="T5" s="27"/>
      <c r="U5" s="27"/>
      <c r="V5" s="27"/>
      <c r="W5" s="27"/>
    </row>
    <row r="6" spans="1:26" hidden="1" x14ac:dyDescent="0.25">
      <c r="A6" s="25">
        <v>44354</v>
      </c>
      <c r="B6" s="41">
        <v>9403806138</v>
      </c>
      <c r="C6" s="44" t="s">
        <v>87</v>
      </c>
      <c r="D6" s="28">
        <v>6257.65</v>
      </c>
      <c r="E6" s="28">
        <v>4986.2700000000004</v>
      </c>
      <c r="F6" s="50">
        <v>40.590000000000003</v>
      </c>
      <c r="G6" s="26">
        <v>141</v>
      </c>
      <c r="H6" s="33">
        <f t="shared" si="1"/>
        <v>17.681808510638298</v>
      </c>
      <c r="I6" s="33">
        <f t="shared" ref="I6:O6" si="5">$E$6/$G$6</f>
        <v>35.363617021276596</v>
      </c>
      <c r="J6" s="33">
        <f t="shared" si="5"/>
        <v>35.363617021276596</v>
      </c>
      <c r="K6" s="33">
        <f t="shared" si="5"/>
        <v>35.363617021276596</v>
      </c>
      <c r="L6" s="33">
        <f t="shared" si="5"/>
        <v>35.363617021276596</v>
      </c>
      <c r="M6" s="33">
        <f t="shared" si="5"/>
        <v>35.363617021276596</v>
      </c>
      <c r="N6" s="33">
        <f t="shared" si="5"/>
        <v>35.363617021276596</v>
      </c>
      <c r="O6" s="33">
        <f t="shared" si="5"/>
        <v>35.363617021276596</v>
      </c>
      <c r="P6" s="27"/>
      <c r="Q6" s="27"/>
      <c r="R6" s="27"/>
      <c r="S6" s="27"/>
      <c r="T6" s="27"/>
      <c r="U6" s="27"/>
      <c r="V6" s="27"/>
      <c r="W6" s="27"/>
    </row>
    <row r="7" spans="1:26" hidden="1" x14ac:dyDescent="0.25">
      <c r="A7" s="25">
        <v>44368</v>
      </c>
      <c r="B7" s="41" t="s">
        <v>88</v>
      </c>
      <c r="C7" s="44">
        <v>514130101</v>
      </c>
      <c r="D7" s="28">
        <v>6990.28</v>
      </c>
      <c r="E7" s="28">
        <v>5544.49</v>
      </c>
      <c r="F7" s="55">
        <v>45.98</v>
      </c>
      <c r="G7" s="26">
        <v>144</v>
      </c>
      <c r="H7" s="33">
        <f t="shared" si="1"/>
        <v>19.25170138888889</v>
      </c>
      <c r="I7" s="33">
        <f t="shared" ref="I7:O7" si="6">$E$7/$G$7</f>
        <v>38.503402777777779</v>
      </c>
      <c r="J7" s="33">
        <f t="shared" si="6"/>
        <v>38.503402777777779</v>
      </c>
      <c r="K7" s="33">
        <f t="shared" si="6"/>
        <v>38.503402777777779</v>
      </c>
      <c r="L7" s="33">
        <f t="shared" si="6"/>
        <v>38.503402777777779</v>
      </c>
      <c r="M7" s="33">
        <f t="shared" si="6"/>
        <v>38.503402777777779</v>
      </c>
      <c r="N7" s="33">
        <f t="shared" si="6"/>
        <v>38.503402777777779</v>
      </c>
      <c r="O7" s="33">
        <f t="shared" si="6"/>
        <v>38.503402777777779</v>
      </c>
    </row>
    <row r="8" spans="1:26" hidden="1" x14ac:dyDescent="0.25">
      <c r="A8" s="25">
        <v>44368</v>
      </c>
      <c r="B8" s="41" t="s">
        <v>89</v>
      </c>
      <c r="C8" s="44" t="s">
        <v>90</v>
      </c>
      <c r="D8" s="28">
        <v>4030.84</v>
      </c>
      <c r="E8" s="28">
        <v>3197.15</v>
      </c>
      <c r="F8" s="55">
        <v>26.51</v>
      </c>
      <c r="G8" s="26">
        <v>144</v>
      </c>
      <c r="H8" s="33">
        <f t="shared" si="1"/>
        <v>11.101215277777778</v>
      </c>
      <c r="I8" s="33">
        <f t="shared" ref="I8:O8" si="7">$E$8/$G$8</f>
        <v>22.202430555555555</v>
      </c>
      <c r="J8" s="33">
        <f t="shared" si="7"/>
        <v>22.202430555555555</v>
      </c>
      <c r="K8" s="33">
        <f t="shared" si="7"/>
        <v>22.202430555555555</v>
      </c>
      <c r="L8" s="33">
        <f t="shared" si="7"/>
        <v>22.202430555555555</v>
      </c>
      <c r="M8" s="33">
        <f t="shared" si="7"/>
        <v>22.202430555555555</v>
      </c>
      <c r="N8" s="33">
        <f t="shared" si="7"/>
        <v>22.202430555555555</v>
      </c>
      <c r="O8" s="33">
        <f t="shared" si="7"/>
        <v>22.202430555555555</v>
      </c>
      <c r="S8" s="6"/>
    </row>
    <row r="9" spans="1:26" hidden="1" x14ac:dyDescent="0.25">
      <c r="A9" s="25">
        <v>44368</v>
      </c>
      <c r="B9" s="41" t="s">
        <v>91</v>
      </c>
      <c r="C9" s="44" t="s">
        <v>92</v>
      </c>
      <c r="D9" s="28">
        <v>2598.4299999999998</v>
      </c>
      <c r="E9" s="28">
        <v>2061</v>
      </c>
      <c r="F9" s="55">
        <v>17.09</v>
      </c>
      <c r="G9" s="26">
        <v>144</v>
      </c>
      <c r="H9" s="33">
        <f t="shared" si="1"/>
        <v>7.15625</v>
      </c>
      <c r="I9" s="33">
        <f t="shared" ref="I9:O9" si="8">$E$9/$G$9</f>
        <v>14.3125</v>
      </c>
      <c r="J9" s="33">
        <f t="shared" si="8"/>
        <v>14.3125</v>
      </c>
      <c r="K9" s="33">
        <f t="shared" si="8"/>
        <v>14.3125</v>
      </c>
      <c r="L9" s="33">
        <f t="shared" si="8"/>
        <v>14.3125</v>
      </c>
      <c r="M9" s="33">
        <f t="shared" si="8"/>
        <v>14.3125</v>
      </c>
      <c r="N9" s="33">
        <f t="shared" si="8"/>
        <v>14.3125</v>
      </c>
      <c r="O9" s="33">
        <f t="shared" si="8"/>
        <v>14.3125</v>
      </c>
      <c r="S9" s="59"/>
    </row>
    <row r="10" spans="1:26" hidden="1" x14ac:dyDescent="0.25">
      <c r="A10" s="25">
        <v>44375</v>
      </c>
      <c r="B10" s="41" t="s">
        <v>93</v>
      </c>
      <c r="C10" s="44" t="s">
        <v>94</v>
      </c>
      <c r="D10" s="28">
        <v>7619.11</v>
      </c>
      <c r="E10" s="28">
        <v>6330</v>
      </c>
      <c r="F10" s="55">
        <v>63.98</v>
      </c>
      <c r="G10" s="26">
        <v>114</v>
      </c>
      <c r="H10" s="38">
        <f t="shared" si="1"/>
        <v>27.763157894736842</v>
      </c>
      <c r="I10" s="33">
        <f t="shared" ref="I10:O10" si="9">$E$10/$G$10</f>
        <v>55.526315789473685</v>
      </c>
      <c r="J10" s="33">
        <f t="shared" si="9"/>
        <v>55.526315789473685</v>
      </c>
      <c r="K10" s="33">
        <f t="shared" si="9"/>
        <v>55.526315789473685</v>
      </c>
      <c r="L10" s="33">
        <f t="shared" si="9"/>
        <v>55.526315789473685</v>
      </c>
      <c r="M10" s="33">
        <f t="shared" si="9"/>
        <v>55.526315789473685</v>
      </c>
      <c r="N10" s="33">
        <f t="shared" si="9"/>
        <v>55.526315789473685</v>
      </c>
      <c r="O10" s="33">
        <f t="shared" si="9"/>
        <v>55.526315789473685</v>
      </c>
      <c r="T10" s="6"/>
    </row>
    <row r="11" spans="1:26" hidden="1" x14ac:dyDescent="0.25">
      <c r="C11" s="44"/>
      <c r="H11" s="35">
        <f>SUM(H2:H10)</f>
        <v>153.94091296334616</v>
      </c>
    </row>
    <row r="12" spans="1:26" hidden="1" x14ac:dyDescent="0.25">
      <c r="C12" s="44"/>
    </row>
    <row r="13" spans="1:26" hidden="1" x14ac:dyDescent="0.25">
      <c r="A13" s="29">
        <v>44383</v>
      </c>
      <c r="B13" s="26" t="s">
        <v>178</v>
      </c>
      <c r="C13" s="44" t="s">
        <v>98</v>
      </c>
      <c r="D13" s="28">
        <v>6458.66</v>
      </c>
      <c r="E13" s="7">
        <v>5122.83</v>
      </c>
      <c r="F13" s="54">
        <v>42.47</v>
      </c>
      <c r="G13" s="26">
        <v>144</v>
      </c>
      <c r="I13" s="33">
        <f>($E$13/$G$13)*0.5</f>
        <v>17.787604166666668</v>
      </c>
      <c r="J13" s="33">
        <f t="shared" ref="J13:O13" si="10">($E$13/$G$13)</f>
        <v>35.575208333333336</v>
      </c>
      <c r="K13" s="33">
        <f t="shared" si="10"/>
        <v>35.575208333333336</v>
      </c>
      <c r="L13" s="33">
        <f t="shared" si="10"/>
        <v>35.575208333333336</v>
      </c>
      <c r="M13" s="33">
        <f t="shared" si="10"/>
        <v>35.575208333333336</v>
      </c>
      <c r="N13" s="33">
        <f t="shared" si="10"/>
        <v>35.575208333333336</v>
      </c>
      <c r="O13" s="33">
        <f t="shared" si="10"/>
        <v>35.575208333333336</v>
      </c>
    </row>
    <row r="14" spans="1:26" hidden="1" x14ac:dyDescent="0.25">
      <c r="A14" s="29">
        <v>44383</v>
      </c>
      <c r="B14" s="26" t="s">
        <v>99</v>
      </c>
      <c r="C14" s="44" t="s">
        <v>100</v>
      </c>
      <c r="D14" s="28">
        <v>7759.93</v>
      </c>
      <c r="E14" s="7">
        <v>6154.96</v>
      </c>
      <c r="F14" s="54">
        <v>51.04</v>
      </c>
      <c r="G14" s="26">
        <v>144</v>
      </c>
      <c r="I14" s="33">
        <f>($E$14/$G$14)*0.5</f>
        <v>21.371388888888887</v>
      </c>
      <c r="J14" s="33">
        <f t="shared" ref="J14:O14" si="11">($E$14/$G$14)</f>
        <v>42.742777777777775</v>
      </c>
      <c r="K14" s="33">
        <f t="shared" si="11"/>
        <v>42.742777777777775</v>
      </c>
      <c r="L14" s="33">
        <f t="shared" si="11"/>
        <v>42.742777777777775</v>
      </c>
      <c r="M14" s="33">
        <f t="shared" si="11"/>
        <v>42.742777777777775</v>
      </c>
      <c r="N14" s="33">
        <f t="shared" si="11"/>
        <v>42.742777777777775</v>
      </c>
      <c r="O14" s="33">
        <f t="shared" si="11"/>
        <v>42.742777777777775</v>
      </c>
    </row>
    <row r="15" spans="1:26" hidden="1" x14ac:dyDescent="0.25">
      <c r="A15" s="29">
        <v>44389</v>
      </c>
      <c r="B15" s="26" t="s">
        <v>103</v>
      </c>
      <c r="C15" s="44" t="s">
        <v>104</v>
      </c>
      <c r="D15" s="28">
        <v>3297.62</v>
      </c>
      <c r="E15" s="7">
        <v>2615.58</v>
      </c>
      <c r="F15" s="54">
        <v>21.67</v>
      </c>
      <c r="G15" s="26">
        <v>144</v>
      </c>
      <c r="I15" s="33">
        <f>($E$15/$G$15)*0.5</f>
        <v>9.0818750000000001</v>
      </c>
      <c r="J15" s="33">
        <f t="shared" ref="J15:O15" si="12">($E$15/$G$15)</f>
        <v>18.16375</v>
      </c>
      <c r="K15" s="33">
        <f t="shared" si="12"/>
        <v>18.16375</v>
      </c>
      <c r="L15" s="33">
        <f t="shared" si="12"/>
        <v>18.16375</v>
      </c>
      <c r="M15" s="33">
        <f t="shared" si="12"/>
        <v>18.16375</v>
      </c>
      <c r="N15" s="33">
        <f t="shared" si="12"/>
        <v>18.16375</v>
      </c>
      <c r="O15" s="33">
        <f t="shared" si="12"/>
        <v>18.16375</v>
      </c>
    </row>
    <row r="16" spans="1:26" hidden="1" x14ac:dyDescent="0.25">
      <c r="A16" s="29">
        <v>44403</v>
      </c>
      <c r="B16" s="26" t="s">
        <v>101</v>
      </c>
      <c r="C16" s="44" t="s">
        <v>102</v>
      </c>
      <c r="D16" s="28">
        <v>2411.7600000000002</v>
      </c>
      <c r="E16" s="7">
        <v>1912.94</v>
      </c>
      <c r="F16" s="54">
        <v>15.85</v>
      </c>
      <c r="G16" s="26">
        <v>144</v>
      </c>
      <c r="I16" s="38">
        <f>($E$16/$G$16)*0.5</f>
        <v>6.6421527777777776</v>
      </c>
      <c r="J16" s="33">
        <f t="shared" ref="J16:O16" si="13">($E$16/$G$16)</f>
        <v>13.284305555555555</v>
      </c>
      <c r="K16" s="33">
        <f t="shared" si="13"/>
        <v>13.284305555555555</v>
      </c>
      <c r="L16" s="33">
        <f t="shared" si="13"/>
        <v>13.284305555555555</v>
      </c>
      <c r="M16" s="33">
        <f t="shared" si="13"/>
        <v>13.284305555555555</v>
      </c>
      <c r="N16" s="33">
        <f t="shared" si="13"/>
        <v>13.284305555555555</v>
      </c>
      <c r="O16" s="33">
        <f t="shared" si="13"/>
        <v>13.284305555555555</v>
      </c>
    </row>
    <row r="17" spans="1:15" hidden="1" x14ac:dyDescent="0.25">
      <c r="A17" s="29"/>
      <c r="C17" s="44"/>
      <c r="D17" s="28"/>
      <c r="I17" s="32">
        <f>SUM(I2:I16)</f>
        <v>362.76484676002565</v>
      </c>
      <c r="J17" s="32"/>
      <c r="K17" s="32"/>
      <c r="L17" s="32"/>
      <c r="M17" s="32"/>
      <c r="N17" s="32"/>
      <c r="O17" s="32"/>
    </row>
    <row r="18" spans="1:15" hidden="1" x14ac:dyDescent="0.25">
      <c r="A18" s="29"/>
      <c r="C18" s="44"/>
      <c r="D18" s="28"/>
      <c r="I18" s="33"/>
      <c r="J18" s="33"/>
      <c r="K18" s="33"/>
      <c r="L18" s="33"/>
      <c r="M18" s="33"/>
      <c r="N18" s="33"/>
      <c r="O18" s="33"/>
    </row>
    <row r="19" spans="1:15" hidden="1" x14ac:dyDescent="0.25">
      <c r="A19" s="29">
        <v>44420</v>
      </c>
      <c r="B19" s="41" t="s">
        <v>112</v>
      </c>
      <c r="C19" s="44" t="s">
        <v>113</v>
      </c>
      <c r="D19" s="28">
        <v>1459.46</v>
      </c>
      <c r="E19" s="7">
        <v>1157.5999999999999</v>
      </c>
      <c r="F19" s="54">
        <v>9.59</v>
      </c>
      <c r="G19" s="26">
        <v>144</v>
      </c>
      <c r="I19" s="33"/>
      <c r="J19" s="33">
        <f>($E$19/$G$19)*0.5</f>
        <v>4.0194444444444439</v>
      </c>
      <c r="K19" s="33">
        <f>($E$19/$G$19)</f>
        <v>8.0388888888888879</v>
      </c>
      <c r="L19" s="33">
        <f>($E$19/$G$19)</f>
        <v>8.0388888888888879</v>
      </c>
      <c r="M19" s="33">
        <f>($E$19/$G$19)</f>
        <v>8.0388888888888879</v>
      </c>
      <c r="N19" s="33">
        <f>($E$19/$G$19)</f>
        <v>8.0388888888888879</v>
      </c>
      <c r="O19" s="33">
        <f>($E$19/$G$19)</f>
        <v>8.0388888888888879</v>
      </c>
    </row>
    <row r="20" spans="1:15" hidden="1" x14ac:dyDescent="0.25">
      <c r="A20" s="29">
        <v>44428</v>
      </c>
      <c r="B20" s="41" t="s">
        <v>179</v>
      </c>
      <c r="C20" s="44" t="s">
        <v>114</v>
      </c>
      <c r="D20" s="28">
        <v>6686.68</v>
      </c>
      <c r="E20" s="7">
        <v>5303.69</v>
      </c>
      <c r="F20" s="54">
        <v>43.92</v>
      </c>
      <c r="G20" s="26">
        <v>144</v>
      </c>
      <c r="I20" s="33"/>
      <c r="J20" s="33">
        <f>($E$20/$G$20)*0.5</f>
        <v>18.415590277777778</v>
      </c>
      <c r="K20" s="33">
        <f>($E$20/$G$20)</f>
        <v>36.831180555555555</v>
      </c>
      <c r="L20" s="33">
        <f>($E$20/$G$20)</f>
        <v>36.831180555555555</v>
      </c>
      <c r="M20" s="33">
        <f>($E$20/$G$20)</f>
        <v>36.831180555555555</v>
      </c>
      <c r="N20" s="33">
        <f>($E$20/$G$20)</f>
        <v>36.831180555555555</v>
      </c>
      <c r="O20" s="33">
        <f>($E$20/$G$20)</f>
        <v>36.831180555555555</v>
      </c>
    </row>
    <row r="21" spans="1:15" hidden="1" x14ac:dyDescent="0.25">
      <c r="A21" s="29">
        <v>44438</v>
      </c>
      <c r="B21" s="41" t="s">
        <v>115</v>
      </c>
      <c r="C21" s="44" t="s">
        <v>116</v>
      </c>
      <c r="D21" s="28">
        <v>7974.11</v>
      </c>
      <c r="E21" s="7">
        <v>6363.75</v>
      </c>
      <c r="F21" s="54">
        <v>53.97</v>
      </c>
      <c r="G21" s="26">
        <v>140</v>
      </c>
      <c r="I21" s="33"/>
      <c r="J21" s="33">
        <f>($E$21/$G$21)*0.5</f>
        <v>22.727678571428573</v>
      </c>
      <c r="K21" s="33">
        <f>($E$21/$G$21)</f>
        <v>45.455357142857146</v>
      </c>
      <c r="L21" s="33">
        <f>($E$21/$G$21)</f>
        <v>45.455357142857146</v>
      </c>
      <c r="M21" s="33">
        <f>($E$21/$G$21)</f>
        <v>45.455357142857146</v>
      </c>
      <c r="N21" s="33">
        <f>($E$21/$G$21)</f>
        <v>45.455357142857146</v>
      </c>
      <c r="O21" s="33">
        <f>($E$21/$G$21)</f>
        <v>45.455357142857146</v>
      </c>
    </row>
    <row r="22" spans="1:15" hidden="1" x14ac:dyDescent="0.25">
      <c r="A22" s="29">
        <v>44438</v>
      </c>
      <c r="B22" s="41">
        <v>4714218340</v>
      </c>
      <c r="C22" s="44">
        <v>471421801</v>
      </c>
      <c r="D22" s="28">
        <v>2056.31</v>
      </c>
      <c r="E22" s="7">
        <v>1816.75</v>
      </c>
      <c r="F22" s="54">
        <v>26.62</v>
      </c>
      <c r="G22" s="26">
        <v>75</v>
      </c>
      <c r="I22" s="33"/>
      <c r="J22" s="38">
        <f>($E$22/$G$22)*0.5</f>
        <v>12.111666666666666</v>
      </c>
      <c r="K22" s="33">
        <f>($E$22/$G$22)</f>
        <v>24.223333333333333</v>
      </c>
      <c r="L22" s="33">
        <f>($E$22/$G$22)</f>
        <v>24.223333333333333</v>
      </c>
      <c r="M22" s="33">
        <f>($E$22/$G$22)</f>
        <v>24.223333333333333</v>
      </c>
      <c r="N22" s="33">
        <f>($E$22/$G$22)</f>
        <v>24.223333333333333</v>
      </c>
      <c r="O22" s="33">
        <f>($E$22/$G$22)</f>
        <v>24.223333333333333</v>
      </c>
    </row>
    <row r="23" spans="1:15" hidden="1" x14ac:dyDescent="0.25">
      <c r="C23" s="44"/>
      <c r="J23" s="35">
        <f>SUM(J2:J22)</f>
        <v>474.92224755367641</v>
      </c>
      <c r="K23" s="35"/>
      <c r="L23" s="35"/>
      <c r="M23" s="35"/>
      <c r="N23" s="35"/>
      <c r="O23" s="35"/>
    </row>
    <row r="24" spans="1:15" hidden="1" x14ac:dyDescent="0.25">
      <c r="C24" s="44"/>
    </row>
    <row r="25" spans="1:15" hidden="1" x14ac:dyDescent="0.25">
      <c r="A25" s="29">
        <v>44452</v>
      </c>
      <c r="B25" s="26" t="s">
        <v>122</v>
      </c>
      <c r="C25" s="44" t="s">
        <v>123</v>
      </c>
      <c r="D25" s="28">
        <v>10051.09</v>
      </c>
      <c r="E25" s="7">
        <v>7972.24</v>
      </c>
      <c r="F25" s="54">
        <v>66.02</v>
      </c>
      <c r="G25" s="26">
        <v>144</v>
      </c>
      <c r="I25" s="33"/>
      <c r="J25" s="33"/>
      <c r="K25" s="33">
        <f>($E$25/$G$25)*0.5</f>
        <v>27.68138888888889</v>
      </c>
      <c r="L25" s="33">
        <f>($E$25/$G$25)</f>
        <v>55.362777777777779</v>
      </c>
      <c r="M25" s="33">
        <f>($E$25/$G$25)</f>
        <v>55.362777777777779</v>
      </c>
      <c r="N25" s="33">
        <f>($E$25/$G$25)</f>
        <v>55.362777777777779</v>
      </c>
      <c r="O25" s="33">
        <f>($E$25/$G$25)</f>
        <v>55.362777777777779</v>
      </c>
    </row>
    <row r="26" spans="1:15" hidden="1" x14ac:dyDescent="0.25">
      <c r="A26" s="29">
        <v>44452</v>
      </c>
      <c r="B26" s="26" t="s">
        <v>124</v>
      </c>
      <c r="C26" s="44" t="s">
        <v>125</v>
      </c>
      <c r="D26" s="28">
        <v>7066.36</v>
      </c>
      <c r="E26" s="7">
        <v>5604.84</v>
      </c>
      <c r="F26" s="54">
        <v>46.43</v>
      </c>
      <c r="G26" s="26">
        <v>144</v>
      </c>
      <c r="I26" s="33"/>
      <c r="J26" s="33"/>
      <c r="K26" s="33">
        <f>($E$26/$G$26)*0.5</f>
        <v>19.46125</v>
      </c>
      <c r="L26" s="33">
        <f>($E$26/$G$26)</f>
        <v>38.922499999999999</v>
      </c>
      <c r="M26" s="33">
        <f>($E$26/$G$26)</f>
        <v>38.922499999999999</v>
      </c>
      <c r="N26" s="33">
        <f>($E$26/$G$26)</f>
        <v>38.922499999999999</v>
      </c>
      <c r="O26" s="33">
        <f>($E$26/$G$26)</f>
        <v>38.922499999999999</v>
      </c>
    </row>
    <row r="27" spans="1:15" hidden="1" x14ac:dyDescent="0.25">
      <c r="A27" s="29">
        <v>44452</v>
      </c>
      <c r="B27" s="26" t="s">
        <v>126</v>
      </c>
      <c r="C27" s="44" t="s">
        <v>127</v>
      </c>
      <c r="D27" s="28">
        <v>8572.69</v>
      </c>
      <c r="E27" s="7">
        <v>6862.5</v>
      </c>
      <c r="F27" s="54">
        <v>58.9</v>
      </c>
      <c r="G27" s="26">
        <v>138</v>
      </c>
      <c r="I27" s="33"/>
      <c r="J27" s="33"/>
      <c r="K27" s="33">
        <f>($E$27/$G$27)*0.5</f>
        <v>24.864130434782609</v>
      </c>
      <c r="L27" s="33">
        <f>($E$27/$G$27)</f>
        <v>49.728260869565219</v>
      </c>
      <c r="M27" s="33">
        <f>($E$27/$G$27)</f>
        <v>49.728260869565219</v>
      </c>
      <c r="N27" s="33">
        <f>($E$27/$G$27)</f>
        <v>49.728260869565219</v>
      </c>
      <c r="O27" s="33">
        <f>($E$27/$G$27)</f>
        <v>49.728260869565219</v>
      </c>
    </row>
    <row r="28" spans="1:15" hidden="1" x14ac:dyDescent="0.25">
      <c r="A28" s="29">
        <v>44459</v>
      </c>
      <c r="B28" s="26" t="s">
        <v>128</v>
      </c>
      <c r="C28" s="44" t="s">
        <v>129</v>
      </c>
      <c r="D28" s="28">
        <v>1641.07</v>
      </c>
      <c r="E28" s="7">
        <v>1301.6500000000001</v>
      </c>
      <c r="F28" s="49">
        <v>10.78</v>
      </c>
      <c r="G28" s="26">
        <v>144</v>
      </c>
      <c r="I28" s="33"/>
      <c r="J28" s="33"/>
      <c r="K28" s="33">
        <f>($E$28/$G$28)*0.5</f>
        <v>4.5196180555555561</v>
      </c>
      <c r="L28" s="33">
        <f>($E$28/$G$28)</f>
        <v>9.0392361111111121</v>
      </c>
      <c r="M28" s="33">
        <f>($E$28/$G$28)</f>
        <v>9.0392361111111121</v>
      </c>
      <c r="N28" s="33">
        <f>($E$28/$G$28)</f>
        <v>9.0392361111111121</v>
      </c>
      <c r="O28" s="33">
        <f>($E$28/$G$28)</f>
        <v>9.0392361111111121</v>
      </c>
    </row>
    <row r="29" spans="1:15" hidden="1" x14ac:dyDescent="0.25">
      <c r="A29" s="29">
        <v>44459</v>
      </c>
      <c r="B29" s="26" t="s">
        <v>180</v>
      </c>
      <c r="C29" s="44" t="s">
        <v>130</v>
      </c>
      <c r="D29" s="28">
        <v>6329.44</v>
      </c>
      <c r="E29" s="7">
        <v>5020.33</v>
      </c>
      <c r="F29" s="54">
        <v>41.59</v>
      </c>
      <c r="G29" s="26">
        <v>144</v>
      </c>
      <c r="I29" s="33"/>
      <c r="J29" s="33"/>
      <c r="K29" s="33">
        <f>($E$29/$G$29)*0.5</f>
        <v>17.431701388888889</v>
      </c>
      <c r="L29" s="33">
        <f>($E$29/$G$29)</f>
        <v>34.863402777777779</v>
      </c>
      <c r="M29" s="33">
        <f>($E$29/$G$29)</f>
        <v>34.863402777777779</v>
      </c>
      <c r="N29" s="33">
        <f>($E$29/$G$29)</f>
        <v>34.863402777777779</v>
      </c>
      <c r="O29" s="33">
        <f>($E$29/$G$29)</f>
        <v>34.863402777777779</v>
      </c>
    </row>
    <row r="30" spans="1:15" hidden="1" x14ac:dyDescent="0.25">
      <c r="A30" s="29">
        <v>44466</v>
      </c>
      <c r="B30" s="26" t="s">
        <v>131</v>
      </c>
      <c r="C30" s="44" t="s">
        <v>132</v>
      </c>
      <c r="D30" s="28">
        <v>674.6</v>
      </c>
      <c r="E30" s="7">
        <v>535.07000000000005</v>
      </c>
      <c r="F30" s="54">
        <v>4.43</v>
      </c>
      <c r="G30" s="26">
        <v>144</v>
      </c>
      <c r="I30" s="33"/>
      <c r="J30" s="33"/>
      <c r="K30" s="33">
        <f>($E$30/$G$30)*0.5</f>
        <v>1.8578819444444445</v>
      </c>
      <c r="L30" s="33">
        <f>($E$30/$G$30)</f>
        <v>3.7157638888888891</v>
      </c>
      <c r="M30" s="33">
        <f>($E$30/$G$30)</f>
        <v>3.7157638888888891</v>
      </c>
      <c r="N30" s="33">
        <f>($E$30/$G$30)</f>
        <v>3.7157638888888891</v>
      </c>
      <c r="O30" s="33">
        <f>($E$30/$G$30)</f>
        <v>3.7157638888888891</v>
      </c>
    </row>
    <row r="31" spans="1:15" hidden="1" x14ac:dyDescent="0.25">
      <c r="A31" s="29">
        <v>44466</v>
      </c>
      <c r="B31" s="26" t="s">
        <v>133</v>
      </c>
      <c r="C31" s="44" t="s">
        <v>134</v>
      </c>
      <c r="D31" s="28">
        <v>4538.13</v>
      </c>
      <c r="E31" s="7">
        <v>3689.24</v>
      </c>
      <c r="F31" s="54">
        <v>33.729999999999997</v>
      </c>
      <c r="G31" s="26">
        <v>128</v>
      </c>
      <c r="I31" s="33"/>
      <c r="J31" s="33"/>
      <c r="K31" s="33">
        <f>($E$31/$G$31)*0.5</f>
        <v>14.411093749999999</v>
      </c>
      <c r="L31" s="33">
        <f>($E$31/$G$31)</f>
        <v>28.822187499999998</v>
      </c>
      <c r="M31" s="33">
        <f>($E$31/$G$31)</f>
        <v>28.822187499999998</v>
      </c>
      <c r="N31" s="33">
        <f>($E$31/$G$31)</f>
        <v>28.822187499999998</v>
      </c>
      <c r="O31" s="33">
        <f>($E$31/$G$31)</f>
        <v>28.822187499999998</v>
      </c>
    </row>
    <row r="32" spans="1:15" hidden="1" x14ac:dyDescent="0.25">
      <c r="C32" s="44"/>
      <c r="J32" s="35"/>
      <c r="K32" s="39">
        <f>SUM(K2:K31)</f>
        <v>642.42369197655432</v>
      </c>
      <c r="L32" s="35"/>
      <c r="M32" s="35"/>
      <c r="N32" s="35"/>
      <c r="O32" s="35"/>
    </row>
    <row r="33" spans="1:25" hidden="1" x14ac:dyDescent="0.25">
      <c r="A33" s="29"/>
      <c r="B33" s="42"/>
      <c r="C33" s="44"/>
      <c r="D33" s="28"/>
      <c r="F33" s="17"/>
      <c r="G33" s="26"/>
      <c r="I33" s="33"/>
      <c r="J33" s="33"/>
      <c r="K33" s="33"/>
      <c r="L33" s="33"/>
      <c r="M33" s="33"/>
      <c r="N33" s="33"/>
      <c r="O33" s="33"/>
    </row>
    <row r="34" spans="1:25" hidden="1" x14ac:dyDescent="0.25">
      <c r="A34" s="29">
        <v>44473</v>
      </c>
      <c r="B34" s="26" t="s">
        <v>156</v>
      </c>
      <c r="C34" s="44" t="s">
        <v>140</v>
      </c>
      <c r="D34" s="28">
        <v>7913.04</v>
      </c>
      <c r="E34" s="7">
        <v>6363.75</v>
      </c>
      <c r="F34" s="54">
        <v>55.62</v>
      </c>
      <c r="G34" s="26">
        <v>135</v>
      </c>
      <c r="I34" s="33"/>
      <c r="J34" s="33"/>
      <c r="K34" s="33"/>
      <c r="L34" s="33">
        <f>($E$34/$G$34)*0.5</f>
        <v>23.569444444444443</v>
      </c>
      <c r="M34" s="33">
        <f>($E$34/$G$34)</f>
        <v>47.138888888888886</v>
      </c>
      <c r="N34" s="33">
        <f>($E$34/$G$34)</f>
        <v>47.138888888888886</v>
      </c>
      <c r="O34" s="33">
        <f>($E$34/$G$34)</f>
        <v>47.138888888888886</v>
      </c>
    </row>
    <row r="35" spans="1:25" hidden="1" x14ac:dyDescent="0.25">
      <c r="A35" s="29">
        <v>44473</v>
      </c>
      <c r="B35" s="26" t="s">
        <v>141</v>
      </c>
      <c r="C35" s="44" t="s">
        <v>142</v>
      </c>
      <c r="D35" s="28">
        <v>2384.89</v>
      </c>
      <c r="E35" s="7">
        <v>1891.63</v>
      </c>
      <c r="F35" s="54">
        <v>15.66</v>
      </c>
      <c r="G35" s="26">
        <v>144</v>
      </c>
      <c r="L35" s="33">
        <f>($E$35/$G$35)*0.5</f>
        <v>6.568159722222223</v>
      </c>
      <c r="M35" s="33">
        <f>($E$35/$G$35)</f>
        <v>13.136319444444446</v>
      </c>
      <c r="N35" s="33">
        <f>($E$35/$G$35)</f>
        <v>13.136319444444446</v>
      </c>
      <c r="O35" s="33">
        <f>($E$35/$G$35)</f>
        <v>13.136319444444446</v>
      </c>
    </row>
    <row r="36" spans="1:25" hidden="1" x14ac:dyDescent="0.25">
      <c r="A36" s="29">
        <v>44473</v>
      </c>
      <c r="B36" s="26" t="s">
        <v>143</v>
      </c>
      <c r="C36" s="44" t="s">
        <v>144</v>
      </c>
      <c r="D36" s="28">
        <v>8651.9699999999993</v>
      </c>
      <c r="E36" s="7">
        <v>6862.5</v>
      </c>
      <c r="F36" s="54">
        <v>56.85</v>
      </c>
      <c r="G36" s="26">
        <v>144</v>
      </c>
      <c r="L36" s="33">
        <f>($E$36/$G$36)*0.5</f>
        <v>23.828125</v>
      </c>
      <c r="M36" s="33">
        <f>($E$36/$G$36)</f>
        <v>47.65625</v>
      </c>
      <c r="N36" s="33">
        <f>($E$36/$G$36)</f>
        <v>47.65625</v>
      </c>
      <c r="O36" s="33">
        <f>($E$36/$G$36)</f>
        <v>47.65625</v>
      </c>
    </row>
    <row r="37" spans="1:25" hidden="1" x14ac:dyDescent="0.25">
      <c r="A37" s="29">
        <v>44480</v>
      </c>
      <c r="B37" s="26" t="s">
        <v>145</v>
      </c>
      <c r="C37" s="44" t="s">
        <v>146</v>
      </c>
      <c r="D37" s="28">
        <v>2245.3000000000002</v>
      </c>
      <c r="E37" s="7">
        <v>1780.91</v>
      </c>
      <c r="F37" s="54">
        <v>14.75</v>
      </c>
      <c r="G37" s="26">
        <v>144</v>
      </c>
      <c r="L37" s="33">
        <f>($E$37/$G$37)*0.5</f>
        <v>6.183715277777778</v>
      </c>
      <c r="M37" s="33">
        <f>($E$37/$G$37)</f>
        <v>12.367430555555556</v>
      </c>
      <c r="N37" s="33">
        <f>($E$37/$G$37)</f>
        <v>12.367430555555556</v>
      </c>
      <c r="O37" s="33">
        <f>($E$37/$G$37)</f>
        <v>12.367430555555556</v>
      </c>
    </row>
    <row r="38" spans="1:25" hidden="1" x14ac:dyDescent="0.25">
      <c r="A38" s="29">
        <v>44487</v>
      </c>
      <c r="B38" s="26" t="s">
        <v>181</v>
      </c>
      <c r="C38" s="44" t="s">
        <v>147</v>
      </c>
      <c r="D38" s="28">
        <v>2434.5300000000002</v>
      </c>
      <c r="E38" s="7">
        <v>1931</v>
      </c>
      <c r="F38" s="54">
        <v>15.98</v>
      </c>
      <c r="G38" s="26">
        <v>144</v>
      </c>
      <c r="L38" s="33">
        <f>($E$38/$G$38)*0.5</f>
        <v>6.7048611111111107</v>
      </c>
      <c r="M38" s="33">
        <f>($E$38/$G$38)</f>
        <v>13.409722222222221</v>
      </c>
      <c r="N38" s="33">
        <f>($E$38/$G$38)</f>
        <v>13.409722222222221</v>
      </c>
      <c r="O38" s="33">
        <f>($E$38/$G$38)</f>
        <v>13.409722222222221</v>
      </c>
    </row>
    <row r="39" spans="1:25" hidden="1" x14ac:dyDescent="0.25">
      <c r="A39" s="29">
        <v>44487</v>
      </c>
      <c r="B39" s="26" t="s">
        <v>148</v>
      </c>
      <c r="C39" s="44" t="s">
        <v>149</v>
      </c>
      <c r="D39" s="28">
        <v>8568.16</v>
      </c>
      <c r="E39" s="7">
        <v>6796.02</v>
      </c>
      <c r="F39" s="54">
        <v>56.26</v>
      </c>
      <c r="G39" s="26">
        <v>144</v>
      </c>
      <c r="L39" s="33">
        <f>($E$39/$G$39)*0.5</f>
        <v>23.597291666666667</v>
      </c>
      <c r="M39" s="33">
        <f>($E$39/$G$39)</f>
        <v>47.194583333333334</v>
      </c>
      <c r="N39" s="33">
        <f>($E$39/$G$39)</f>
        <v>47.194583333333334</v>
      </c>
      <c r="O39" s="33">
        <f>($E$39/$G$39)</f>
        <v>47.194583333333334</v>
      </c>
      <c r="T39" s="6"/>
      <c r="Y39" s="6"/>
    </row>
    <row r="40" spans="1:25" hidden="1" x14ac:dyDescent="0.25">
      <c r="A40" s="29">
        <v>44487</v>
      </c>
      <c r="B40" s="26" t="s">
        <v>182</v>
      </c>
      <c r="C40" s="44" t="s">
        <v>150</v>
      </c>
      <c r="D40" s="28">
        <v>9399.84</v>
      </c>
      <c r="E40" s="7">
        <v>8238.91</v>
      </c>
      <c r="F40" s="54">
        <v>113.8</v>
      </c>
      <c r="G40" s="26">
        <v>80</v>
      </c>
      <c r="L40" s="33">
        <f>($E$40/$G$40)*0.5</f>
        <v>51.493187499999998</v>
      </c>
      <c r="M40" s="33">
        <f>($E$40/$G$40)</f>
        <v>102.986375</v>
      </c>
      <c r="N40" s="33">
        <f>($E$40/$G$40)</f>
        <v>102.986375</v>
      </c>
      <c r="O40" s="33">
        <f>($E$40/$G$40)</f>
        <v>102.986375</v>
      </c>
    </row>
    <row r="41" spans="1:25" hidden="1" x14ac:dyDescent="0.25">
      <c r="A41" s="29">
        <v>44487</v>
      </c>
      <c r="B41" s="26" t="s">
        <v>151</v>
      </c>
      <c r="C41" s="44" t="s">
        <v>152</v>
      </c>
      <c r="D41" s="28">
        <v>5800.84</v>
      </c>
      <c r="E41" s="7">
        <v>4601.0600000000004</v>
      </c>
      <c r="F41" s="54">
        <v>38.1</v>
      </c>
      <c r="G41" s="26">
        <v>144</v>
      </c>
      <c r="L41" s="33">
        <f>($E$41/$G$41)*0.5</f>
        <v>15.97590277777778</v>
      </c>
      <c r="M41" s="33">
        <f>($E$41/$G$41)</f>
        <v>31.951805555555559</v>
      </c>
      <c r="N41" s="33">
        <f>($E$41/$G$41)</f>
        <v>31.951805555555559</v>
      </c>
      <c r="O41" s="33">
        <f>($E$41/$G$41)</f>
        <v>31.951805555555559</v>
      </c>
      <c r="T41" s="6"/>
      <c r="W41" s="6"/>
    </row>
    <row r="42" spans="1:25" hidden="1" x14ac:dyDescent="0.25">
      <c r="A42" s="29">
        <v>44487</v>
      </c>
      <c r="B42" s="26" t="s">
        <v>153</v>
      </c>
      <c r="C42" s="44" t="s">
        <v>154</v>
      </c>
      <c r="D42" s="28">
        <v>5095.38</v>
      </c>
      <c r="E42" s="7">
        <v>4041.51</v>
      </c>
      <c r="F42" s="54">
        <v>33.46</v>
      </c>
      <c r="G42" s="26">
        <v>144</v>
      </c>
      <c r="L42" s="33">
        <f>($E$42/$G$42)*0.5</f>
        <v>14.033020833333333</v>
      </c>
      <c r="M42" s="33">
        <f>($E$42/$G$42)</f>
        <v>28.066041666666667</v>
      </c>
      <c r="N42" s="33">
        <f>($E$42/$G$42)</f>
        <v>28.066041666666667</v>
      </c>
      <c r="O42" s="33">
        <f>($E$42/$G$42)</f>
        <v>28.066041666666667</v>
      </c>
      <c r="T42" s="6"/>
      <c r="W42" s="6"/>
    </row>
    <row r="43" spans="1:25" hidden="1" x14ac:dyDescent="0.25">
      <c r="A43" s="29">
        <v>44494</v>
      </c>
      <c r="B43" s="26" t="s">
        <v>155</v>
      </c>
      <c r="C43" s="44">
        <v>913480901</v>
      </c>
      <c r="D43" s="28">
        <v>9275.58</v>
      </c>
      <c r="E43" s="7">
        <v>7357.13</v>
      </c>
      <c r="F43" s="54">
        <v>60.9</v>
      </c>
      <c r="G43" s="26">
        <v>144</v>
      </c>
      <c r="L43" s="38">
        <f>($E$43/$G$43)*0.5</f>
        <v>25.545590277777777</v>
      </c>
      <c r="M43" s="33">
        <f>($E$43/$G$43)</f>
        <v>51.091180555555553</v>
      </c>
      <c r="N43" s="33">
        <f>($E$43/$G$43)</f>
        <v>51.091180555555553</v>
      </c>
      <c r="O43" s="33">
        <f>($E$43/$G$43)</f>
        <v>51.091180555555553</v>
      </c>
    </row>
    <row r="44" spans="1:25" hidden="1" x14ac:dyDescent="0.25">
      <c r="C44" s="44"/>
      <c r="L44" s="35">
        <f>SUM(L2:L43)</f>
        <v>950.150055050226</v>
      </c>
      <c r="M44" s="35"/>
      <c r="N44" s="35"/>
      <c r="O44" s="35"/>
    </row>
    <row r="45" spans="1:25" hidden="1" x14ac:dyDescent="0.25">
      <c r="C45" s="44"/>
    </row>
    <row r="46" spans="1:25" hidden="1" x14ac:dyDescent="0.25">
      <c r="A46" s="29">
        <v>44501</v>
      </c>
      <c r="B46" s="41" t="s">
        <v>163</v>
      </c>
      <c r="C46" s="44" t="s">
        <v>164</v>
      </c>
      <c r="D46" s="28">
        <v>11096.97</v>
      </c>
      <c r="E46" s="7">
        <v>8883.2000000000007</v>
      </c>
      <c r="F46" s="54">
        <v>76.19</v>
      </c>
      <c r="G46" s="26">
        <v>138</v>
      </c>
      <c r="I46" s="33"/>
      <c r="J46" s="33"/>
      <c r="K46" s="33"/>
      <c r="L46" s="33"/>
      <c r="M46" s="33">
        <f>($E$46/$G$46)*0.5</f>
        <v>32.185507246376815</v>
      </c>
      <c r="N46" s="33">
        <f>($E$46/$G$46)</f>
        <v>64.371014492753631</v>
      </c>
      <c r="O46" s="33">
        <f>($E$46/$G$46)</f>
        <v>64.371014492753631</v>
      </c>
      <c r="Q46" s="6"/>
      <c r="R46" s="6"/>
    </row>
    <row r="47" spans="1:25" hidden="1" x14ac:dyDescent="0.25">
      <c r="A47" s="29">
        <v>44522</v>
      </c>
      <c r="B47" s="41" t="s">
        <v>165</v>
      </c>
      <c r="C47" s="44" t="s">
        <v>166</v>
      </c>
      <c r="D47" s="28">
        <v>8221.09</v>
      </c>
      <c r="E47" s="7">
        <v>6896.81</v>
      </c>
      <c r="F47" s="54">
        <v>57.09</v>
      </c>
      <c r="G47" s="26">
        <v>144</v>
      </c>
      <c r="L47" s="33"/>
      <c r="M47" s="33">
        <f>($E$47/$G$47)*0.5</f>
        <v>23.947256944444447</v>
      </c>
      <c r="N47" s="33">
        <f>($E$47/$G$47)</f>
        <v>47.894513888888895</v>
      </c>
      <c r="O47" s="33">
        <f>($E$47/$G$47)</f>
        <v>47.894513888888895</v>
      </c>
    </row>
    <row r="48" spans="1:25" hidden="1" x14ac:dyDescent="0.25">
      <c r="A48" s="29">
        <v>44522</v>
      </c>
      <c r="B48" s="41" t="s">
        <v>167</v>
      </c>
      <c r="C48" s="44">
        <v>81514310</v>
      </c>
      <c r="D48" s="28">
        <v>8180.19</v>
      </c>
      <c r="E48" s="7">
        <v>6862.5</v>
      </c>
      <c r="F48" s="54">
        <v>56.81</v>
      </c>
      <c r="G48" s="26">
        <v>144</v>
      </c>
      <c r="L48" s="33"/>
      <c r="M48" s="33">
        <f>($E$48/$G$48)*0.5</f>
        <v>23.828125</v>
      </c>
      <c r="N48" s="33">
        <f>($E$48/$G$48)</f>
        <v>47.65625</v>
      </c>
      <c r="O48" s="33">
        <f>($E$48/$G$48)</f>
        <v>47.65625</v>
      </c>
    </row>
    <row r="49" spans="1:26" hidden="1" x14ac:dyDescent="0.25">
      <c r="A49" s="29">
        <v>44522</v>
      </c>
      <c r="B49" s="41" t="s">
        <v>168</v>
      </c>
      <c r="C49" s="44" t="s">
        <v>169</v>
      </c>
      <c r="D49" s="28">
        <v>726.48</v>
      </c>
      <c r="E49" s="7">
        <v>609.46</v>
      </c>
      <c r="F49" s="54">
        <v>5.04</v>
      </c>
      <c r="G49" s="26">
        <v>144</v>
      </c>
      <c r="L49" s="33"/>
      <c r="M49" s="33">
        <f>($E$49/$G$49)*0.5</f>
        <v>2.1161805555555557</v>
      </c>
      <c r="N49" s="33">
        <f>($E$49/$G$49)</f>
        <v>4.2323611111111115</v>
      </c>
      <c r="O49" s="33">
        <f>($E$49/$G$49)</f>
        <v>4.2323611111111115</v>
      </c>
    </row>
    <row r="50" spans="1:26" hidden="1" x14ac:dyDescent="0.25">
      <c r="A50" s="29">
        <v>44522</v>
      </c>
      <c r="B50" s="41" t="s">
        <v>170</v>
      </c>
      <c r="C50" s="44" t="s">
        <v>171</v>
      </c>
      <c r="D50" s="28">
        <v>4806.7299999999996</v>
      </c>
      <c r="E50" s="7">
        <v>4032.45</v>
      </c>
      <c r="F50" s="54">
        <v>33.380000000000003</v>
      </c>
      <c r="G50" s="26">
        <v>144</v>
      </c>
      <c r="L50" s="33"/>
      <c r="M50" s="33">
        <f>($E$50/$G$50)*0.5</f>
        <v>14.001562499999999</v>
      </c>
      <c r="N50" s="33">
        <f>($E$50/$G$50)</f>
        <v>28.003124999999997</v>
      </c>
      <c r="O50" s="33">
        <f>($E$50/$G$50)</f>
        <v>28.003124999999997</v>
      </c>
    </row>
    <row r="51" spans="1:26" hidden="1" x14ac:dyDescent="0.25">
      <c r="A51" s="29">
        <v>44522</v>
      </c>
      <c r="B51" s="41" t="s">
        <v>172</v>
      </c>
      <c r="C51" s="44">
        <v>831350601</v>
      </c>
      <c r="D51" s="28">
        <v>118.46</v>
      </c>
      <c r="E51" s="7">
        <v>99.38</v>
      </c>
      <c r="F51" s="54">
        <v>0.82</v>
      </c>
      <c r="G51" s="26">
        <v>144</v>
      </c>
      <c r="L51" s="33"/>
      <c r="M51" s="33">
        <f>($E$51/$G$51)*0.5</f>
        <v>0.34506944444444443</v>
      </c>
      <c r="N51" s="33">
        <f>($E$51/$G$51)</f>
        <v>0.69013888888888886</v>
      </c>
      <c r="O51" s="33">
        <f>($E$51/$G$51)</f>
        <v>0.69013888888888886</v>
      </c>
    </row>
    <row r="52" spans="1:26" hidden="1" x14ac:dyDescent="0.25">
      <c r="A52" s="29">
        <v>44522</v>
      </c>
      <c r="B52" s="41">
        <v>9431217169</v>
      </c>
      <c r="C52" s="44" t="s">
        <v>173</v>
      </c>
      <c r="D52" s="28">
        <v>8878.2900000000009</v>
      </c>
      <c r="E52" s="7">
        <v>7448.15</v>
      </c>
      <c r="F52" s="54">
        <v>61.65</v>
      </c>
      <c r="G52" s="26">
        <v>144</v>
      </c>
      <c r="L52" s="33"/>
      <c r="M52" s="33">
        <f>($E$52/$G$52)*0.5</f>
        <v>25.861631944444444</v>
      </c>
      <c r="N52" s="33">
        <f>($E$52/$G$52)</f>
        <v>51.723263888888887</v>
      </c>
      <c r="O52" s="33">
        <f>($E$52/$G$52)</f>
        <v>51.723263888888887</v>
      </c>
    </row>
    <row r="53" spans="1:26" hidden="1" x14ac:dyDescent="0.25">
      <c r="A53" s="29">
        <v>44522</v>
      </c>
      <c r="B53" s="41">
        <v>5055500120</v>
      </c>
      <c r="C53" s="44">
        <v>505550001</v>
      </c>
      <c r="D53" s="28">
        <v>8659.7099999999991</v>
      </c>
      <c r="E53" s="7">
        <v>7746</v>
      </c>
      <c r="F53" s="54">
        <v>96.22</v>
      </c>
      <c r="G53" s="26">
        <v>90</v>
      </c>
      <c r="L53" s="33"/>
      <c r="M53" s="33">
        <f>($E$53/$G$53)*0.5</f>
        <v>43.033333333333331</v>
      </c>
      <c r="N53" s="33">
        <f>($E$53/$G$53)</f>
        <v>86.066666666666663</v>
      </c>
      <c r="O53" s="33">
        <f>($E$53/$G$53)</f>
        <v>86.066666666666663</v>
      </c>
    </row>
    <row r="54" spans="1:26" hidden="1" x14ac:dyDescent="0.25">
      <c r="A54" s="29">
        <v>44522</v>
      </c>
      <c r="B54" s="41">
        <v>9211507119</v>
      </c>
      <c r="C54" s="44">
        <v>921150701</v>
      </c>
      <c r="D54" s="28">
        <v>5598.19</v>
      </c>
      <c r="E54" s="7">
        <v>4696.42</v>
      </c>
      <c r="F54" s="54">
        <v>32.61</v>
      </c>
      <c r="G54" s="26">
        <v>144</v>
      </c>
      <c r="L54" s="33"/>
      <c r="M54" s="33">
        <f>($E$54/$G$54)*0.5</f>
        <v>16.307013888888889</v>
      </c>
      <c r="N54" s="33">
        <f>($E$54/$G$54)</f>
        <v>32.614027777777778</v>
      </c>
      <c r="O54" s="33">
        <f>($E$54/$G$54)</f>
        <v>32.614027777777778</v>
      </c>
    </row>
    <row r="55" spans="1:26" hidden="1" x14ac:dyDescent="0.25">
      <c r="A55" s="29">
        <v>44522</v>
      </c>
      <c r="B55" s="41">
        <v>4072112126</v>
      </c>
      <c r="C55" s="44">
        <v>407211201</v>
      </c>
      <c r="D55" s="28">
        <v>9677.99</v>
      </c>
      <c r="E55" s="7">
        <v>8119.03</v>
      </c>
      <c r="F55" s="54">
        <v>67.209999999999994</v>
      </c>
      <c r="G55" s="26">
        <v>144</v>
      </c>
      <c r="L55" s="33"/>
      <c r="M55" s="33">
        <f>($E$55/$G$55)*0.5</f>
        <v>28.191076388888888</v>
      </c>
      <c r="N55" s="33">
        <f>($E$55/$G$55)</f>
        <v>56.382152777777776</v>
      </c>
      <c r="O55" s="33">
        <f>($E$55/$G$55)</f>
        <v>56.382152777777776</v>
      </c>
    </row>
    <row r="56" spans="1:26" hidden="1" x14ac:dyDescent="0.25">
      <c r="A56" s="29">
        <v>44522</v>
      </c>
      <c r="B56" s="41">
        <v>5126109115</v>
      </c>
      <c r="C56" s="44">
        <v>512610901</v>
      </c>
      <c r="D56" s="7">
        <v>2952.04</v>
      </c>
      <c r="E56" s="7">
        <v>2476.52</v>
      </c>
      <c r="F56" s="54">
        <v>17.2</v>
      </c>
      <c r="G56">
        <v>144</v>
      </c>
      <c r="L56" s="35"/>
      <c r="M56" s="33">
        <f>($E$56/$G$56)*0.5</f>
        <v>8.5990277777777777</v>
      </c>
      <c r="N56" s="33">
        <f>($E$56/$G$56)</f>
        <v>17.198055555555555</v>
      </c>
      <c r="O56" s="33">
        <f>($E$56/$G$56)</f>
        <v>17.198055555555555</v>
      </c>
    </row>
    <row r="57" spans="1:26" hidden="1" x14ac:dyDescent="0.25">
      <c r="A57" s="29">
        <v>44522</v>
      </c>
      <c r="B57" s="41" t="s">
        <v>174</v>
      </c>
      <c r="C57" s="44">
        <v>867741301</v>
      </c>
      <c r="D57" s="7">
        <v>12532.14</v>
      </c>
      <c r="E57" s="7">
        <v>10625.3</v>
      </c>
      <c r="F57" s="54">
        <v>92.83</v>
      </c>
      <c r="G57">
        <v>135</v>
      </c>
      <c r="M57" s="33">
        <f>($E$57/$G$57)*0.5</f>
        <v>39.352962962962962</v>
      </c>
      <c r="N57" s="33">
        <f>($E$57/$G$57)</f>
        <v>78.705925925925925</v>
      </c>
      <c r="O57" s="33">
        <f>($E$57/$G$57)</f>
        <v>78.705925925925925</v>
      </c>
    </row>
    <row r="58" spans="1:26" hidden="1" x14ac:dyDescent="0.25">
      <c r="A58" s="29">
        <v>44522</v>
      </c>
      <c r="B58" s="41" t="s">
        <v>175</v>
      </c>
      <c r="C58" s="44">
        <v>773721201</v>
      </c>
      <c r="D58" s="7">
        <v>9768.75</v>
      </c>
      <c r="E58" s="7">
        <v>8195.17</v>
      </c>
      <c r="F58" s="54">
        <v>67.84</v>
      </c>
      <c r="G58">
        <v>144</v>
      </c>
      <c r="M58" s="33">
        <f>($E$58/$G$58)*0.5</f>
        <v>28.455451388888889</v>
      </c>
      <c r="N58" s="33">
        <f>($E$58/$G$58)</f>
        <v>56.910902777777778</v>
      </c>
      <c r="O58" s="33">
        <f>($E$58/$G$58)</f>
        <v>56.910902777777778</v>
      </c>
    </row>
    <row r="59" spans="1:26" x14ac:dyDescent="0.25">
      <c r="A59" s="60">
        <v>44529</v>
      </c>
      <c r="B59" s="41">
        <v>5177216181</v>
      </c>
      <c r="C59" s="44">
        <v>517721601</v>
      </c>
      <c r="D59" s="17">
        <v>10124.16</v>
      </c>
      <c r="E59" s="17">
        <v>8493.33</v>
      </c>
      <c r="F59" s="17">
        <v>70.31</v>
      </c>
      <c r="G59">
        <v>144</v>
      </c>
      <c r="M59" s="33">
        <f>($E$59/$G$59)*0.5</f>
        <v>29.490729166666668</v>
      </c>
      <c r="N59" s="33">
        <f>($E$59/$G$59)</f>
        <v>58.981458333333336</v>
      </c>
      <c r="O59" s="33"/>
      <c r="P59" s="21"/>
      <c r="R59" s="57"/>
      <c r="S59" s="9"/>
      <c r="T59" s="57"/>
      <c r="U59" s="9"/>
    </row>
    <row r="60" spans="1:26" x14ac:dyDescent="0.25">
      <c r="A60" s="29"/>
      <c r="B60" s="41"/>
      <c r="C60" s="44"/>
      <c r="D60" s="17"/>
      <c r="E60" s="17"/>
      <c r="F60" s="17"/>
      <c r="M60" s="33"/>
      <c r="N60" s="33"/>
      <c r="O60" s="33"/>
      <c r="R60" s="57"/>
      <c r="S60" s="9"/>
      <c r="U60" s="6"/>
    </row>
    <row r="61" spans="1:26" x14ac:dyDescent="0.25">
      <c r="C61" s="44"/>
      <c r="D61" s="17"/>
      <c r="E61" s="17"/>
      <c r="F61" s="17"/>
      <c r="J61" s="19"/>
      <c r="M61" s="35"/>
      <c r="N61" s="35"/>
      <c r="O61" s="35"/>
      <c r="S61" s="9"/>
    </row>
    <row r="62" spans="1:26" x14ac:dyDescent="0.25">
      <c r="C62" s="44"/>
      <c r="D62" s="17"/>
      <c r="E62" s="17"/>
      <c r="F62" s="17"/>
      <c r="J62" s="6"/>
      <c r="S62" s="9"/>
      <c r="T62" s="9"/>
      <c r="U62" s="9"/>
      <c r="V62" s="9"/>
      <c r="W62" s="9"/>
      <c r="X62" s="9"/>
      <c r="Y62" s="9"/>
      <c r="Z62" s="9"/>
    </row>
    <row r="63" spans="1:26" x14ac:dyDescent="0.25">
      <c r="A63" s="29"/>
      <c r="B63" s="26"/>
      <c r="C63" s="61"/>
      <c r="D63" s="46"/>
      <c r="E63" s="62"/>
      <c r="F63" s="46"/>
      <c r="G63" s="26"/>
      <c r="I63" s="33"/>
      <c r="J63" s="63"/>
      <c r="K63" s="33"/>
      <c r="L63" s="33"/>
      <c r="M63" s="33"/>
      <c r="N63" s="33"/>
      <c r="O63" s="33"/>
      <c r="S63" s="9"/>
      <c r="T63" s="9"/>
      <c r="U63" s="9"/>
      <c r="V63" s="9"/>
      <c r="W63" s="9"/>
      <c r="X63" s="9"/>
      <c r="Y63" s="9"/>
      <c r="Z63" s="9"/>
    </row>
    <row r="64" spans="1:26" x14ac:dyDescent="0.25">
      <c r="A64" s="29"/>
      <c r="B64" s="26"/>
      <c r="C64" s="61"/>
      <c r="D64" s="48"/>
      <c r="E64" s="62"/>
      <c r="F64" s="48"/>
      <c r="G64" s="26"/>
      <c r="L64" s="33"/>
      <c r="M64" s="33"/>
      <c r="N64" s="33"/>
      <c r="O64" s="33"/>
    </row>
    <row r="65" spans="1:19" x14ac:dyDescent="0.25">
      <c r="A65" s="29"/>
      <c r="B65" s="26"/>
      <c r="C65" s="61"/>
      <c r="D65" s="46"/>
      <c r="E65" s="62"/>
      <c r="F65" s="46"/>
      <c r="G65" s="26"/>
      <c r="L65" s="33"/>
      <c r="M65" s="33"/>
      <c r="N65" s="33"/>
      <c r="O65" s="33"/>
      <c r="R65" s="57">
        <f>E59-M59-N59</f>
        <v>8404.8578125000004</v>
      </c>
      <c r="S65" s="9" t="s">
        <v>238</v>
      </c>
    </row>
    <row r="66" spans="1:19" x14ac:dyDescent="0.25">
      <c r="A66" s="29"/>
      <c r="B66" s="26"/>
      <c r="C66" s="61"/>
      <c r="D66" s="46"/>
      <c r="E66" s="62"/>
      <c r="F66" s="46"/>
      <c r="G66" s="26"/>
      <c r="J66" s="6"/>
      <c r="M66" s="33"/>
      <c r="N66" s="33"/>
      <c r="O66" s="33"/>
      <c r="S66" s="9"/>
    </row>
    <row r="67" spans="1:19" x14ac:dyDescent="0.25">
      <c r="A67" s="29"/>
      <c r="B67" s="26"/>
      <c r="C67" s="61"/>
      <c r="D67" s="46"/>
      <c r="E67" s="62"/>
      <c r="F67" s="46"/>
      <c r="G67" s="26"/>
      <c r="L67" s="33"/>
      <c r="M67" s="33"/>
      <c r="N67" s="33"/>
      <c r="O67" s="33"/>
      <c r="S67" s="9"/>
    </row>
    <row r="68" spans="1:19" x14ac:dyDescent="0.25">
      <c r="A68" s="29"/>
      <c r="B68" s="26"/>
      <c r="C68" s="61"/>
      <c r="D68" s="46"/>
      <c r="E68" s="62"/>
      <c r="F68" s="46"/>
      <c r="G68" s="26"/>
      <c r="L68" s="33"/>
      <c r="M68" s="33"/>
      <c r="N68" s="33"/>
      <c r="O68" s="33"/>
      <c r="S68" s="9"/>
    </row>
    <row r="69" spans="1:19" x14ac:dyDescent="0.25">
      <c r="A69" s="29"/>
      <c r="B69" s="26"/>
      <c r="C69" s="61"/>
      <c r="D69" s="46"/>
      <c r="E69" s="62"/>
      <c r="F69" s="46"/>
      <c r="G69" s="26"/>
      <c r="M69" s="33"/>
      <c r="N69" s="33"/>
      <c r="O69" s="33"/>
      <c r="S69" s="9"/>
    </row>
    <row r="70" spans="1:19" x14ac:dyDescent="0.25">
      <c r="A70" s="29"/>
      <c r="B70" s="41"/>
      <c r="C70" s="44"/>
      <c r="D70" s="45"/>
      <c r="E70" s="17"/>
      <c r="F70" s="17"/>
      <c r="G70" s="26"/>
      <c r="H70" s="8"/>
      <c r="I70" s="8"/>
      <c r="L70" s="33"/>
      <c r="M70" s="33"/>
      <c r="N70" s="32"/>
      <c r="O70" s="32"/>
      <c r="S70" s="9"/>
    </row>
    <row r="71" spans="1:19" x14ac:dyDescent="0.25">
      <c r="A71" s="29"/>
      <c r="B71" s="41"/>
      <c r="C71" s="44"/>
      <c r="D71" s="45"/>
      <c r="E71" s="17"/>
      <c r="F71" s="17"/>
      <c r="G71" s="26"/>
      <c r="K71" s="6"/>
      <c r="L71" s="33"/>
      <c r="M71" s="33"/>
      <c r="N71" s="33"/>
      <c r="O71" s="33"/>
    </row>
    <row r="72" spans="1:19" ht="15.75" thickBot="1" x14ac:dyDescent="0.3">
      <c r="A72" s="29"/>
      <c r="B72" s="26"/>
      <c r="C72" s="61"/>
      <c r="D72" s="46"/>
      <c r="E72" s="48"/>
      <c r="F72" s="46"/>
      <c r="G72" s="26"/>
      <c r="I72" s="33"/>
      <c r="K72" s="33"/>
      <c r="L72" s="6"/>
      <c r="M72" s="33"/>
      <c r="N72" s="33"/>
      <c r="O72" s="33"/>
      <c r="P72" s="33"/>
    </row>
    <row r="73" spans="1:19" x14ac:dyDescent="0.25">
      <c r="A73" s="29"/>
      <c r="B73" s="26"/>
      <c r="C73" s="61"/>
      <c r="D73" s="46"/>
      <c r="E73" s="48"/>
      <c r="F73" s="46"/>
      <c r="G73" s="26"/>
      <c r="I73" s="8"/>
      <c r="J73" s="64" t="s">
        <v>239</v>
      </c>
      <c r="K73" s="65"/>
      <c r="L73" s="72"/>
      <c r="M73" s="72"/>
      <c r="N73" s="72"/>
      <c r="O73" s="66"/>
      <c r="P73" s="33"/>
    </row>
    <row r="74" spans="1:19" x14ac:dyDescent="0.25">
      <c r="A74" s="29"/>
      <c r="B74" s="26"/>
      <c r="C74" s="61"/>
      <c r="D74" s="46"/>
      <c r="E74" s="48"/>
      <c r="F74" s="46"/>
      <c r="G74" s="26"/>
      <c r="H74" s="9"/>
      <c r="I74" s="9"/>
      <c r="J74" s="77" t="s">
        <v>241</v>
      </c>
      <c r="K74" s="6">
        <f>R65</f>
        <v>8404.8578125000004</v>
      </c>
      <c r="L74" s="73" t="s">
        <v>240</v>
      </c>
      <c r="M74" s="33"/>
      <c r="N74" s="33"/>
      <c r="O74" s="68"/>
      <c r="P74" s="33"/>
    </row>
    <row r="75" spans="1:19" ht="15.75" thickBot="1" x14ac:dyDescent="0.3">
      <c r="A75" s="29"/>
      <c r="B75" s="26"/>
      <c r="C75" s="61"/>
      <c r="D75" s="46"/>
      <c r="E75" s="48"/>
      <c r="F75" s="46"/>
      <c r="G75" s="26"/>
      <c r="J75" s="71" t="s">
        <v>49</v>
      </c>
      <c r="K75" s="69"/>
      <c r="L75" s="74">
        <f>K74</f>
        <v>8404.8578125000004</v>
      </c>
      <c r="M75" s="75"/>
      <c r="N75" s="75"/>
      <c r="O75" s="76"/>
      <c r="P75" s="33"/>
    </row>
    <row r="76" spans="1:19" x14ac:dyDescent="0.25">
      <c r="A76" s="29"/>
      <c r="B76" s="26"/>
      <c r="C76" s="61"/>
      <c r="D76" s="46"/>
      <c r="E76" s="48"/>
      <c r="F76" s="46"/>
      <c r="G76" s="26"/>
      <c r="L76" s="33"/>
      <c r="M76" s="33"/>
      <c r="N76" s="33"/>
      <c r="O76" s="33"/>
      <c r="P76" s="33"/>
    </row>
    <row r="77" spans="1:19" x14ac:dyDescent="0.25">
      <c r="A77" s="29"/>
      <c r="B77" s="26"/>
      <c r="C77" s="61"/>
      <c r="D77" s="46"/>
      <c r="E77" s="48"/>
      <c r="F77" s="46"/>
      <c r="G77" s="26"/>
      <c r="L77" s="33"/>
      <c r="M77" s="33"/>
      <c r="N77" s="33"/>
      <c r="O77" s="33"/>
      <c r="P77" s="33"/>
    </row>
    <row r="78" spans="1:19" x14ac:dyDescent="0.25">
      <c r="A78" s="29"/>
      <c r="B78" s="26"/>
      <c r="C78" s="61"/>
      <c r="D78" s="46"/>
      <c r="E78" s="48"/>
      <c r="F78" s="46"/>
      <c r="G78" s="26"/>
      <c r="L78" s="33"/>
      <c r="M78" s="33"/>
      <c r="N78" s="33"/>
      <c r="O78" s="33"/>
      <c r="P78" s="33"/>
    </row>
    <row r="79" spans="1:19" x14ac:dyDescent="0.25">
      <c r="A79" s="29"/>
      <c r="B79" s="26"/>
      <c r="C79" s="61"/>
      <c r="D79" s="46"/>
      <c r="E79" s="48"/>
      <c r="F79" s="46"/>
      <c r="G79" s="26"/>
      <c r="L79" s="33"/>
      <c r="M79" s="33"/>
      <c r="N79" s="33"/>
      <c r="O79" s="33"/>
      <c r="P79" s="33"/>
    </row>
    <row r="80" spans="1:19" x14ac:dyDescent="0.25">
      <c r="A80" s="29"/>
      <c r="B80" s="26"/>
      <c r="C80" s="61"/>
      <c r="D80" s="46"/>
      <c r="E80" s="48"/>
      <c r="F80" s="46"/>
      <c r="G80" s="26"/>
      <c r="L80" s="33"/>
      <c r="M80" s="33"/>
      <c r="N80" s="32"/>
      <c r="O80" s="32"/>
      <c r="P80" s="32"/>
    </row>
    <row r="81" spans="4:13" x14ac:dyDescent="0.25">
      <c r="D81" s="17"/>
      <c r="E81" s="17"/>
      <c r="F81" s="17"/>
    </row>
    <row r="82" spans="4:13" x14ac:dyDescent="0.25">
      <c r="D82" s="17"/>
      <c r="E82" s="17"/>
      <c r="F82" s="17"/>
    </row>
    <row r="83" spans="4:13" x14ac:dyDescent="0.25">
      <c r="D83" s="17"/>
      <c r="E83" s="17"/>
      <c r="F83" s="17"/>
      <c r="M83" s="6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Z32"/>
  <sheetViews>
    <sheetView zoomScaleNormal="100" workbookViewId="0">
      <selection activeCell="R11" sqref="R11"/>
    </sheetView>
  </sheetViews>
  <sheetFormatPr defaultRowHeight="15" x14ac:dyDescent="0.25"/>
  <cols>
    <col min="1" max="1" width="11.5703125" customWidth="1"/>
    <col min="2" max="2" width="12.7109375" style="4" bestFit="1" customWidth="1"/>
    <col min="3" max="3" width="10.28515625" bestFit="1" customWidth="1"/>
    <col min="4" max="5" width="16.7109375" style="7" bestFit="1" customWidth="1"/>
    <col min="6" max="6" width="13.42578125" style="7" bestFit="1" customWidth="1"/>
    <col min="7" max="7" width="8.7109375" bestFit="1" customWidth="1"/>
    <col min="8" max="8" width="12.140625" customWidth="1"/>
    <col min="9" max="9" width="10.7109375" customWidth="1"/>
    <col min="10" max="10" width="13.7109375" bestFit="1" customWidth="1"/>
    <col min="11" max="11" width="10.7109375" customWidth="1"/>
    <col min="12" max="12" width="11.28515625" bestFit="1" customWidth="1"/>
    <col min="13" max="14" width="10.7109375" customWidth="1"/>
    <col min="15" max="15" width="13.5703125" bestFit="1" customWidth="1"/>
    <col min="16" max="16" width="11.85546875" bestFit="1" customWidth="1"/>
    <col min="17" max="17" width="19" customWidth="1"/>
    <col min="18" max="18" width="11.5703125" bestFit="1" customWidth="1"/>
    <col min="19" max="20" width="11.85546875" bestFit="1" customWidth="1"/>
    <col min="21" max="21" width="15.28515625" customWidth="1"/>
    <col min="22" max="25" width="11.85546875" bestFit="1" customWidth="1"/>
  </cols>
  <sheetData>
    <row r="1" spans="1:26" ht="45.75" thickBot="1" x14ac:dyDescent="0.3">
      <c r="A1" s="22" t="s">
        <v>64</v>
      </c>
      <c r="B1" s="40" t="s">
        <v>65</v>
      </c>
      <c r="C1" s="22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98" t="s">
        <v>71</v>
      </c>
      <c r="I1" s="98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37" t="s">
        <v>222</v>
      </c>
      <c r="Q1" s="37" t="s">
        <v>237</v>
      </c>
      <c r="R1" s="37" t="s">
        <v>250</v>
      </c>
      <c r="S1" s="37" t="s">
        <v>261</v>
      </c>
      <c r="T1" s="37" t="s">
        <v>284</v>
      </c>
      <c r="U1" s="37" t="s">
        <v>317</v>
      </c>
      <c r="V1" s="37" t="s">
        <v>334</v>
      </c>
      <c r="W1" s="37" t="s">
        <v>346</v>
      </c>
      <c r="X1" s="37" t="s">
        <v>352</v>
      </c>
      <c r="Y1" s="37" t="s">
        <v>382</v>
      </c>
      <c r="Z1" s="31"/>
    </row>
    <row r="2" spans="1:26" x14ac:dyDescent="0.25">
      <c r="A2" s="29">
        <v>44375</v>
      </c>
      <c r="B2" s="26">
        <v>5473412140</v>
      </c>
      <c r="C2" s="61" t="s">
        <v>94</v>
      </c>
      <c r="D2" s="45">
        <v>7619.11</v>
      </c>
      <c r="E2" s="45">
        <v>6330</v>
      </c>
      <c r="F2" s="45">
        <v>63.98</v>
      </c>
      <c r="G2" s="26">
        <v>114</v>
      </c>
      <c r="H2" s="101">
        <v>27.763157894736842</v>
      </c>
      <c r="I2" s="101">
        <v>55.526315789473685</v>
      </c>
      <c r="J2" s="101">
        <v>55.526315789473685</v>
      </c>
      <c r="K2" s="101">
        <v>55.526315789473685</v>
      </c>
      <c r="L2" s="32">
        <v>55.526315789473685</v>
      </c>
      <c r="M2" s="32">
        <v>55.526315789473685</v>
      </c>
      <c r="N2" s="32">
        <v>55.526315789473685</v>
      </c>
      <c r="O2" s="32">
        <v>55.526315789473685</v>
      </c>
      <c r="P2" s="99" t="s">
        <v>416</v>
      </c>
      <c r="Q2" s="99" t="s">
        <v>416</v>
      </c>
      <c r="R2" s="99" t="s">
        <v>416</v>
      </c>
      <c r="S2" s="99" t="s">
        <v>416</v>
      </c>
      <c r="T2" s="99" t="s">
        <v>416</v>
      </c>
      <c r="U2" s="99" t="s">
        <v>416</v>
      </c>
      <c r="V2" s="99" t="s">
        <v>416</v>
      </c>
      <c r="W2" s="99" t="s">
        <v>416</v>
      </c>
      <c r="X2" s="99" t="s">
        <v>416</v>
      </c>
      <c r="Y2" s="99" t="s">
        <v>416</v>
      </c>
    </row>
    <row r="3" spans="1:26" x14ac:dyDescent="0.25">
      <c r="A3" s="29"/>
      <c r="B3" s="26"/>
      <c r="C3" s="61"/>
      <c r="D3" s="46"/>
      <c r="E3" s="48"/>
      <c r="F3" s="46"/>
      <c r="G3" s="26"/>
      <c r="H3" s="109" t="s">
        <v>417</v>
      </c>
      <c r="I3" s="109" t="s">
        <v>417</v>
      </c>
      <c r="J3" s="109" t="s">
        <v>417</v>
      </c>
      <c r="K3" s="109" t="s">
        <v>417</v>
      </c>
      <c r="L3" s="109" t="s">
        <v>417</v>
      </c>
      <c r="M3" s="109" t="s">
        <v>417</v>
      </c>
      <c r="N3" s="109" t="s">
        <v>417</v>
      </c>
      <c r="O3" s="99" t="s">
        <v>418</v>
      </c>
      <c r="P3" s="33"/>
    </row>
    <row r="4" spans="1:26" ht="15.75" thickBot="1" x14ac:dyDescent="0.3">
      <c r="A4" s="29"/>
      <c r="B4" s="8"/>
      <c r="C4" s="8" t="s">
        <v>415</v>
      </c>
      <c r="D4" s="8" t="s">
        <v>413</v>
      </c>
      <c r="E4" s="8" t="s">
        <v>414</v>
      </c>
      <c r="F4" s="94" t="s">
        <v>412</v>
      </c>
      <c r="L4" s="33"/>
      <c r="M4" s="33"/>
      <c r="N4" s="33"/>
      <c r="O4" s="32">
        <f>N25*O2</f>
        <v>26.235706882084862</v>
      </c>
      <c r="P4" s="33"/>
    </row>
    <row r="5" spans="1:26" ht="15.75" thickBot="1" x14ac:dyDescent="0.3">
      <c r="A5" s="29"/>
      <c r="B5" s="26"/>
      <c r="C5" s="61"/>
      <c r="D5" s="95">
        <f>D2</f>
        <v>7619.11</v>
      </c>
      <c r="E5" s="95">
        <f>E2</f>
        <v>6330</v>
      </c>
      <c r="F5" s="96">
        <f>E5/D5</f>
        <v>0.83080569777834945</v>
      </c>
      <c r="G5" s="26"/>
      <c r="L5" s="33"/>
      <c r="M5" s="33"/>
      <c r="N5" s="32"/>
      <c r="O5" s="32"/>
      <c r="P5" s="32"/>
      <c r="Q5" s="179" t="s">
        <v>423</v>
      </c>
      <c r="R5" s="180"/>
      <c r="S5" s="180"/>
      <c r="T5" s="180"/>
      <c r="U5" s="181"/>
    </row>
    <row r="6" spans="1:26" x14ac:dyDescent="0.25">
      <c r="D6" s="17" t="s">
        <v>431</v>
      </c>
      <c r="E6" s="54">
        <f>I2*4</f>
        <v>222.10526315789474</v>
      </c>
      <c r="F6" s="54"/>
      <c r="N6" s="8" t="s">
        <v>421</v>
      </c>
      <c r="O6" s="35">
        <f>SUM(H2:N2)+O4</f>
        <v>387.15675951366387</v>
      </c>
      <c r="Q6" s="77" t="s">
        <v>50</v>
      </c>
      <c r="R6" s="6">
        <f>O6</f>
        <v>387.15675951366387</v>
      </c>
      <c r="U6" s="102"/>
    </row>
    <row r="7" spans="1:26" x14ac:dyDescent="0.25">
      <c r="C7" s="8" t="s">
        <v>432</v>
      </c>
      <c r="D7" s="54">
        <v>7037.56</v>
      </c>
      <c r="E7" s="54">
        <f>E5-E6</f>
        <v>6107.894736842105</v>
      </c>
      <c r="F7" s="104">
        <f>E7/D7</f>
        <v>0.86789949028386326</v>
      </c>
      <c r="H7" s="103">
        <f>267.32*F5</f>
        <v>222.09097913010837</v>
      </c>
      <c r="N7" s="8" t="s">
        <v>422</v>
      </c>
      <c r="O7" s="106">
        <f>O8-O6</f>
        <v>305.39649631461833</v>
      </c>
      <c r="Q7" s="67" t="s">
        <v>424</v>
      </c>
      <c r="R7" s="6">
        <f>-1*R6</f>
        <v>-387.15675951366387</v>
      </c>
      <c r="U7" s="102"/>
    </row>
    <row r="8" spans="1:26" x14ac:dyDescent="0.25">
      <c r="D8" s="17"/>
      <c r="E8" s="20"/>
      <c r="F8" s="17"/>
      <c r="H8" s="105">
        <f>542.07*F7</f>
        <v>470.46227669817381</v>
      </c>
      <c r="M8" s="6"/>
      <c r="O8" s="108">
        <f>H9</f>
        <v>692.5532558282822</v>
      </c>
      <c r="Q8" s="175" t="s">
        <v>425</v>
      </c>
      <c r="R8" s="176"/>
      <c r="U8" s="102"/>
    </row>
    <row r="9" spans="1:26" x14ac:dyDescent="0.25">
      <c r="D9" s="15"/>
      <c r="H9" s="107">
        <f>H7+H8</f>
        <v>692.5532558282822</v>
      </c>
      <c r="I9" s="52" t="s">
        <v>433</v>
      </c>
      <c r="Q9" s="67"/>
      <c r="U9" s="102"/>
    </row>
    <row r="10" spans="1:26" x14ac:dyDescent="0.25">
      <c r="G10" s="6"/>
      <c r="Q10" s="77" t="s">
        <v>241</v>
      </c>
      <c r="R10" s="6">
        <f>R6+O7</f>
        <v>692.5532558282822</v>
      </c>
      <c r="S10" s="73" t="s">
        <v>240</v>
      </c>
      <c r="U10" s="102"/>
    </row>
    <row r="11" spans="1:26" x14ac:dyDescent="0.25">
      <c r="B11" s="9" t="s">
        <v>409</v>
      </c>
      <c r="Q11" s="67" t="s">
        <v>49</v>
      </c>
      <c r="R11" s="6">
        <f>-1*R10</f>
        <v>-692.5532558282822</v>
      </c>
      <c r="U11" s="102"/>
    </row>
    <row r="12" spans="1:26" ht="15.75" thickBot="1" x14ac:dyDescent="0.3">
      <c r="Q12" s="177" t="s">
        <v>426</v>
      </c>
      <c r="R12" s="178"/>
      <c r="S12" s="69"/>
      <c r="T12" s="69"/>
      <c r="U12" s="70"/>
    </row>
    <row r="21" spans="1:15" x14ac:dyDescent="0.25">
      <c r="M21" t="s">
        <v>410</v>
      </c>
    </row>
    <row r="23" spans="1:15" x14ac:dyDescent="0.25">
      <c r="N23" t="s">
        <v>419</v>
      </c>
    </row>
    <row r="24" spans="1:15" x14ac:dyDescent="0.25">
      <c r="N24" s="16">
        <f>63.98-30.23</f>
        <v>33.75</v>
      </c>
    </row>
    <row r="25" spans="1:15" x14ac:dyDescent="0.25">
      <c r="N25" s="100">
        <f>30.23/63.98</f>
        <v>0.47249140356361363</v>
      </c>
      <c r="O25" t="s">
        <v>420</v>
      </c>
    </row>
    <row r="29" spans="1:15" x14ac:dyDescent="0.25">
      <c r="J29" s="8" t="s">
        <v>46</v>
      </c>
      <c r="K29" s="97">
        <v>809.39</v>
      </c>
      <c r="L29" s="52" t="s">
        <v>411</v>
      </c>
      <c r="M29" s="7"/>
    </row>
    <row r="30" spans="1:15" x14ac:dyDescent="0.25">
      <c r="J30" s="110"/>
      <c r="K30" s="111"/>
    </row>
    <row r="32" spans="1:15" x14ac:dyDescent="0.25">
      <c r="A32" s="21" t="s">
        <v>434</v>
      </c>
    </row>
  </sheetData>
  <mergeCells count="3">
    <mergeCell ref="Q8:R8"/>
    <mergeCell ref="Q12:R12"/>
    <mergeCell ref="Q5:U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280"/>
  <sheetViews>
    <sheetView topLeftCell="A164" zoomScaleNormal="100" workbookViewId="0">
      <selection activeCell="H186" sqref="H186"/>
    </sheetView>
  </sheetViews>
  <sheetFormatPr defaultRowHeight="15" x14ac:dyDescent="0.25"/>
  <cols>
    <col min="1" max="1" width="11.5703125" customWidth="1"/>
    <col min="2" max="2" width="12.85546875" style="4" bestFit="1" customWidth="1"/>
    <col min="3" max="3" width="11.140625" style="4" bestFit="1" customWidth="1"/>
    <col min="4" max="4" width="11.5703125" style="7" bestFit="1" customWidth="1"/>
    <col min="5" max="5" width="11.7109375" style="7" bestFit="1" customWidth="1"/>
    <col min="6" max="6" width="13.5703125" style="7" bestFit="1" customWidth="1"/>
    <col min="7" max="7" width="8" bestFit="1" customWidth="1"/>
    <col min="8" max="8" width="12.140625" customWidth="1"/>
    <col min="9" max="10" width="10.7109375" customWidth="1"/>
    <col min="11" max="20" width="10.7109375" hidden="1" customWidth="1"/>
    <col min="21" max="22" width="11.140625" hidden="1" customWidth="1"/>
    <col min="23" max="25" width="11.140625" customWidth="1"/>
    <col min="26" max="30" width="11.5703125" bestFit="1" customWidth="1"/>
    <col min="31" max="31" width="10.85546875" customWidth="1"/>
    <col min="32" max="32" width="10.5703125" bestFit="1" customWidth="1"/>
    <col min="34" max="34" width="10.5703125" bestFit="1" customWidth="1"/>
    <col min="37" max="37" width="9.7109375" bestFit="1" customWidth="1"/>
    <col min="39" max="39" width="9.7109375" bestFit="1" customWidth="1"/>
  </cols>
  <sheetData>
    <row r="1" spans="1:41" ht="45.75" thickBot="1" x14ac:dyDescent="0.3">
      <c r="A1" s="22" t="s">
        <v>64</v>
      </c>
      <c r="B1" s="40" t="s">
        <v>65</v>
      </c>
      <c r="C1" s="40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34" t="s">
        <v>71</v>
      </c>
      <c r="I1" s="36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37" t="s">
        <v>222</v>
      </c>
      <c r="Q1" s="37" t="s">
        <v>237</v>
      </c>
      <c r="R1" s="37" t="s">
        <v>250</v>
      </c>
      <c r="S1" s="37" t="s">
        <v>261</v>
      </c>
      <c r="T1" s="37" t="s">
        <v>284</v>
      </c>
      <c r="U1" s="37" t="s">
        <v>317</v>
      </c>
      <c r="V1" s="37" t="s">
        <v>334</v>
      </c>
      <c r="W1" s="37" t="s">
        <v>346</v>
      </c>
      <c r="X1" s="37" t="s">
        <v>352</v>
      </c>
      <c r="Y1" s="37" t="s">
        <v>382</v>
      </c>
      <c r="Z1" s="37" t="s">
        <v>430</v>
      </c>
      <c r="AA1" s="37" t="s">
        <v>453</v>
      </c>
      <c r="AB1" s="37" t="s">
        <v>454</v>
      </c>
      <c r="AC1" s="37" t="s">
        <v>471</v>
      </c>
      <c r="AD1" s="37" t="s">
        <v>487</v>
      </c>
      <c r="AE1" s="22" t="s">
        <v>73</v>
      </c>
      <c r="AF1" s="22" t="s">
        <v>74</v>
      </c>
      <c r="AG1" s="22" t="s">
        <v>75</v>
      </c>
      <c r="AH1" s="22" t="s">
        <v>76</v>
      </c>
      <c r="AI1" s="22" t="s">
        <v>77</v>
      </c>
      <c r="AJ1" s="22" t="s">
        <v>78</v>
      </c>
      <c r="AK1" s="22" t="s">
        <v>79</v>
      </c>
      <c r="AL1" s="22" t="s">
        <v>80</v>
      </c>
      <c r="AN1" s="30"/>
      <c r="AO1" s="31" t="s">
        <v>201</v>
      </c>
    </row>
    <row r="2" spans="1:41" hidden="1" x14ac:dyDescent="0.25">
      <c r="A2" s="25">
        <v>44348</v>
      </c>
      <c r="B2" s="41" t="s">
        <v>81</v>
      </c>
      <c r="C2" s="44">
        <v>902280001</v>
      </c>
      <c r="D2" s="28">
        <v>3538.95</v>
      </c>
      <c r="E2" s="28">
        <v>3156.78</v>
      </c>
      <c r="F2" s="55">
        <v>49.96</v>
      </c>
      <c r="G2" s="26">
        <v>69</v>
      </c>
      <c r="H2" s="33">
        <f>(E2/G2)*0.5</f>
        <v>22.87521739130435</v>
      </c>
      <c r="I2" s="33">
        <f t="shared" ref="I2:O2" si="0">$E$2/$G$2</f>
        <v>45.7504347826087</v>
      </c>
      <c r="J2" s="33">
        <f t="shared" si="0"/>
        <v>45.7504347826087</v>
      </c>
      <c r="K2" s="33">
        <f t="shared" si="0"/>
        <v>45.7504347826087</v>
      </c>
      <c r="L2" s="33">
        <f t="shared" si="0"/>
        <v>45.7504347826087</v>
      </c>
      <c r="M2" s="33">
        <f t="shared" si="0"/>
        <v>45.7504347826087</v>
      </c>
      <c r="N2" s="33">
        <f t="shared" si="0"/>
        <v>45.7504347826087</v>
      </c>
      <c r="O2" s="33">
        <f t="shared" si="0"/>
        <v>45.7504347826087</v>
      </c>
      <c r="P2" s="32" t="s">
        <v>223</v>
      </c>
      <c r="Q2" s="32" t="s">
        <v>223</v>
      </c>
      <c r="R2" s="32" t="s">
        <v>223</v>
      </c>
      <c r="S2" s="32" t="s">
        <v>223</v>
      </c>
      <c r="T2" s="32" t="s">
        <v>223</v>
      </c>
      <c r="U2" s="32" t="s">
        <v>223</v>
      </c>
      <c r="V2" s="32" t="s">
        <v>223</v>
      </c>
      <c r="W2" s="32" t="s">
        <v>223</v>
      </c>
      <c r="X2" s="32" t="s">
        <v>223</v>
      </c>
      <c r="Y2" s="32" t="s">
        <v>223</v>
      </c>
      <c r="Z2" s="32" t="s">
        <v>223</v>
      </c>
      <c r="AA2" s="32" t="s">
        <v>223</v>
      </c>
      <c r="AB2" s="32" t="s">
        <v>223</v>
      </c>
      <c r="AC2" s="32" t="s">
        <v>223</v>
      </c>
      <c r="AD2" s="32" t="s">
        <v>223</v>
      </c>
      <c r="AE2" s="27"/>
      <c r="AF2" s="27"/>
      <c r="AG2" s="27"/>
      <c r="AH2" s="27"/>
      <c r="AI2" s="27"/>
      <c r="AJ2" s="27"/>
      <c r="AK2" s="27"/>
    </row>
    <row r="3" spans="1:41" hidden="1" x14ac:dyDescent="0.25">
      <c r="A3" s="25">
        <v>44348</v>
      </c>
      <c r="B3" s="41" t="s">
        <v>82</v>
      </c>
      <c r="C3" s="44" t="s">
        <v>83</v>
      </c>
      <c r="D3" s="28">
        <v>2064.7600000000002</v>
      </c>
      <c r="E3" s="28">
        <v>1660.5</v>
      </c>
      <c r="F3" s="55">
        <v>14.53</v>
      </c>
      <c r="G3" s="26">
        <v>135</v>
      </c>
      <c r="H3" s="33">
        <f t="shared" ref="H3:H10" si="1">(E3/G3)*0.5</f>
        <v>6.15</v>
      </c>
      <c r="I3" s="33">
        <f t="shared" ref="I3:O3" si="2">$E$3/$G$3</f>
        <v>12.3</v>
      </c>
      <c r="J3" s="33">
        <f t="shared" si="2"/>
        <v>12.3</v>
      </c>
      <c r="K3" s="33">
        <f t="shared" si="2"/>
        <v>12.3</v>
      </c>
      <c r="L3" s="33">
        <f t="shared" si="2"/>
        <v>12.3</v>
      </c>
      <c r="M3" s="33">
        <f t="shared" si="2"/>
        <v>12.3</v>
      </c>
      <c r="N3" s="33">
        <f t="shared" si="2"/>
        <v>12.3</v>
      </c>
      <c r="O3" s="33">
        <f t="shared" si="2"/>
        <v>12.3</v>
      </c>
      <c r="P3" s="32" t="s">
        <v>223</v>
      </c>
      <c r="Q3" s="32" t="s">
        <v>223</v>
      </c>
      <c r="R3" s="32" t="s">
        <v>223</v>
      </c>
      <c r="S3" s="32" t="s">
        <v>223</v>
      </c>
      <c r="T3" s="32" t="s">
        <v>223</v>
      </c>
      <c r="U3" s="32" t="s">
        <v>223</v>
      </c>
      <c r="V3" s="32" t="s">
        <v>223</v>
      </c>
      <c r="W3" s="32" t="s">
        <v>223</v>
      </c>
      <c r="X3" s="32" t="s">
        <v>223</v>
      </c>
      <c r="Y3" s="32" t="s">
        <v>223</v>
      </c>
      <c r="Z3" s="32" t="s">
        <v>223</v>
      </c>
      <c r="AA3" s="32" t="s">
        <v>223</v>
      </c>
      <c r="AB3" s="32" t="s">
        <v>223</v>
      </c>
      <c r="AC3" s="32" t="s">
        <v>223</v>
      </c>
      <c r="AD3" s="32" t="s">
        <v>223</v>
      </c>
      <c r="AE3" s="27"/>
      <c r="AF3" s="27"/>
      <c r="AG3" s="27"/>
      <c r="AH3" s="27"/>
      <c r="AI3" s="27"/>
      <c r="AJ3" s="27"/>
      <c r="AK3" s="27"/>
    </row>
    <row r="4" spans="1:41" hidden="1" x14ac:dyDescent="0.25">
      <c r="A4" s="25">
        <v>44354</v>
      </c>
      <c r="B4" s="41" t="s">
        <v>84</v>
      </c>
      <c r="C4" s="44" t="s">
        <v>354</v>
      </c>
      <c r="D4" s="28">
        <v>8286.73</v>
      </c>
      <c r="E4" s="28">
        <v>6572.8</v>
      </c>
      <c r="F4" s="55">
        <v>54.53</v>
      </c>
      <c r="G4" s="26">
        <v>144</v>
      </c>
      <c r="H4" s="33">
        <f t="shared" si="1"/>
        <v>22.822222222222223</v>
      </c>
      <c r="I4" s="33">
        <f t="shared" ref="I4:O4" si="3">$E$4/$G$4</f>
        <v>45.644444444444446</v>
      </c>
      <c r="J4" s="33">
        <f t="shared" si="3"/>
        <v>45.644444444444446</v>
      </c>
      <c r="K4" s="33">
        <f t="shared" si="3"/>
        <v>45.644444444444446</v>
      </c>
      <c r="L4" s="33">
        <f t="shared" si="3"/>
        <v>45.644444444444446</v>
      </c>
      <c r="M4" s="33">
        <f t="shared" si="3"/>
        <v>45.644444444444446</v>
      </c>
      <c r="N4" s="33">
        <f t="shared" si="3"/>
        <v>45.644444444444446</v>
      </c>
      <c r="O4" s="33">
        <f t="shared" si="3"/>
        <v>45.644444444444446</v>
      </c>
      <c r="P4" s="32" t="s">
        <v>223</v>
      </c>
      <c r="Q4" s="32" t="s">
        <v>223</v>
      </c>
      <c r="R4" s="32" t="s">
        <v>223</v>
      </c>
      <c r="S4" s="32" t="s">
        <v>223</v>
      </c>
      <c r="T4" s="32" t="s">
        <v>223</v>
      </c>
      <c r="U4" s="32" t="s">
        <v>223</v>
      </c>
      <c r="V4" s="32" t="s">
        <v>223</v>
      </c>
      <c r="W4" s="32" t="s">
        <v>223</v>
      </c>
      <c r="X4" s="32" t="s">
        <v>223</v>
      </c>
      <c r="Y4" s="32" t="s">
        <v>223</v>
      </c>
      <c r="Z4" s="32" t="s">
        <v>223</v>
      </c>
      <c r="AA4" s="32" t="s">
        <v>223</v>
      </c>
      <c r="AB4" s="32" t="s">
        <v>223</v>
      </c>
      <c r="AC4" s="32" t="s">
        <v>223</v>
      </c>
      <c r="AD4" s="32" t="s">
        <v>223</v>
      </c>
      <c r="AE4" s="27"/>
      <c r="AF4" s="27"/>
      <c r="AG4" s="27"/>
      <c r="AH4" s="27"/>
      <c r="AI4" s="27"/>
      <c r="AJ4" s="27"/>
      <c r="AK4" s="27"/>
    </row>
    <row r="5" spans="1:41" hidden="1" x14ac:dyDescent="0.25">
      <c r="A5" s="25">
        <v>44354</v>
      </c>
      <c r="B5" s="41" t="s">
        <v>177</v>
      </c>
      <c r="C5" s="44" t="s">
        <v>86</v>
      </c>
      <c r="D5" s="28">
        <v>6949.48</v>
      </c>
      <c r="E5" s="28">
        <v>5512.13</v>
      </c>
      <c r="F5" s="55">
        <v>45.71</v>
      </c>
      <c r="G5" s="26">
        <v>144</v>
      </c>
      <c r="H5" s="33">
        <f t="shared" si="1"/>
        <v>19.139340277777777</v>
      </c>
      <c r="I5" s="33">
        <f t="shared" ref="I5:O5" si="4">$E$5/$G$5</f>
        <v>38.278680555555553</v>
      </c>
      <c r="J5" s="33">
        <f t="shared" si="4"/>
        <v>38.278680555555553</v>
      </c>
      <c r="K5" s="33">
        <f t="shared" si="4"/>
        <v>38.278680555555553</v>
      </c>
      <c r="L5" s="33">
        <f t="shared" si="4"/>
        <v>38.278680555555553</v>
      </c>
      <c r="M5" s="33">
        <f t="shared" si="4"/>
        <v>38.278680555555553</v>
      </c>
      <c r="N5" s="33">
        <f t="shared" si="4"/>
        <v>38.278680555555553</v>
      </c>
      <c r="O5" s="33">
        <f t="shared" si="4"/>
        <v>38.278680555555553</v>
      </c>
      <c r="P5" s="32" t="s">
        <v>223</v>
      </c>
      <c r="Q5" s="32" t="s">
        <v>223</v>
      </c>
      <c r="R5" s="32" t="s">
        <v>223</v>
      </c>
      <c r="S5" s="32" t="s">
        <v>223</v>
      </c>
      <c r="T5" s="32" t="s">
        <v>223</v>
      </c>
      <c r="U5" s="32" t="s">
        <v>223</v>
      </c>
      <c r="V5" s="32" t="s">
        <v>223</v>
      </c>
      <c r="W5" s="32" t="s">
        <v>223</v>
      </c>
      <c r="X5" s="32" t="s">
        <v>223</v>
      </c>
      <c r="Y5" s="32" t="s">
        <v>223</v>
      </c>
      <c r="Z5" s="32" t="s">
        <v>223</v>
      </c>
      <c r="AA5" s="32" t="s">
        <v>223</v>
      </c>
      <c r="AB5" s="32" t="s">
        <v>223</v>
      </c>
      <c r="AC5" s="32" t="s">
        <v>223</v>
      </c>
      <c r="AD5" s="32" t="s">
        <v>223</v>
      </c>
      <c r="AE5" s="27"/>
      <c r="AF5" s="27"/>
      <c r="AG5" s="27"/>
      <c r="AH5" s="27"/>
      <c r="AI5" s="27"/>
      <c r="AJ5" s="27"/>
      <c r="AK5" s="27"/>
    </row>
    <row r="6" spans="1:41" hidden="1" x14ac:dyDescent="0.25">
      <c r="A6" s="25">
        <v>44354</v>
      </c>
      <c r="B6" s="41">
        <v>9403806147</v>
      </c>
      <c r="C6" s="44" t="s">
        <v>87</v>
      </c>
      <c r="D6" s="45">
        <v>6257.65</v>
      </c>
      <c r="E6" s="45">
        <v>4986.2700000000004</v>
      </c>
      <c r="F6" s="117">
        <v>40.590000000000003</v>
      </c>
      <c r="G6" s="26">
        <v>141</v>
      </c>
      <c r="H6" s="33">
        <f t="shared" si="1"/>
        <v>17.681808510638298</v>
      </c>
      <c r="I6" s="33">
        <f t="shared" ref="I6:O6" si="5">$E$6/$G$6</f>
        <v>35.363617021276596</v>
      </c>
      <c r="J6" s="33">
        <f t="shared" si="5"/>
        <v>35.363617021276596</v>
      </c>
      <c r="K6" s="33">
        <f t="shared" si="5"/>
        <v>35.363617021276596</v>
      </c>
      <c r="L6" s="33">
        <f t="shared" si="5"/>
        <v>35.363617021276596</v>
      </c>
      <c r="M6" s="33">
        <f t="shared" si="5"/>
        <v>35.363617021276596</v>
      </c>
      <c r="N6" s="33">
        <f t="shared" si="5"/>
        <v>35.363617021276596</v>
      </c>
      <c r="O6" s="33">
        <f t="shared" si="5"/>
        <v>35.363617021276596</v>
      </c>
      <c r="P6" s="32" t="s">
        <v>223</v>
      </c>
      <c r="Q6" s="32" t="s">
        <v>223</v>
      </c>
      <c r="R6" s="32" t="s">
        <v>223</v>
      </c>
      <c r="S6" s="32" t="s">
        <v>223</v>
      </c>
      <c r="T6" s="32" t="s">
        <v>223</v>
      </c>
      <c r="U6" s="32" t="s">
        <v>223</v>
      </c>
      <c r="V6" s="32" t="s">
        <v>223</v>
      </c>
      <c r="W6" s="32" t="s">
        <v>223</v>
      </c>
      <c r="X6" s="32" t="s">
        <v>223</v>
      </c>
      <c r="Y6" s="32" t="s">
        <v>223</v>
      </c>
      <c r="Z6" s="32" t="s">
        <v>223</v>
      </c>
      <c r="AA6" s="32" t="s">
        <v>223</v>
      </c>
      <c r="AB6" s="32" t="s">
        <v>223</v>
      </c>
      <c r="AC6" s="32" t="s">
        <v>223</v>
      </c>
      <c r="AD6" s="32" t="s">
        <v>223</v>
      </c>
      <c r="AE6" s="27"/>
      <c r="AF6" s="27"/>
      <c r="AG6" s="27"/>
      <c r="AH6" s="27"/>
      <c r="AI6" s="27"/>
      <c r="AJ6" s="27"/>
      <c r="AK6" s="27"/>
    </row>
    <row r="7" spans="1:41" hidden="1" x14ac:dyDescent="0.25">
      <c r="A7" s="25">
        <v>44368</v>
      </c>
      <c r="B7" s="41" t="s">
        <v>88</v>
      </c>
      <c r="C7" s="44">
        <v>514130101</v>
      </c>
      <c r="D7" s="28">
        <v>6990.28</v>
      </c>
      <c r="E7" s="28">
        <v>5544.49</v>
      </c>
      <c r="F7" s="55">
        <v>45.98</v>
      </c>
      <c r="G7" s="26">
        <v>144</v>
      </c>
      <c r="H7" s="33">
        <f t="shared" si="1"/>
        <v>19.25170138888889</v>
      </c>
      <c r="I7" s="33">
        <f t="shared" ref="I7:O7" si="6">$E$7/$G$7</f>
        <v>38.503402777777779</v>
      </c>
      <c r="J7" s="33">
        <f t="shared" si="6"/>
        <v>38.503402777777779</v>
      </c>
      <c r="K7" s="33">
        <f t="shared" si="6"/>
        <v>38.503402777777779</v>
      </c>
      <c r="L7" s="33">
        <f t="shared" si="6"/>
        <v>38.503402777777779</v>
      </c>
      <c r="M7" s="33">
        <f t="shared" si="6"/>
        <v>38.503402777777779</v>
      </c>
      <c r="N7" s="33">
        <f t="shared" si="6"/>
        <v>38.503402777777779</v>
      </c>
      <c r="O7" s="33">
        <f t="shared" si="6"/>
        <v>38.503402777777779</v>
      </c>
      <c r="P7" s="32" t="s">
        <v>223</v>
      </c>
      <c r="Q7" s="32" t="s">
        <v>223</v>
      </c>
      <c r="R7" s="32" t="s">
        <v>223</v>
      </c>
      <c r="S7" s="32" t="s">
        <v>223</v>
      </c>
      <c r="T7" s="32" t="s">
        <v>223</v>
      </c>
      <c r="U7" s="32" t="s">
        <v>223</v>
      </c>
      <c r="V7" s="32" t="s">
        <v>223</v>
      </c>
      <c r="W7" s="32" t="s">
        <v>223</v>
      </c>
      <c r="X7" s="32" t="s">
        <v>223</v>
      </c>
      <c r="Y7" s="32" t="s">
        <v>223</v>
      </c>
      <c r="Z7" s="32" t="s">
        <v>223</v>
      </c>
      <c r="AA7" s="32" t="s">
        <v>223</v>
      </c>
      <c r="AB7" s="32" t="s">
        <v>223</v>
      </c>
      <c r="AC7" s="32" t="s">
        <v>223</v>
      </c>
      <c r="AD7" s="32" t="s">
        <v>223</v>
      </c>
    </row>
    <row r="8" spans="1:41" hidden="1" x14ac:dyDescent="0.25">
      <c r="A8" s="25">
        <v>44368</v>
      </c>
      <c r="B8" s="41" t="s">
        <v>89</v>
      </c>
      <c r="C8" s="44" t="s">
        <v>90</v>
      </c>
      <c r="D8" s="28">
        <v>4030.84</v>
      </c>
      <c r="E8" s="28">
        <v>3197.15</v>
      </c>
      <c r="F8" s="55">
        <v>26.51</v>
      </c>
      <c r="G8" s="26">
        <v>144</v>
      </c>
      <c r="H8" s="33">
        <f t="shared" si="1"/>
        <v>11.101215277777778</v>
      </c>
      <c r="I8" s="33">
        <f t="shared" ref="I8:O8" si="7">$E$8/$G$8</f>
        <v>22.202430555555555</v>
      </c>
      <c r="J8" s="33">
        <f t="shared" si="7"/>
        <v>22.202430555555555</v>
      </c>
      <c r="K8" s="33">
        <f t="shared" si="7"/>
        <v>22.202430555555555</v>
      </c>
      <c r="L8" s="33">
        <f t="shared" si="7"/>
        <v>22.202430555555555</v>
      </c>
      <c r="M8" s="33">
        <f t="shared" si="7"/>
        <v>22.202430555555555</v>
      </c>
      <c r="N8" s="33">
        <f t="shared" si="7"/>
        <v>22.202430555555555</v>
      </c>
      <c r="O8" s="33">
        <f t="shared" si="7"/>
        <v>22.202430555555555</v>
      </c>
      <c r="P8" s="32" t="s">
        <v>223</v>
      </c>
      <c r="Q8" s="32" t="s">
        <v>223</v>
      </c>
      <c r="R8" s="32" t="s">
        <v>223</v>
      </c>
      <c r="S8" s="32" t="s">
        <v>223</v>
      </c>
      <c r="T8" s="32" t="s">
        <v>223</v>
      </c>
      <c r="U8" s="32" t="s">
        <v>223</v>
      </c>
      <c r="V8" s="32" t="s">
        <v>223</v>
      </c>
      <c r="W8" s="32" t="s">
        <v>223</v>
      </c>
      <c r="X8" s="32" t="s">
        <v>223</v>
      </c>
      <c r="Y8" s="32" t="s">
        <v>223</v>
      </c>
      <c r="Z8" s="32" t="s">
        <v>223</v>
      </c>
      <c r="AA8" s="32" t="s">
        <v>223</v>
      </c>
      <c r="AB8" s="32" t="s">
        <v>223</v>
      </c>
      <c r="AC8" s="32" t="s">
        <v>223</v>
      </c>
      <c r="AD8" s="32" t="s">
        <v>223</v>
      </c>
    </row>
    <row r="9" spans="1:41" hidden="1" x14ac:dyDescent="0.25">
      <c r="A9" s="25">
        <v>44368</v>
      </c>
      <c r="B9" s="41" t="s">
        <v>91</v>
      </c>
      <c r="C9" s="44" t="s">
        <v>92</v>
      </c>
      <c r="D9" s="28">
        <v>2598.4299999999998</v>
      </c>
      <c r="E9" s="28">
        <v>2061</v>
      </c>
      <c r="F9" s="55">
        <v>17.09</v>
      </c>
      <c r="G9" s="26">
        <v>144</v>
      </c>
      <c r="H9" s="33">
        <f t="shared" si="1"/>
        <v>7.15625</v>
      </c>
      <c r="I9" s="33">
        <f t="shared" ref="I9:O9" si="8">$E$9/$G$9</f>
        <v>14.3125</v>
      </c>
      <c r="J9" s="33">
        <f t="shared" si="8"/>
        <v>14.3125</v>
      </c>
      <c r="K9" s="33">
        <f t="shared" si="8"/>
        <v>14.3125</v>
      </c>
      <c r="L9" s="33">
        <f t="shared" si="8"/>
        <v>14.3125</v>
      </c>
      <c r="M9" s="33">
        <f t="shared" si="8"/>
        <v>14.3125</v>
      </c>
      <c r="N9" s="33">
        <f t="shared" si="8"/>
        <v>14.3125</v>
      </c>
      <c r="O9" s="33">
        <f t="shared" si="8"/>
        <v>14.3125</v>
      </c>
      <c r="P9" s="32" t="s">
        <v>223</v>
      </c>
      <c r="Q9" s="32" t="s">
        <v>223</v>
      </c>
      <c r="R9" s="32" t="s">
        <v>223</v>
      </c>
      <c r="S9" s="32" t="s">
        <v>223</v>
      </c>
      <c r="T9" s="32" t="s">
        <v>223</v>
      </c>
      <c r="U9" s="32" t="s">
        <v>223</v>
      </c>
      <c r="V9" s="32" t="s">
        <v>223</v>
      </c>
      <c r="W9" s="32" t="s">
        <v>223</v>
      </c>
      <c r="X9" s="32" t="s">
        <v>223</v>
      </c>
      <c r="Y9" s="32" t="s">
        <v>223</v>
      </c>
      <c r="Z9" s="32" t="s">
        <v>223</v>
      </c>
      <c r="AA9" s="32" t="s">
        <v>223</v>
      </c>
      <c r="AB9" s="32" t="s">
        <v>223</v>
      </c>
      <c r="AC9" s="32" t="s">
        <v>223</v>
      </c>
      <c r="AD9" s="32" t="s">
        <v>223</v>
      </c>
    </row>
    <row r="10" spans="1:41" hidden="1" x14ac:dyDescent="0.25">
      <c r="A10" s="25">
        <v>44375</v>
      </c>
      <c r="B10" s="41">
        <v>5473412140</v>
      </c>
      <c r="C10" s="44" t="s">
        <v>94</v>
      </c>
      <c r="D10" s="28">
        <v>7619.11</v>
      </c>
      <c r="E10" s="28">
        <v>6330</v>
      </c>
      <c r="F10" s="55">
        <v>63.98</v>
      </c>
      <c r="G10" s="26">
        <v>114</v>
      </c>
      <c r="H10" s="38">
        <f t="shared" si="1"/>
        <v>27.763157894736842</v>
      </c>
      <c r="I10" s="33">
        <f t="shared" ref="I10:O10" si="9">$E$10/$G$10</f>
        <v>55.526315789473685</v>
      </c>
      <c r="J10" s="33">
        <f t="shared" si="9"/>
        <v>55.526315789473685</v>
      </c>
      <c r="K10" s="33">
        <f t="shared" si="9"/>
        <v>55.526315789473685</v>
      </c>
      <c r="L10" s="33">
        <f t="shared" si="9"/>
        <v>55.526315789473685</v>
      </c>
      <c r="M10" s="33">
        <f t="shared" si="9"/>
        <v>55.526315789473685</v>
      </c>
      <c r="N10" s="33">
        <f t="shared" si="9"/>
        <v>55.526315789473685</v>
      </c>
      <c r="O10" s="33">
        <f t="shared" si="9"/>
        <v>55.526315789473685</v>
      </c>
      <c r="P10" s="32" t="s">
        <v>223</v>
      </c>
      <c r="Q10" s="32" t="s">
        <v>223</v>
      </c>
      <c r="R10" s="32" t="s">
        <v>223</v>
      </c>
      <c r="S10" s="32" t="s">
        <v>223</v>
      </c>
      <c r="T10" s="32" t="s">
        <v>223</v>
      </c>
      <c r="U10" s="32" t="s">
        <v>223</v>
      </c>
      <c r="V10" s="32" t="s">
        <v>223</v>
      </c>
      <c r="W10" s="32" t="s">
        <v>223</v>
      </c>
      <c r="X10" s="32" t="s">
        <v>223</v>
      </c>
      <c r="Y10" s="32" t="s">
        <v>223</v>
      </c>
      <c r="Z10" s="93" t="s">
        <v>223</v>
      </c>
      <c r="AA10" s="32" t="s">
        <v>223</v>
      </c>
      <c r="AB10" s="32" t="s">
        <v>223</v>
      </c>
      <c r="AC10" s="32" t="s">
        <v>223</v>
      </c>
      <c r="AD10" s="32" t="s">
        <v>223</v>
      </c>
      <c r="AH10" s="6"/>
    </row>
    <row r="11" spans="1:41" hidden="1" x14ac:dyDescent="0.25">
      <c r="C11" s="44"/>
      <c r="H11" s="35">
        <f>SUM(H2:H10)</f>
        <v>153.94091296334616</v>
      </c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1:41" hidden="1" x14ac:dyDescent="0.25">
      <c r="C12" s="44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1:41" hidden="1" x14ac:dyDescent="0.25">
      <c r="A13" s="29">
        <v>44383</v>
      </c>
      <c r="B13" s="41" t="s">
        <v>178</v>
      </c>
      <c r="C13" s="44" t="s">
        <v>98</v>
      </c>
      <c r="D13" s="28">
        <v>6458.66</v>
      </c>
      <c r="E13" s="7">
        <v>5122.83</v>
      </c>
      <c r="F13" s="54">
        <v>42.47</v>
      </c>
      <c r="G13" s="26">
        <v>144</v>
      </c>
      <c r="I13" s="33">
        <f>($E$13/$G$13)*0.5</f>
        <v>17.787604166666668</v>
      </c>
      <c r="J13" s="33">
        <f t="shared" ref="J13:O13" si="10">($E$13/$G$13)</f>
        <v>35.575208333333336</v>
      </c>
      <c r="K13" s="33">
        <f t="shared" si="10"/>
        <v>35.575208333333336</v>
      </c>
      <c r="L13" s="33">
        <f t="shared" si="10"/>
        <v>35.575208333333336</v>
      </c>
      <c r="M13" s="33">
        <f t="shared" si="10"/>
        <v>35.575208333333336</v>
      </c>
      <c r="N13" s="33">
        <f t="shared" si="10"/>
        <v>35.575208333333336</v>
      </c>
      <c r="O13" s="33">
        <f t="shared" si="10"/>
        <v>35.575208333333336</v>
      </c>
      <c r="P13" s="32" t="s">
        <v>223</v>
      </c>
      <c r="Q13" s="32" t="s">
        <v>223</v>
      </c>
      <c r="R13" s="32" t="s">
        <v>223</v>
      </c>
      <c r="S13" s="32" t="s">
        <v>223</v>
      </c>
      <c r="T13" s="32" t="s">
        <v>223</v>
      </c>
      <c r="U13" s="32" t="s">
        <v>223</v>
      </c>
      <c r="V13" s="32" t="s">
        <v>223</v>
      </c>
      <c r="W13" s="32" t="s">
        <v>223</v>
      </c>
      <c r="X13" s="32" t="s">
        <v>223</v>
      </c>
      <c r="Y13" s="32" t="s">
        <v>223</v>
      </c>
      <c r="Z13" s="32" t="s">
        <v>223</v>
      </c>
      <c r="AA13" s="32" t="s">
        <v>223</v>
      </c>
      <c r="AB13" s="32" t="s">
        <v>223</v>
      </c>
      <c r="AC13" s="32" t="s">
        <v>223</v>
      </c>
      <c r="AD13" s="32" t="s">
        <v>223</v>
      </c>
    </row>
    <row r="14" spans="1:41" hidden="1" x14ac:dyDescent="0.25">
      <c r="A14" s="29">
        <v>44383</v>
      </c>
      <c r="B14" s="41" t="s">
        <v>99</v>
      </c>
      <c r="C14" s="44" t="s">
        <v>100</v>
      </c>
      <c r="D14" s="28">
        <v>7759.93</v>
      </c>
      <c r="E14" s="7">
        <v>6154.96</v>
      </c>
      <c r="F14" s="54">
        <v>51.04</v>
      </c>
      <c r="G14" s="26">
        <v>144</v>
      </c>
      <c r="I14" s="33">
        <f>($E$14/$G$14)*0.5</f>
        <v>21.371388888888887</v>
      </c>
      <c r="J14" s="33">
        <f t="shared" ref="J14:O14" si="11">($E$14/$G$14)</f>
        <v>42.742777777777775</v>
      </c>
      <c r="K14" s="33">
        <f t="shared" si="11"/>
        <v>42.742777777777775</v>
      </c>
      <c r="L14" s="33">
        <f t="shared" si="11"/>
        <v>42.742777777777775</v>
      </c>
      <c r="M14" s="33">
        <f t="shared" si="11"/>
        <v>42.742777777777775</v>
      </c>
      <c r="N14" s="33">
        <f t="shared" si="11"/>
        <v>42.742777777777775</v>
      </c>
      <c r="O14" s="33">
        <f t="shared" si="11"/>
        <v>42.742777777777775</v>
      </c>
      <c r="P14" s="32" t="s">
        <v>223</v>
      </c>
      <c r="Q14" s="32" t="s">
        <v>223</v>
      </c>
      <c r="R14" s="32" t="s">
        <v>223</v>
      </c>
      <c r="S14" s="32" t="s">
        <v>223</v>
      </c>
      <c r="T14" s="32" t="s">
        <v>223</v>
      </c>
      <c r="U14" s="32" t="s">
        <v>223</v>
      </c>
      <c r="V14" s="32" t="s">
        <v>223</v>
      </c>
      <c r="W14" s="32" t="s">
        <v>223</v>
      </c>
      <c r="X14" s="32" t="s">
        <v>223</v>
      </c>
      <c r="Y14" s="32" t="s">
        <v>223</v>
      </c>
      <c r="Z14" s="32" t="s">
        <v>223</v>
      </c>
      <c r="AA14" s="32" t="s">
        <v>223</v>
      </c>
      <c r="AB14" s="32" t="s">
        <v>223</v>
      </c>
      <c r="AC14" s="32" t="s">
        <v>223</v>
      </c>
      <c r="AD14" s="32" t="s">
        <v>223</v>
      </c>
    </row>
    <row r="15" spans="1:41" hidden="1" x14ac:dyDescent="0.25">
      <c r="A15" s="29">
        <v>44389</v>
      </c>
      <c r="B15" s="41" t="s">
        <v>103</v>
      </c>
      <c r="C15" s="44" t="s">
        <v>104</v>
      </c>
      <c r="D15" s="28">
        <v>3297.62</v>
      </c>
      <c r="E15" s="7">
        <v>2615.58</v>
      </c>
      <c r="F15" s="54">
        <v>21.67</v>
      </c>
      <c r="G15" s="26">
        <v>144</v>
      </c>
      <c r="I15" s="33">
        <f>($E$15/$G$15)*0.5</f>
        <v>9.0818750000000001</v>
      </c>
      <c r="J15" s="33">
        <f t="shared" ref="J15:O15" si="12">($E$15/$G$15)</f>
        <v>18.16375</v>
      </c>
      <c r="K15" s="33">
        <f t="shared" si="12"/>
        <v>18.16375</v>
      </c>
      <c r="L15" s="33">
        <f t="shared" si="12"/>
        <v>18.16375</v>
      </c>
      <c r="M15" s="33">
        <f t="shared" si="12"/>
        <v>18.16375</v>
      </c>
      <c r="N15" s="33">
        <f t="shared" si="12"/>
        <v>18.16375</v>
      </c>
      <c r="O15" s="33">
        <f t="shared" si="12"/>
        <v>18.16375</v>
      </c>
      <c r="P15" s="32" t="s">
        <v>223</v>
      </c>
      <c r="Q15" s="32" t="s">
        <v>223</v>
      </c>
      <c r="R15" s="32" t="s">
        <v>223</v>
      </c>
      <c r="S15" s="32" t="s">
        <v>223</v>
      </c>
      <c r="T15" s="32" t="s">
        <v>223</v>
      </c>
      <c r="U15" s="32" t="s">
        <v>223</v>
      </c>
      <c r="V15" s="32" t="s">
        <v>223</v>
      </c>
      <c r="W15" s="32" t="s">
        <v>223</v>
      </c>
      <c r="X15" s="32" t="s">
        <v>223</v>
      </c>
      <c r="Y15" s="32" t="s">
        <v>223</v>
      </c>
      <c r="Z15" s="32" t="s">
        <v>223</v>
      </c>
      <c r="AA15" s="32" t="s">
        <v>223</v>
      </c>
      <c r="AB15" s="32" t="s">
        <v>223</v>
      </c>
      <c r="AC15" s="32" t="s">
        <v>223</v>
      </c>
      <c r="AD15" s="32" t="s">
        <v>223</v>
      </c>
    </row>
    <row r="16" spans="1:41" hidden="1" x14ac:dyDescent="0.25">
      <c r="A16" s="29">
        <v>44403</v>
      </c>
      <c r="B16" s="41" t="s">
        <v>101</v>
      </c>
      <c r="C16" s="44" t="s">
        <v>102</v>
      </c>
      <c r="D16" s="28">
        <v>2411.7600000000002</v>
      </c>
      <c r="E16" s="7">
        <v>1912.94</v>
      </c>
      <c r="F16" s="54">
        <v>15.85</v>
      </c>
      <c r="G16" s="26">
        <v>144</v>
      </c>
      <c r="I16" s="38">
        <f>($E$16/$G$16)*0.5</f>
        <v>6.6421527777777776</v>
      </c>
      <c r="J16" s="33">
        <f t="shared" ref="J16:O16" si="13">($E$16/$G$16)</f>
        <v>13.284305555555555</v>
      </c>
      <c r="K16" s="33">
        <f t="shared" si="13"/>
        <v>13.284305555555555</v>
      </c>
      <c r="L16" s="33">
        <f t="shared" si="13"/>
        <v>13.284305555555555</v>
      </c>
      <c r="M16" s="33">
        <f t="shared" si="13"/>
        <v>13.284305555555555</v>
      </c>
      <c r="N16" s="33">
        <f t="shared" si="13"/>
        <v>13.284305555555555</v>
      </c>
      <c r="O16" s="33">
        <f t="shared" si="13"/>
        <v>13.284305555555555</v>
      </c>
      <c r="P16" s="32" t="s">
        <v>223</v>
      </c>
      <c r="Q16" s="32" t="s">
        <v>223</v>
      </c>
      <c r="R16" s="32" t="s">
        <v>223</v>
      </c>
      <c r="S16" s="32" t="s">
        <v>223</v>
      </c>
      <c r="T16" s="32" t="s">
        <v>223</v>
      </c>
      <c r="U16" s="32" t="s">
        <v>223</v>
      </c>
      <c r="V16" s="32" t="s">
        <v>223</v>
      </c>
      <c r="W16" s="32" t="s">
        <v>223</v>
      </c>
      <c r="X16" s="32" t="s">
        <v>223</v>
      </c>
      <c r="Y16" s="32" t="s">
        <v>223</v>
      </c>
      <c r="Z16" s="32" t="s">
        <v>223</v>
      </c>
      <c r="AA16" s="32" t="s">
        <v>223</v>
      </c>
      <c r="AB16" s="32" t="s">
        <v>223</v>
      </c>
      <c r="AC16" s="32" t="s">
        <v>223</v>
      </c>
      <c r="AD16" s="32" t="s">
        <v>223</v>
      </c>
    </row>
    <row r="17" spans="1:30" hidden="1" x14ac:dyDescent="0.25">
      <c r="A17" s="29"/>
      <c r="C17" s="44"/>
      <c r="D17" s="28"/>
      <c r="I17" s="32">
        <f>SUM(I2:I16)</f>
        <v>362.76484676002565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idden="1" x14ac:dyDescent="0.25">
      <c r="A18" s="29"/>
      <c r="C18" s="44"/>
      <c r="D18" s="28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idden="1" x14ac:dyDescent="0.25">
      <c r="A19" s="29">
        <v>44420</v>
      </c>
      <c r="B19" s="41">
        <v>1567502153</v>
      </c>
      <c r="C19" s="44" t="s">
        <v>113</v>
      </c>
      <c r="D19" s="28">
        <v>1459.46</v>
      </c>
      <c r="E19" s="7">
        <v>1157.5999999999999</v>
      </c>
      <c r="F19" s="54">
        <v>9.59</v>
      </c>
      <c r="G19" s="26">
        <v>144</v>
      </c>
      <c r="I19" s="33"/>
      <c r="J19" s="33">
        <f>($E$19/$G$19)*0.5</f>
        <v>4.0194444444444439</v>
      </c>
      <c r="K19" s="33">
        <f>($E$19/$G$19)</f>
        <v>8.0388888888888879</v>
      </c>
      <c r="L19" s="33">
        <f>($E$19/$G$19)</f>
        <v>8.0388888888888879</v>
      </c>
      <c r="M19" s="33">
        <f>($E$19/$G$19)</f>
        <v>8.0388888888888879</v>
      </c>
      <c r="N19" s="33">
        <f>($E$19/$G$19)</f>
        <v>8.0388888888888879</v>
      </c>
      <c r="O19" s="33">
        <f>($E$19/$G$19)</f>
        <v>8.0388888888888879</v>
      </c>
      <c r="P19" s="32" t="s">
        <v>223</v>
      </c>
      <c r="Q19" s="32" t="s">
        <v>223</v>
      </c>
      <c r="R19" s="32" t="s">
        <v>223</v>
      </c>
      <c r="S19" s="32" t="s">
        <v>223</v>
      </c>
      <c r="T19" s="32" t="s">
        <v>223</v>
      </c>
      <c r="U19" s="32" t="s">
        <v>223</v>
      </c>
      <c r="V19" s="32" t="s">
        <v>223</v>
      </c>
      <c r="W19" s="32" t="s">
        <v>223</v>
      </c>
      <c r="X19" s="32" t="s">
        <v>223</v>
      </c>
      <c r="Y19" s="93" t="s">
        <v>223</v>
      </c>
      <c r="Z19" s="32" t="s">
        <v>223</v>
      </c>
      <c r="AA19" s="32" t="s">
        <v>223</v>
      </c>
      <c r="AB19" s="32" t="s">
        <v>223</v>
      </c>
      <c r="AC19" s="32" t="s">
        <v>223</v>
      </c>
      <c r="AD19" s="32" t="s">
        <v>223</v>
      </c>
    </row>
    <row r="20" spans="1:30" hidden="1" x14ac:dyDescent="0.25">
      <c r="A20" s="29">
        <v>44428</v>
      </c>
      <c r="B20" s="41" t="s">
        <v>179</v>
      </c>
      <c r="C20" s="44" t="s">
        <v>114</v>
      </c>
      <c r="D20" s="28">
        <v>6686.68</v>
      </c>
      <c r="E20" s="7">
        <v>5303.69</v>
      </c>
      <c r="F20" s="54">
        <v>43.92</v>
      </c>
      <c r="G20" s="26">
        <v>144</v>
      </c>
      <c r="I20" s="33"/>
      <c r="J20" s="33">
        <f>($E$20/$G$20)*0.5</f>
        <v>18.415590277777778</v>
      </c>
      <c r="K20" s="33">
        <f>($E$20/$G$20)</f>
        <v>36.831180555555555</v>
      </c>
      <c r="L20" s="33">
        <f>($E$20/$G$20)</f>
        <v>36.831180555555555</v>
      </c>
      <c r="M20" s="33">
        <f>($E$20/$G$20)</f>
        <v>36.831180555555555</v>
      </c>
      <c r="N20" s="33">
        <f>($E$20/$G$20)</f>
        <v>36.831180555555555</v>
      </c>
      <c r="O20" s="33">
        <f>($E$20/$G$20)</f>
        <v>36.831180555555555</v>
      </c>
      <c r="P20" s="32" t="s">
        <v>223</v>
      </c>
      <c r="Q20" s="32" t="s">
        <v>223</v>
      </c>
      <c r="R20" s="32" t="s">
        <v>223</v>
      </c>
      <c r="S20" s="32" t="s">
        <v>223</v>
      </c>
      <c r="T20" s="32" t="s">
        <v>223</v>
      </c>
      <c r="U20" s="32" t="s">
        <v>223</v>
      </c>
      <c r="V20" s="32" t="s">
        <v>223</v>
      </c>
      <c r="W20" s="32" t="s">
        <v>223</v>
      </c>
      <c r="X20" s="32" t="s">
        <v>223</v>
      </c>
      <c r="Y20" s="32" t="s">
        <v>223</v>
      </c>
      <c r="Z20" s="32" t="s">
        <v>223</v>
      </c>
      <c r="AA20" s="32" t="s">
        <v>223</v>
      </c>
      <c r="AB20" s="32" t="s">
        <v>223</v>
      </c>
      <c r="AC20" s="32" t="s">
        <v>223</v>
      </c>
      <c r="AD20" s="32" t="s">
        <v>223</v>
      </c>
    </row>
    <row r="21" spans="1:30" hidden="1" x14ac:dyDescent="0.25">
      <c r="A21" s="29">
        <v>44438</v>
      </c>
      <c r="B21" s="41" t="s">
        <v>115</v>
      </c>
      <c r="C21" s="44" t="s">
        <v>116</v>
      </c>
      <c r="D21" s="28">
        <v>7974.11</v>
      </c>
      <c r="E21" s="7">
        <v>6363.75</v>
      </c>
      <c r="F21" s="54">
        <v>53.97</v>
      </c>
      <c r="G21" s="26">
        <v>140</v>
      </c>
      <c r="I21" s="33"/>
      <c r="J21" s="33">
        <f>($E$21/$G$21)*0.5</f>
        <v>22.727678571428573</v>
      </c>
      <c r="K21" s="33">
        <f>($E$21/$G$21)</f>
        <v>45.455357142857146</v>
      </c>
      <c r="L21" s="33">
        <f>($E$21/$G$21)</f>
        <v>45.455357142857146</v>
      </c>
      <c r="M21" s="33">
        <f>($E$21/$G$21)</f>
        <v>45.455357142857146</v>
      </c>
      <c r="N21" s="33">
        <f>($E$21/$G$21)</f>
        <v>45.455357142857146</v>
      </c>
      <c r="O21" s="33">
        <f>($E$21/$G$21)</f>
        <v>45.455357142857146</v>
      </c>
      <c r="P21" s="32" t="s">
        <v>223</v>
      </c>
      <c r="Q21" s="32" t="s">
        <v>223</v>
      </c>
      <c r="R21" s="32" t="s">
        <v>223</v>
      </c>
      <c r="S21" s="32" t="s">
        <v>223</v>
      </c>
      <c r="T21" s="32" t="s">
        <v>223</v>
      </c>
      <c r="U21" s="32" t="s">
        <v>223</v>
      </c>
      <c r="V21" s="32" t="s">
        <v>223</v>
      </c>
      <c r="W21" s="32" t="s">
        <v>223</v>
      </c>
      <c r="X21" s="32" t="s">
        <v>223</v>
      </c>
      <c r="Y21" s="32" t="s">
        <v>223</v>
      </c>
      <c r="Z21" s="32" t="s">
        <v>223</v>
      </c>
      <c r="AA21" s="32" t="s">
        <v>223</v>
      </c>
      <c r="AB21" s="32" t="s">
        <v>223</v>
      </c>
      <c r="AC21" s="32" t="s">
        <v>223</v>
      </c>
      <c r="AD21" s="32" t="s">
        <v>223</v>
      </c>
    </row>
    <row r="22" spans="1:30" hidden="1" x14ac:dyDescent="0.25">
      <c r="A22" s="29">
        <v>44438</v>
      </c>
      <c r="B22" s="41">
        <v>4714218340</v>
      </c>
      <c r="C22" s="44">
        <v>471421801</v>
      </c>
      <c r="D22" s="28">
        <v>2056.31</v>
      </c>
      <c r="E22" s="7">
        <v>1816.75</v>
      </c>
      <c r="F22" s="54">
        <v>26.62</v>
      </c>
      <c r="G22" s="26">
        <v>75</v>
      </c>
      <c r="I22" s="33"/>
      <c r="J22" s="38">
        <f>($E$22/$G$22)*0.5</f>
        <v>12.111666666666666</v>
      </c>
      <c r="K22" s="33">
        <f>($E$22/$G$22)</f>
        <v>24.223333333333333</v>
      </c>
      <c r="L22" s="33">
        <f>($E$22/$G$22)</f>
        <v>24.223333333333333</v>
      </c>
      <c r="M22" s="33">
        <f>($E$22/$G$22)</f>
        <v>24.223333333333333</v>
      </c>
      <c r="N22" s="33">
        <f>($E$22/$G$22)</f>
        <v>24.223333333333333</v>
      </c>
      <c r="O22" s="33">
        <f>($E$22/$G$22)</f>
        <v>24.223333333333333</v>
      </c>
      <c r="P22" s="32" t="s">
        <v>223</v>
      </c>
      <c r="Q22" s="32" t="s">
        <v>223</v>
      </c>
      <c r="R22" s="32" t="s">
        <v>223</v>
      </c>
      <c r="S22" s="32" t="s">
        <v>223</v>
      </c>
      <c r="T22" s="32" t="s">
        <v>223</v>
      </c>
      <c r="U22" s="32" t="s">
        <v>223</v>
      </c>
      <c r="V22" s="32" t="s">
        <v>223</v>
      </c>
      <c r="W22" s="32" t="s">
        <v>223</v>
      </c>
      <c r="X22" s="32" t="s">
        <v>223</v>
      </c>
      <c r="Y22" s="32" t="s">
        <v>223</v>
      </c>
      <c r="Z22" s="32" t="s">
        <v>223</v>
      </c>
      <c r="AA22" s="32" t="s">
        <v>223</v>
      </c>
      <c r="AB22" s="32" t="s">
        <v>223</v>
      </c>
      <c r="AC22" s="32" t="s">
        <v>223</v>
      </c>
      <c r="AD22" s="32" t="s">
        <v>223</v>
      </c>
    </row>
    <row r="23" spans="1:30" hidden="1" x14ac:dyDescent="0.25">
      <c r="C23" s="44"/>
      <c r="J23" s="35">
        <f>SUM(J2:J22)</f>
        <v>474.92224755367641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hidden="1" x14ac:dyDescent="0.25">
      <c r="C24" s="44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idden="1" x14ac:dyDescent="0.25">
      <c r="A25" s="29">
        <v>44452</v>
      </c>
      <c r="B25" s="41" t="s">
        <v>122</v>
      </c>
      <c r="C25" s="44" t="s">
        <v>123</v>
      </c>
      <c r="D25" s="28">
        <v>10051.09</v>
      </c>
      <c r="E25" s="7">
        <v>7972.24</v>
      </c>
      <c r="F25" s="54">
        <v>66.02</v>
      </c>
      <c r="G25" s="26">
        <v>144</v>
      </c>
      <c r="I25" s="33"/>
      <c r="J25" s="33"/>
      <c r="K25" s="33">
        <f>($E$25/$G$25)*0.5</f>
        <v>27.68138888888889</v>
      </c>
      <c r="L25" s="33">
        <f>($E$25/$G$25)</f>
        <v>55.362777777777779</v>
      </c>
      <c r="M25" s="33">
        <f>($E$25/$G$25)</f>
        <v>55.362777777777779</v>
      </c>
      <c r="N25" s="33">
        <f>($E$25/$G$25)</f>
        <v>55.362777777777779</v>
      </c>
      <c r="O25" s="33">
        <f>($E$25/$G$25)</f>
        <v>55.362777777777779</v>
      </c>
      <c r="P25" s="32" t="s">
        <v>223</v>
      </c>
      <c r="Q25" s="32" t="s">
        <v>223</v>
      </c>
      <c r="R25" s="32" t="s">
        <v>223</v>
      </c>
      <c r="S25" s="32" t="s">
        <v>223</v>
      </c>
      <c r="T25" s="32" t="s">
        <v>223</v>
      </c>
      <c r="U25" s="32" t="s">
        <v>223</v>
      </c>
      <c r="V25" s="32" t="s">
        <v>223</v>
      </c>
      <c r="W25" s="32" t="s">
        <v>223</v>
      </c>
      <c r="X25" s="32" t="s">
        <v>223</v>
      </c>
      <c r="Y25" s="32" t="s">
        <v>223</v>
      </c>
      <c r="Z25" s="32" t="s">
        <v>223</v>
      </c>
      <c r="AA25" s="32" t="s">
        <v>223</v>
      </c>
      <c r="AB25" s="32" t="s">
        <v>223</v>
      </c>
      <c r="AC25" s="32" t="s">
        <v>223</v>
      </c>
      <c r="AD25" s="32" t="s">
        <v>223</v>
      </c>
    </row>
    <row r="26" spans="1:30" hidden="1" x14ac:dyDescent="0.25">
      <c r="A26" s="29">
        <v>44452</v>
      </c>
      <c r="B26" s="41" t="s">
        <v>124</v>
      </c>
      <c r="C26" s="44" t="s">
        <v>125</v>
      </c>
      <c r="D26" s="28">
        <v>7066.36</v>
      </c>
      <c r="E26" s="7">
        <v>5604.84</v>
      </c>
      <c r="F26" s="54">
        <v>46.43</v>
      </c>
      <c r="G26" s="26">
        <v>144</v>
      </c>
      <c r="I26" s="33"/>
      <c r="J26" s="33"/>
      <c r="K26" s="33">
        <f>($E$26/$G$26)*0.5</f>
        <v>19.46125</v>
      </c>
      <c r="L26" s="33">
        <f>($E$26/$G$26)</f>
        <v>38.922499999999999</v>
      </c>
      <c r="M26" s="33">
        <f>($E$26/$G$26)</f>
        <v>38.922499999999999</v>
      </c>
      <c r="N26" s="33">
        <f>($E$26/$G$26)</f>
        <v>38.922499999999999</v>
      </c>
      <c r="O26" s="33">
        <f>($E$26/$G$26)</f>
        <v>38.922499999999999</v>
      </c>
      <c r="P26" s="32" t="s">
        <v>223</v>
      </c>
      <c r="Q26" s="32" t="s">
        <v>223</v>
      </c>
      <c r="R26" s="32" t="s">
        <v>223</v>
      </c>
      <c r="S26" s="32" t="s">
        <v>223</v>
      </c>
      <c r="T26" s="32" t="s">
        <v>223</v>
      </c>
      <c r="U26" s="32" t="s">
        <v>223</v>
      </c>
      <c r="V26" s="32" t="s">
        <v>223</v>
      </c>
      <c r="W26" s="32" t="s">
        <v>223</v>
      </c>
      <c r="X26" s="32" t="s">
        <v>223</v>
      </c>
      <c r="Y26" s="32" t="s">
        <v>223</v>
      </c>
      <c r="Z26" s="32" t="s">
        <v>223</v>
      </c>
      <c r="AA26" s="32" t="s">
        <v>223</v>
      </c>
      <c r="AB26" s="32" t="s">
        <v>223</v>
      </c>
      <c r="AC26" s="32" t="s">
        <v>223</v>
      </c>
      <c r="AD26" s="32" t="s">
        <v>223</v>
      </c>
    </row>
    <row r="27" spans="1:30" hidden="1" x14ac:dyDescent="0.25">
      <c r="A27" s="29">
        <v>44452</v>
      </c>
      <c r="B27" s="41" t="s">
        <v>126</v>
      </c>
      <c r="C27" s="44" t="s">
        <v>127</v>
      </c>
      <c r="D27" s="28">
        <v>8572.69</v>
      </c>
      <c r="E27" s="7">
        <v>6862.5</v>
      </c>
      <c r="F27" s="54">
        <v>58.9</v>
      </c>
      <c r="G27" s="26">
        <v>138</v>
      </c>
      <c r="I27" s="33"/>
      <c r="J27" s="33"/>
      <c r="K27" s="33">
        <f>($E$27/$G$27)*0.5</f>
        <v>24.864130434782609</v>
      </c>
      <c r="L27" s="33">
        <f>($E$27/$G$27)</f>
        <v>49.728260869565219</v>
      </c>
      <c r="M27" s="33">
        <f>($E$27/$G$27)</f>
        <v>49.728260869565219</v>
      </c>
      <c r="N27" s="33">
        <f>($E$27/$G$27)</f>
        <v>49.728260869565219</v>
      </c>
      <c r="O27" s="33">
        <f>($E$27/$G$27)</f>
        <v>49.728260869565219</v>
      </c>
      <c r="P27" s="32" t="s">
        <v>223</v>
      </c>
      <c r="Q27" s="32" t="s">
        <v>223</v>
      </c>
      <c r="R27" s="32" t="s">
        <v>223</v>
      </c>
      <c r="S27" s="32" t="s">
        <v>223</v>
      </c>
      <c r="T27" s="32" t="s">
        <v>223</v>
      </c>
      <c r="U27" s="32" t="s">
        <v>223</v>
      </c>
      <c r="V27" s="32" t="s">
        <v>223</v>
      </c>
      <c r="W27" s="32" t="s">
        <v>223</v>
      </c>
      <c r="X27" s="32" t="s">
        <v>223</v>
      </c>
      <c r="Y27" s="32" t="s">
        <v>223</v>
      </c>
      <c r="Z27" s="32" t="s">
        <v>223</v>
      </c>
      <c r="AA27" s="32" t="s">
        <v>223</v>
      </c>
      <c r="AB27" s="32" t="s">
        <v>223</v>
      </c>
      <c r="AC27" s="32" t="s">
        <v>223</v>
      </c>
      <c r="AD27" s="32" t="s">
        <v>223</v>
      </c>
    </row>
    <row r="28" spans="1:30" hidden="1" x14ac:dyDescent="0.25">
      <c r="A28" s="29">
        <v>44459</v>
      </c>
      <c r="B28" s="41">
        <v>6483416340</v>
      </c>
      <c r="C28" s="44" t="s">
        <v>129</v>
      </c>
      <c r="D28" s="28">
        <v>1641.07</v>
      </c>
      <c r="E28" s="7">
        <v>1301.6500000000001</v>
      </c>
      <c r="F28" s="116">
        <v>10.78</v>
      </c>
      <c r="G28" s="26">
        <v>144</v>
      </c>
      <c r="I28" s="33"/>
      <c r="J28" s="33"/>
      <c r="K28" s="33">
        <f>($E$28/$G$28)*0.5</f>
        <v>4.5196180555555561</v>
      </c>
      <c r="L28" s="33">
        <f>($E$28/$G$28)</f>
        <v>9.0392361111111121</v>
      </c>
      <c r="M28" s="33">
        <f>($E$28/$G$28)</f>
        <v>9.0392361111111121</v>
      </c>
      <c r="N28" s="33">
        <f>($E$28/$G$28)</f>
        <v>9.0392361111111121</v>
      </c>
      <c r="O28" s="33">
        <f>($E$28/$G$28)</f>
        <v>9.0392361111111121</v>
      </c>
      <c r="P28" s="32" t="s">
        <v>223</v>
      </c>
      <c r="Q28" s="32" t="s">
        <v>223</v>
      </c>
      <c r="R28" s="32" t="s">
        <v>223</v>
      </c>
      <c r="S28" s="32" t="s">
        <v>223</v>
      </c>
      <c r="T28" s="32" t="s">
        <v>223</v>
      </c>
      <c r="U28" s="32" t="s">
        <v>223</v>
      </c>
      <c r="V28" s="32" t="s">
        <v>223</v>
      </c>
      <c r="W28" s="32" t="s">
        <v>223</v>
      </c>
      <c r="X28" s="32" t="s">
        <v>223</v>
      </c>
      <c r="Y28" s="32" t="s">
        <v>223</v>
      </c>
      <c r="Z28" s="32" t="s">
        <v>223</v>
      </c>
      <c r="AA28" s="32" t="s">
        <v>223</v>
      </c>
      <c r="AB28" s="32" t="s">
        <v>223</v>
      </c>
      <c r="AC28" s="32" t="s">
        <v>223</v>
      </c>
      <c r="AD28" s="32" t="s">
        <v>223</v>
      </c>
    </row>
    <row r="29" spans="1:30" hidden="1" x14ac:dyDescent="0.25">
      <c r="A29" s="29">
        <v>44459</v>
      </c>
      <c r="B29" s="41" t="s">
        <v>180</v>
      </c>
      <c r="C29" s="44" t="s">
        <v>130</v>
      </c>
      <c r="D29" s="28">
        <v>6329.44</v>
      </c>
      <c r="E29" s="7">
        <v>5020.33</v>
      </c>
      <c r="F29" s="54">
        <v>41.59</v>
      </c>
      <c r="G29" s="26">
        <v>144</v>
      </c>
      <c r="I29" s="33"/>
      <c r="J29" s="33"/>
      <c r="K29" s="33">
        <f>($E$29/$G$29)*0.5</f>
        <v>17.431701388888889</v>
      </c>
      <c r="L29" s="33">
        <f>($E$29/$G$29)</f>
        <v>34.863402777777779</v>
      </c>
      <c r="M29" s="33">
        <f>($E$29/$G$29)</f>
        <v>34.863402777777779</v>
      </c>
      <c r="N29" s="33">
        <f>($E$29/$G$29)</f>
        <v>34.863402777777779</v>
      </c>
      <c r="O29" s="33">
        <f>($E$29/$G$29)</f>
        <v>34.863402777777779</v>
      </c>
      <c r="P29" s="32" t="s">
        <v>223</v>
      </c>
      <c r="Q29" s="32" t="s">
        <v>223</v>
      </c>
      <c r="R29" s="32" t="s">
        <v>223</v>
      </c>
      <c r="S29" s="32" t="s">
        <v>223</v>
      </c>
      <c r="T29" s="32" t="s">
        <v>223</v>
      </c>
      <c r="U29" s="32" t="s">
        <v>223</v>
      </c>
      <c r="V29" s="32" t="s">
        <v>223</v>
      </c>
      <c r="W29" s="32" t="s">
        <v>223</v>
      </c>
      <c r="X29" s="32" t="s">
        <v>223</v>
      </c>
      <c r="Y29" s="32" t="s">
        <v>223</v>
      </c>
      <c r="Z29" s="32" t="s">
        <v>223</v>
      </c>
      <c r="AA29" s="32" t="s">
        <v>223</v>
      </c>
      <c r="AB29" s="32" t="s">
        <v>223</v>
      </c>
      <c r="AC29" s="32" t="s">
        <v>223</v>
      </c>
      <c r="AD29" s="32" t="s">
        <v>223</v>
      </c>
    </row>
    <row r="30" spans="1:30" hidden="1" x14ac:dyDescent="0.25">
      <c r="A30" s="29">
        <v>44466</v>
      </c>
      <c r="B30" s="41" t="s">
        <v>131</v>
      </c>
      <c r="C30" s="44" t="s">
        <v>132</v>
      </c>
      <c r="D30" s="28">
        <v>674.6</v>
      </c>
      <c r="E30" s="7">
        <v>535.07000000000005</v>
      </c>
      <c r="F30" s="54">
        <v>4.43</v>
      </c>
      <c r="G30" s="26">
        <v>144</v>
      </c>
      <c r="I30" s="33"/>
      <c r="J30" s="33"/>
      <c r="K30" s="33">
        <f>($E$30/$G$30)*0.5</f>
        <v>1.8578819444444445</v>
      </c>
      <c r="L30" s="33">
        <f>($E$30/$G$30)</f>
        <v>3.7157638888888891</v>
      </c>
      <c r="M30" s="33">
        <f>($E$30/$G$30)</f>
        <v>3.7157638888888891</v>
      </c>
      <c r="N30" s="33">
        <f>($E$30/$G$30)</f>
        <v>3.7157638888888891</v>
      </c>
      <c r="O30" s="33">
        <f>($E$30/$G$30)</f>
        <v>3.7157638888888891</v>
      </c>
      <c r="P30" s="32" t="s">
        <v>223</v>
      </c>
      <c r="Q30" s="32" t="s">
        <v>223</v>
      </c>
      <c r="R30" s="32" t="s">
        <v>223</v>
      </c>
      <c r="S30" s="32" t="s">
        <v>223</v>
      </c>
      <c r="T30" s="32" t="s">
        <v>223</v>
      </c>
      <c r="U30" s="32" t="s">
        <v>223</v>
      </c>
      <c r="V30" s="32" t="s">
        <v>223</v>
      </c>
      <c r="W30" s="32" t="s">
        <v>223</v>
      </c>
      <c r="X30" s="32" t="s">
        <v>223</v>
      </c>
      <c r="Y30" s="32" t="s">
        <v>223</v>
      </c>
      <c r="Z30" s="32" t="s">
        <v>223</v>
      </c>
      <c r="AA30" s="32" t="s">
        <v>223</v>
      </c>
      <c r="AB30" s="32" t="s">
        <v>223</v>
      </c>
      <c r="AC30" s="32" t="s">
        <v>223</v>
      </c>
      <c r="AD30" s="32" t="s">
        <v>223</v>
      </c>
    </row>
    <row r="31" spans="1:30" hidden="1" x14ac:dyDescent="0.25">
      <c r="A31" s="29">
        <v>44466</v>
      </c>
      <c r="B31" s="41" t="s">
        <v>133</v>
      </c>
      <c r="C31" s="44" t="s">
        <v>134</v>
      </c>
      <c r="D31" s="28">
        <v>4538.13</v>
      </c>
      <c r="E31" s="7">
        <v>3689.24</v>
      </c>
      <c r="F31" s="54">
        <v>33.729999999999997</v>
      </c>
      <c r="G31" s="26">
        <v>128</v>
      </c>
      <c r="I31" s="33"/>
      <c r="J31" s="33"/>
      <c r="K31" s="33">
        <f>($E$31/$G$31)*0.5</f>
        <v>14.411093749999999</v>
      </c>
      <c r="L31" s="33">
        <f>($E$31/$G$31)</f>
        <v>28.822187499999998</v>
      </c>
      <c r="M31" s="33">
        <f>($E$31/$G$31)</f>
        <v>28.822187499999998</v>
      </c>
      <c r="N31" s="33">
        <f>($E$31/$G$31)</f>
        <v>28.822187499999998</v>
      </c>
      <c r="O31" s="33">
        <f>($E$31/$G$31)</f>
        <v>28.822187499999998</v>
      </c>
      <c r="P31" s="32" t="s">
        <v>223</v>
      </c>
      <c r="Q31" s="32" t="s">
        <v>223</v>
      </c>
      <c r="R31" s="32" t="s">
        <v>223</v>
      </c>
      <c r="S31" s="32" t="s">
        <v>223</v>
      </c>
      <c r="T31" s="32" t="s">
        <v>223</v>
      </c>
      <c r="U31" s="32" t="s">
        <v>223</v>
      </c>
      <c r="V31" s="32" t="s">
        <v>223</v>
      </c>
      <c r="W31" s="32" t="s">
        <v>223</v>
      </c>
      <c r="X31" s="32" t="s">
        <v>223</v>
      </c>
      <c r="Y31" s="32" t="s">
        <v>223</v>
      </c>
      <c r="Z31" s="32" t="s">
        <v>223</v>
      </c>
      <c r="AA31" s="32" t="s">
        <v>223</v>
      </c>
      <c r="AB31" s="32" t="s">
        <v>223</v>
      </c>
      <c r="AC31" s="32" t="s">
        <v>223</v>
      </c>
      <c r="AD31" s="32" t="s">
        <v>223</v>
      </c>
    </row>
    <row r="32" spans="1:30" hidden="1" x14ac:dyDescent="0.25">
      <c r="C32" s="44"/>
      <c r="J32" s="35"/>
      <c r="K32" s="39">
        <f>SUM(K2:K31)</f>
        <v>642.42369197655432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1:39" hidden="1" x14ac:dyDescent="0.25">
      <c r="A33" s="29"/>
      <c r="B33" s="42"/>
      <c r="C33" s="44"/>
      <c r="D33" s="28"/>
      <c r="F33" s="17"/>
      <c r="G33" s="26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9" hidden="1" x14ac:dyDescent="0.25">
      <c r="A34" s="29">
        <v>44473</v>
      </c>
      <c r="B34" s="41" t="s">
        <v>156</v>
      </c>
      <c r="C34" s="44" t="s">
        <v>140</v>
      </c>
      <c r="D34" s="28">
        <v>7913.04</v>
      </c>
      <c r="E34" s="7">
        <v>6363.75</v>
      </c>
      <c r="F34" s="54">
        <v>55.62</v>
      </c>
      <c r="G34" s="26">
        <v>135</v>
      </c>
      <c r="I34" s="33"/>
      <c r="J34" s="33"/>
      <c r="K34" s="33"/>
      <c r="L34" s="33">
        <f>($E$34/$G$34)*0.5</f>
        <v>23.569444444444443</v>
      </c>
      <c r="M34" s="33">
        <f t="shared" ref="M34:AD34" si="14">($E$34/$G$34)</f>
        <v>47.138888888888886</v>
      </c>
      <c r="N34" s="33">
        <f t="shared" si="14"/>
        <v>47.138888888888886</v>
      </c>
      <c r="O34" s="33">
        <f t="shared" si="14"/>
        <v>47.138888888888886</v>
      </c>
      <c r="P34" s="33">
        <f t="shared" si="14"/>
        <v>47.138888888888886</v>
      </c>
      <c r="Q34" s="33">
        <f t="shared" si="14"/>
        <v>47.138888888888886</v>
      </c>
      <c r="R34" s="33">
        <f t="shared" si="14"/>
        <v>47.138888888888886</v>
      </c>
      <c r="S34" s="33">
        <f t="shared" si="14"/>
        <v>47.138888888888886</v>
      </c>
      <c r="T34" s="33">
        <f t="shared" si="14"/>
        <v>47.138888888888886</v>
      </c>
      <c r="U34" s="33">
        <f t="shared" si="14"/>
        <v>47.138888888888886</v>
      </c>
      <c r="V34" s="33">
        <f t="shared" si="14"/>
        <v>47.138888888888886</v>
      </c>
      <c r="W34" s="33">
        <f t="shared" si="14"/>
        <v>47.138888888888886</v>
      </c>
      <c r="X34" s="33">
        <f t="shared" si="14"/>
        <v>47.138888888888886</v>
      </c>
      <c r="Y34" s="33">
        <f t="shared" si="14"/>
        <v>47.138888888888886</v>
      </c>
      <c r="Z34" s="33">
        <f t="shared" si="14"/>
        <v>47.138888888888886</v>
      </c>
      <c r="AA34" s="33">
        <f t="shared" si="14"/>
        <v>47.138888888888886</v>
      </c>
      <c r="AB34" s="33">
        <f t="shared" si="14"/>
        <v>47.138888888888886</v>
      </c>
      <c r="AC34" s="33">
        <f t="shared" si="14"/>
        <v>47.138888888888886</v>
      </c>
      <c r="AD34" s="33">
        <f t="shared" si="14"/>
        <v>47.138888888888886</v>
      </c>
    </row>
    <row r="35" spans="1:39" hidden="1" x14ac:dyDescent="0.25">
      <c r="A35" s="29">
        <v>44473</v>
      </c>
      <c r="B35" s="41" t="s">
        <v>141</v>
      </c>
      <c r="C35" s="44" t="s">
        <v>142</v>
      </c>
      <c r="D35" s="28">
        <v>2384.89</v>
      </c>
      <c r="E35" s="7">
        <v>1891.63</v>
      </c>
      <c r="F35" s="54">
        <v>15.66</v>
      </c>
      <c r="G35" s="26">
        <v>144</v>
      </c>
      <c r="L35" s="33">
        <f>($E$35/$G$35)*0.5</f>
        <v>6.568159722222223</v>
      </c>
      <c r="M35" s="33">
        <f t="shared" ref="M35:AD35" si="15">($E$35/$G$35)</f>
        <v>13.136319444444446</v>
      </c>
      <c r="N35" s="33">
        <f t="shared" si="15"/>
        <v>13.136319444444446</v>
      </c>
      <c r="O35" s="33">
        <f t="shared" si="15"/>
        <v>13.136319444444446</v>
      </c>
      <c r="P35" s="33">
        <f t="shared" si="15"/>
        <v>13.136319444444446</v>
      </c>
      <c r="Q35" s="33">
        <f t="shared" si="15"/>
        <v>13.136319444444446</v>
      </c>
      <c r="R35" s="33">
        <f t="shared" si="15"/>
        <v>13.136319444444446</v>
      </c>
      <c r="S35" s="33">
        <f t="shared" si="15"/>
        <v>13.136319444444446</v>
      </c>
      <c r="T35" s="33">
        <f t="shared" si="15"/>
        <v>13.136319444444446</v>
      </c>
      <c r="U35" s="33">
        <f t="shared" si="15"/>
        <v>13.136319444444446</v>
      </c>
      <c r="V35" s="33">
        <f t="shared" si="15"/>
        <v>13.136319444444446</v>
      </c>
      <c r="W35" s="33">
        <f t="shared" si="15"/>
        <v>13.136319444444446</v>
      </c>
      <c r="X35" s="33">
        <f t="shared" si="15"/>
        <v>13.136319444444446</v>
      </c>
      <c r="Y35" s="33">
        <f t="shared" si="15"/>
        <v>13.136319444444446</v>
      </c>
      <c r="Z35" s="33">
        <f t="shared" si="15"/>
        <v>13.136319444444446</v>
      </c>
      <c r="AA35" s="33">
        <f t="shared" si="15"/>
        <v>13.136319444444446</v>
      </c>
      <c r="AB35" s="33">
        <f t="shared" si="15"/>
        <v>13.136319444444446</v>
      </c>
      <c r="AC35" s="33">
        <f t="shared" si="15"/>
        <v>13.136319444444446</v>
      </c>
      <c r="AD35" s="33">
        <f t="shared" si="15"/>
        <v>13.136319444444446</v>
      </c>
    </row>
    <row r="36" spans="1:39" hidden="1" x14ac:dyDescent="0.25">
      <c r="A36" s="29">
        <v>44473</v>
      </c>
      <c r="B36" s="41" t="s">
        <v>143</v>
      </c>
      <c r="C36" s="44" t="s">
        <v>144</v>
      </c>
      <c r="D36" s="28">
        <v>8651.9699999999993</v>
      </c>
      <c r="E36" s="7">
        <v>6862.5</v>
      </c>
      <c r="F36" s="54">
        <v>56.85</v>
      </c>
      <c r="G36" s="26">
        <v>144</v>
      </c>
      <c r="L36" s="33">
        <f>($E$36/$G$36)*0.5</f>
        <v>23.828125</v>
      </c>
      <c r="M36" s="33">
        <f t="shared" ref="M36:AD36" si="16">($E$36/$G$36)</f>
        <v>47.65625</v>
      </c>
      <c r="N36" s="33">
        <f t="shared" si="16"/>
        <v>47.65625</v>
      </c>
      <c r="O36" s="33">
        <f t="shared" si="16"/>
        <v>47.65625</v>
      </c>
      <c r="P36" s="33">
        <f t="shared" si="16"/>
        <v>47.65625</v>
      </c>
      <c r="Q36" s="33">
        <f t="shared" si="16"/>
        <v>47.65625</v>
      </c>
      <c r="R36" s="33">
        <f t="shared" si="16"/>
        <v>47.65625</v>
      </c>
      <c r="S36" s="33">
        <f t="shared" si="16"/>
        <v>47.65625</v>
      </c>
      <c r="T36" s="33">
        <f t="shared" si="16"/>
        <v>47.65625</v>
      </c>
      <c r="U36" s="33">
        <f t="shared" si="16"/>
        <v>47.65625</v>
      </c>
      <c r="V36" s="33">
        <f t="shared" si="16"/>
        <v>47.65625</v>
      </c>
      <c r="W36" s="33">
        <f t="shared" si="16"/>
        <v>47.65625</v>
      </c>
      <c r="X36" s="33">
        <f t="shared" si="16"/>
        <v>47.65625</v>
      </c>
      <c r="Y36" s="33">
        <f t="shared" si="16"/>
        <v>47.65625</v>
      </c>
      <c r="Z36" s="33">
        <f t="shared" si="16"/>
        <v>47.65625</v>
      </c>
      <c r="AA36" s="33">
        <f t="shared" si="16"/>
        <v>47.65625</v>
      </c>
      <c r="AB36" s="33">
        <f t="shared" si="16"/>
        <v>47.65625</v>
      </c>
      <c r="AC36" s="33">
        <f t="shared" si="16"/>
        <v>47.65625</v>
      </c>
      <c r="AD36" s="33">
        <f t="shared" si="16"/>
        <v>47.65625</v>
      </c>
    </row>
    <row r="37" spans="1:39" hidden="1" x14ac:dyDescent="0.25">
      <c r="A37" s="29">
        <v>44480</v>
      </c>
      <c r="B37" s="41" t="s">
        <v>145</v>
      </c>
      <c r="C37" s="44" t="s">
        <v>146</v>
      </c>
      <c r="D37" s="28">
        <v>2245.3000000000002</v>
      </c>
      <c r="E37" s="7">
        <v>1780.91</v>
      </c>
      <c r="F37" s="54">
        <v>14.75</v>
      </c>
      <c r="G37" s="26">
        <v>144</v>
      </c>
      <c r="L37" s="33">
        <f>($E$37/$G$37)*0.5</f>
        <v>6.183715277777778</v>
      </c>
      <c r="M37" s="33">
        <f t="shared" ref="M37:AD37" si="17">($E$37/$G$37)</f>
        <v>12.367430555555556</v>
      </c>
      <c r="N37" s="33">
        <f t="shared" si="17"/>
        <v>12.367430555555556</v>
      </c>
      <c r="O37" s="33">
        <f t="shared" si="17"/>
        <v>12.367430555555556</v>
      </c>
      <c r="P37" s="33">
        <f t="shared" si="17"/>
        <v>12.367430555555556</v>
      </c>
      <c r="Q37" s="33">
        <f t="shared" si="17"/>
        <v>12.367430555555556</v>
      </c>
      <c r="R37" s="33">
        <f t="shared" si="17"/>
        <v>12.367430555555556</v>
      </c>
      <c r="S37" s="33">
        <f t="shared" si="17"/>
        <v>12.367430555555556</v>
      </c>
      <c r="T37" s="33">
        <f t="shared" si="17"/>
        <v>12.367430555555556</v>
      </c>
      <c r="U37" s="33">
        <f t="shared" si="17"/>
        <v>12.367430555555556</v>
      </c>
      <c r="V37" s="33">
        <f t="shared" si="17"/>
        <v>12.367430555555556</v>
      </c>
      <c r="W37" s="33">
        <f t="shared" si="17"/>
        <v>12.367430555555556</v>
      </c>
      <c r="X37" s="33">
        <f t="shared" si="17"/>
        <v>12.367430555555556</v>
      </c>
      <c r="Y37" s="33">
        <f t="shared" si="17"/>
        <v>12.367430555555556</v>
      </c>
      <c r="Z37" s="33">
        <f t="shared" si="17"/>
        <v>12.367430555555556</v>
      </c>
      <c r="AA37" s="33">
        <f t="shared" si="17"/>
        <v>12.367430555555556</v>
      </c>
      <c r="AB37" s="33">
        <f t="shared" si="17"/>
        <v>12.367430555555556</v>
      </c>
      <c r="AC37" s="33">
        <f t="shared" si="17"/>
        <v>12.367430555555556</v>
      </c>
      <c r="AD37" s="33">
        <f t="shared" si="17"/>
        <v>12.367430555555556</v>
      </c>
    </row>
    <row r="38" spans="1:39" hidden="1" x14ac:dyDescent="0.25">
      <c r="A38" s="29">
        <v>44487</v>
      </c>
      <c r="B38" s="41" t="s">
        <v>181</v>
      </c>
      <c r="C38" s="44" t="s">
        <v>147</v>
      </c>
      <c r="D38" s="28">
        <v>2434.5300000000002</v>
      </c>
      <c r="E38" s="7">
        <v>1931</v>
      </c>
      <c r="F38" s="54">
        <v>15.98</v>
      </c>
      <c r="G38" s="26">
        <v>144</v>
      </c>
      <c r="L38" s="33">
        <f>($E$38/$G$38)*0.5</f>
        <v>6.7048611111111107</v>
      </c>
      <c r="M38" s="33">
        <f t="shared" ref="M38:AD38" si="18">($E$38/$G$38)</f>
        <v>13.409722222222221</v>
      </c>
      <c r="N38" s="33">
        <f t="shared" si="18"/>
        <v>13.409722222222221</v>
      </c>
      <c r="O38" s="33">
        <f t="shared" si="18"/>
        <v>13.409722222222221</v>
      </c>
      <c r="P38" s="33">
        <f t="shared" si="18"/>
        <v>13.409722222222221</v>
      </c>
      <c r="Q38" s="33">
        <f t="shared" si="18"/>
        <v>13.409722222222221</v>
      </c>
      <c r="R38" s="33">
        <f t="shared" si="18"/>
        <v>13.409722222222221</v>
      </c>
      <c r="S38" s="33">
        <f t="shared" si="18"/>
        <v>13.409722222222221</v>
      </c>
      <c r="T38" s="33">
        <f t="shared" si="18"/>
        <v>13.409722222222221</v>
      </c>
      <c r="U38" s="33">
        <f t="shared" si="18"/>
        <v>13.409722222222221</v>
      </c>
      <c r="V38" s="33">
        <f t="shared" si="18"/>
        <v>13.409722222222221</v>
      </c>
      <c r="W38" s="33">
        <f t="shared" si="18"/>
        <v>13.409722222222221</v>
      </c>
      <c r="X38" s="33">
        <f t="shared" si="18"/>
        <v>13.409722222222221</v>
      </c>
      <c r="Y38" s="33">
        <f t="shared" si="18"/>
        <v>13.409722222222221</v>
      </c>
      <c r="Z38" s="33">
        <f t="shared" si="18"/>
        <v>13.409722222222221</v>
      </c>
      <c r="AA38" s="33">
        <f t="shared" si="18"/>
        <v>13.409722222222221</v>
      </c>
      <c r="AB38" s="33">
        <f t="shared" si="18"/>
        <v>13.409722222222221</v>
      </c>
      <c r="AC38" s="33">
        <f t="shared" si="18"/>
        <v>13.409722222222221</v>
      </c>
      <c r="AD38" s="33">
        <f t="shared" si="18"/>
        <v>13.409722222222221</v>
      </c>
    </row>
    <row r="39" spans="1:39" hidden="1" x14ac:dyDescent="0.25">
      <c r="A39" s="29">
        <v>44487</v>
      </c>
      <c r="B39" s="41" t="s">
        <v>148</v>
      </c>
      <c r="C39" s="44" t="s">
        <v>149</v>
      </c>
      <c r="D39" s="28">
        <v>8568.16</v>
      </c>
      <c r="E39" s="7">
        <v>6796.02</v>
      </c>
      <c r="F39" s="54">
        <v>56.26</v>
      </c>
      <c r="G39" s="26">
        <v>144</v>
      </c>
      <c r="L39" s="33">
        <f>($E$39/$G$39)*0.5</f>
        <v>23.597291666666667</v>
      </c>
      <c r="M39" s="33">
        <f t="shared" ref="M39:AD39" si="19">($E$39/$G$39)</f>
        <v>47.194583333333334</v>
      </c>
      <c r="N39" s="33">
        <f t="shared" si="19"/>
        <v>47.194583333333334</v>
      </c>
      <c r="O39" s="33">
        <f t="shared" si="19"/>
        <v>47.194583333333334</v>
      </c>
      <c r="P39" s="33">
        <f t="shared" si="19"/>
        <v>47.194583333333334</v>
      </c>
      <c r="Q39" s="33">
        <f t="shared" si="19"/>
        <v>47.194583333333334</v>
      </c>
      <c r="R39" s="33">
        <f t="shared" si="19"/>
        <v>47.194583333333334</v>
      </c>
      <c r="S39" s="33">
        <f t="shared" si="19"/>
        <v>47.194583333333334</v>
      </c>
      <c r="T39" s="33">
        <f t="shared" si="19"/>
        <v>47.194583333333334</v>
      </c>
      <c r="U39" s="33">
        <f t="shared" si="19"/>
        <v>47.194583333333334</v>
      </c>
      <c r="V39" s="33">
        <f t="shared" si="19"/>
        <v>47.194583333333334</v>
      </c>
      <c r="W39" s="33">
        <f t="shared" si="19"/>
        <v>47.194583333333334</v>
      </c>
      <c r="X39" s="33">
        <f t="shared" si="19"/>
        <v>47.194583333333334</v>
      </c>
      <c r="Y39" s="33">
        <f t="shared" si="19"/>
        <v>47.194583333333334</v>
      </c>
      <c r="Z39" s="33">
        <f t="shared" si="19"/>
        <v>47.194583333333334</v>
      </c>
      <c r="AA39" s="33">
        <f t="shared" si="19"/>
        <v>47.194583333333334</v>
      </c>
      <c r="AB39" s="33">
        <f t="shared" si="19"/>
        <v>47.194583333333334</v>
      </c>
      <c r="AC39" s="33">
        <f t="shared" si="19"/>
        <v>47.194583333333334</v>
      </c>
      <c r="AD39" s="33">
        <f t="shared" si="19"/>
        <v>47.194583333333334</v>
      </c>
      <c r="AH39" s="6"/>
      <c r="AM39" s="6"/>
    </row>
    <row r="40" spans="1:39" hidden="1" x14ac:dyDescent="0.25">
      <c r="A40" s="29">
        <v>44487</v>
      </c>
      <c r="B40" s="41" t="s">
        <v>182</v>
      </c>
      <c r="C40" s="44" t="s">
        <v>150</v>
      </c>
      <c r="D40" s="28">
        <v>9399.84</v>
      </c>
      <c r="E40" s="7">
        <v>8238.91</v>
      </c>
      <c r="F40" s="54">
        <v>113.8</v>
      </c>
      <c r="G40" s="26">
        <v>80</v>
      </c>
      <c r="L40" s="33">
        <f>($E$40/$G$40)*0.5</f>
        <v>51.493187499999998</v>
      </c>
      <c r="M40" s="33">
        <f t="shared" ref="M40:AD40" si="20">($E$40/$G$40)</f>
        <v>102.986375</v>
      </c>
      <c r="N40" s="33">
        <f t="shared" si="20"/>
        <v>102.986375</v>
      </c>
      <c r="O40" s="33">
        <f t="shared" si="20"/>
        <v>102.986375</v>
      </c>
      <c r="P40" s="33">
        <f t="shared" si="20"/>
        <v>102.986375</v>
      </c>
      <c r="Q40" s="33">
        <f t="shared" si="20"/>
        <v>102.986375</v>
      </c>
      <c r="R40" s="33">
        <f t="shared" si="20"/>
        <v>102.986375</v>
      </c>
      <c r="S40" s="33">
        <f t="shared" si="20"/>
        <v>102.986375</v>
      </c>
      <c r="T40" s="33">
        <f t="shared" si="20"/>
        <v>102.986375</v>
      </c>
      <c r="U40" s="33">
        <f t="shared" si="20"/>
        <v>102.986375</v>
      </c>
      <c r="V40" s="33">
        <f t="shared" si="20"/>
        <v>102.986375</v>
      </c>
      <c r="W40" s="33">
        <f t="shared" si="20"/>
        <v>102.986375</v>
      </c>
      <c r="X40" s="33">
        <f t="shared" si="20"/>
        <v>102.986375</v>
      </c>
      <c r="Y40" s="33">
        <f t="shared" si="20"/>
        <v>102.986375</v>
      </c>
      <c r="Z40" s="33">
        <f t="shared" si="20"/>
        <v>102.986375</v>
      </c>
      <c r="AA40" s="33">
        <f t="shared" si="20"/>
        <v>102.986375</v>
      </c>
      <c r="AB40" s="33">
        <f t="shared" si="20"/>
        <v>102.986375</v>
      </c>
      <c r="AC40" s="33">
        <f t="shared" si="20"/>
        <v>102.986375</v>
      </c>
      <c r="AD40" s="33">
        <f t="shared" si="20"/>
        <v>102.986375</v>
      </c>
    </row>
    <row r="41" spans="1:39" hidden="1" x14ac:dyDescent="0.25">
      <c r="A41" s="29">
        <v>44487</v>
      </c>
      <c r="B41" s="41" t="s">
        <v>151</v>
      </c>
      <c r="C41" s="44" t="s">
        <v>152</v>
      </c>
      <c r="D41" s="28">
        <v>5800.84</v>
      </c>
      <c r="E41" s="7">
        <v>4601.0600000000004</v>
      </c>
      <c r="F41" s="54">
        <v>38.1</v>
      </c>
      <c r="G41" s="26">
        <v>144</v>
      </c>
      <c r="L41" s="33">
        <f>($E$41/$G$41)*0.5</f>
        <v>15.97590277777778</v>
      </c>
      <c r="M41" s="33">
        <f t="shared" ref="M41:AD41" si="21">($E$41/$G$41)</f>
        <v>31.951805555555559</v>
      </c>
      <c r="N41" s="33">
        <f t="shared" si="21"/>
        <v>31.951805555555559</v>
      </c>
      <c r="O41" s="33">
        <f t="shared" si="21"/>
        <v>31.951805555555559</v>
      </c>
      <c r="P41" s="33">
        <f t="shared" si="21"/>
        <v>31.951805555555559</v>
      </c>
      <c r="Q41" s="33">
        <f t="shared" si="21"/>
        <v>31.951805555555559</v>
      </c>
      <c r="R41" s="33">
        <f t="shared" si="21"/>
        <v>31.951805555555559</v>
      </c>
      <c r="S41" s="33">
        <f t="shared" si="21"/>
        <v>31.951805555555559</v>
      </c>
      <c r="T41" s="33">
        <f t="shared" si="21"/>
        <v>31.951805555555559</v>
      </c>
      <c r="U41" s="33">
        <f t="shared" si="21"/>
        <v>31.951805555555559</v>
      </c>
      <c r="V41" s="33">
        <f t="shared" si="21"/>
        <v>31.951805555555559</v>
      </c>
      <c r="W41" s="33">
        <f t="shared" si="21"/>
        <v>31.951805555555559</v>
      </c>
      <c r="X41" s="33">
        <f t="shared" si="21"/>
        <v>31.951805555555559</v>
      </c>
      <c r="Y41" s="33">
        <f t="shared" si="21"/>
        <v>31.951805555555559</v>
      </c>
      <c r="Z41" s="33">
        <f t="shared" si="21"/>
        <v>31.951805555555559</v>
      </c>
      <c r="AA41" s="33">
        <f t="shared" si="21"/>
        <v>31.951805555555559</v>
      </c>
      <c r="AB41" s="33">
        <f t="shared" si="21"/>
        <v>31.951805555555559</v>
      </c>
      <c r="AC41" s="33">
        <f t="shared" si="21"/>
        <v>31.951805555555559</v>
      </c>
      <c r="AD41" s="33">
        <f t="shared" si="21"/>
        <v>31.951805555555559</v>
      </c>
      <c r="AH41" s="6"/>
      <c r="AK41" s="6"/>
    </row>
    <row r="42" spans="1:39" hidden="1" x14ac:dyDescent="0.25">
      <c r="A42" s="29">
        <v>44487</v>
      </c>
      <c r="B42" s="41" t="s">
        <v>153</v>
      </c>
      <c r="C42" s="44" t="s">
        <v>154</v>
      </c>
      <c r="D42" s="28">
        <v>5095.38</v>
      </c>
      <c r="E42" s="7">
        <v>4041.51</v>
      </c>
      <c r="F42" s="54">
        <v>33.46</v>
      </c>
      <c r="G42" s="26">
        <v>144</v>
      </c>
      <c r="L42" s="33">
        <f>($E$42/$G$42)*0.5</f>
        <v>14.033020833333333</v>
      </c>
      <c r="M42" s="33">
        <f t="shared" ref="M42:AD42" si="22">($E$42/$G$42)</f>
        <v>28.066041666666667</v>
      </c>
      <c r="N42" s="33">
        <f t="shared" si="22"/>
        <v>28.066041666666667</v>
      </c>
      <c r="O42" s="33">
        <f t="shared" si="22"/>
        <v>28.066041666666667</v>
      </c>
      <c r="P42" s="33">
        <f t="shared" si="22"/>
        <v>28.066041666666667</v>
      </c>
      <c r="Q42" s="33">
        <f t="shared" si="22"/>
        <v>28.066041666666667</v>
      </c>
      <c r="R42" s="33">
        <f t="shared" si="22"/>
        <v>28.066041666666667</v>
      </c>
      <c r="S42" s="33">
        <f t="shared" si="22"/>
        <v>28.066041666666667</v>
      </c>
      <c r="T42" s="33">
        <f t="shared" si="22"/>
        <v>28.066041666666667</v>
      </c>
      <c r="U42" s="33">
        <f t="shared" si="22"/>
        <v>28.066041666666667</v>
      </c>
      <c r="V42" s="33">
        <f t="shared" si="22"/>
        <v>28.066041666666667</v>
      </c>
      <c r="W42" s="33">
        <f t="shared" si="22"/>
        <v>28.066041666666667</v>
      </c>
      <c r="X42" s="33">
        <f t="shared" si="22"/>
        <v>28.066041666666667</v>
      </c>
      <c r="Y42" s="33">
        <f t="shared" si="22"/>
        <v>28.066041666666667</v>
      </c>
      <c r="Z42" s="33">
        <f t="shared" si="22"/>
        <v>28.066041666666667</v>
      </c>
      <c r="AA42" s="33">
        <f t="shared" si="22"/>
        <v>28.066041666666667</v>
      </c>
      <c r="AB42" s="33">
        <f t="shared" si="22"/>
        <v>28.066041666666667</v>
      </c>
      <c r="AC42" s="33">
        <f t="shared" si="22"/>
        <v>28.066041666666667</v>
      </c>
      <c r="AD42" s="33">
        <f t="shared" si="22"/>
        <v>28.066041666666667</v>
      </c>
      <c r="AH42" s="6"/>
      <c r="AK42" s="6"/>
    </row>
    <row r="43" spans="1:39" hidden="1" x14ac:dyDescent="0.25">
      <c r="A43" s="29">
        <v>44494</v>
      </c>
      <c r="B43" s="41" t="s">
        <v>155</v>
      </c>
      <c r="C43" s="44">
        <v>913480901</v>
      </c>
      <c r="D43" s="28">
        <v>9275.58</v>
      </c>
      <c r="E43" s="7">
        <v>7357.13</v>
      </c>
      <c r="F43" s="54">
        <v>60.9</v>
      </c>
      <c r="G43" s="26">
        <v>144</v>
      </c>
      <c r="L43" s="38">
        <f>($E$43/$G$43)*0.5</f>
        <v>25.545590277777777</v>
      </c>
      <c r="M43" s="33">
        <f t="shared" ref="M43:AD43" si="23">($E$43/$G$43)</f>
        <v>51.091180555555553</v>
      </c>
      <c r="N43" s="33">
        <f t="shared" si="23"/>
        <v>51.091180555555553</v>
      </c>
      <c r="O43" s="33">
        <f t="shared" si="23"/>
        <v>51.091180555555553</v>
      </c>
      <c r="P43" s="33">
        <f t="shared" si="23"/>
        <v>51.091180555555553</v>
      </c>
      <c r="Q43" s="33">
        <f t="shared" si="23"/>
        <v>51.091180555555553</v>
      </c>
      <c r="R43" s="33">
        <f t="shared" si="23"/>
        <v>51.091180555555553</v>
      </c>
      <c r="S43" s="33">
        <f t="shared" si="23"/>
        <v>51.091180555555553</v>
      </c>
      <c r="T43" s="33">
        <f t="shared" si="23"/>
        <v>51.091180555555553</v>
      </c>
      <c r="U43" s="33">
        <f t="shared" si="23"/>
        <v>51.091180555555553</v>
      </c>
      <c r="V43" s="33">
        <f t="shared" si="23"/>
        <v>51.091180555555553</v>
      </c>
      <c r="W43" s="33">
        <f t="shared" si="23"/>
        <v>51.091180555555553</v>
      </c>
      <c r="X43" s="33">
        <f t="shared" si="23"/>
        <v>51.091180555555553</v>
      </c>
      <c r="Y43" s="33">
        <f t="shared" si="23"/>
        <v>51.091180555555553</v>
      </c>
      <c r="Z43" s="33">
        <f t="shared" si="23"/>
        <v>51.091180555555553</v>
      </c>
      <c r="AA43" s="33">
        <f t="shared" si="23"/>
        <v>51.091180555555553</v>
      </c>
      <c r="AB43" s="33">
        <f t="shared" si="23"/>
        <v>51.091180555555553</v>
      </c>
      <c r="AC43" s="33">
        <f t="shared" si="23"/>
        <v>51.091180555555553</v>
      </c>
      <c r="AD43" s="33">
        <f t="shared" si="23"/>
        <v>51.091180555555553</v>
      </c>
    </row>
    <row r="44" spans="1:39" hidden="1" x14ac:dyDescent="0.25">
      <c r="C44" s="44"/>
      <c r="L44" s="35">
        <f>SUM(L2:L43)</f>
        <v>950.150055050226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9" hidden="1" x14ac:dyDescent="0.25">
      <c r="C45" s="44"/>
    </row>
    <row r="46" spans="1:39" hidden="1" x14ac:dyDescent="0.25">
      <c r="A46" s="29">
        <v>44501</v>
      </c>
      <c r="B46" s="41" t="s">
        <v>163</v>
      </c>
      <c r="C46" s="44" t="s">
        <v>164</v>
      </c>
      <c r="D46" s="28">
        <v>11096.97</v>
      </c>
      <c r="E46" s="7">
        <v>8883.2000000000007</v>
      </c>
      <c r="F46" s="54">
        <v>76.19</v>
      </c>
      <c r="G46" s="26">
        <v>138</v>
      </c>
      <c r="I46" s="33"/>
      <c r="J46" s="33"/>
      <c r="K46" s="33"/>
      <c r="L46" s="33"/>
      <c r="M46" s="33">
        <f>($E$46/$G$46)*0.5</f>
        <v>32.185507246376815</v>
      </c>
      <c r="N46" s="33">
        <f t="shared" ref="N46:AD46" si="24">($E$46/$G$46)</f>
        <v>64.371014492753631</v>
      </c>
      <c r="O46" s="33">
        <f t="shared" si="24"/>
        <v>64.371014492753631</v>
      </c>
      <c r="P46" s="33">
        <f t="shared" si="24"/>
        <v>64.371014492753631</v>
      </c>
      <c r="Q46" s="33">
        <f t="shared" si="24"/>
        <v>64.371014492753631</v>
      </c>
      <c r="R46" s="33">
        <f t="shared" si="24"/>
        <v>64.371014492753631</v>
      </c>
      <c r="S46" s="33">
        <f t="shared" si="24"/>
        <v>64.371014492753631</v>
      </c>
      <c r="T46" s="33">
        <f t="shared" si="24"/>
        <v>64.371014492753631</v>
      </c>
      <c r="U46" s="33">
        <f t="shared" si="24"/>
        <v>64.371014492753631</v>
      </c>
      <c r="V46" s="33">
        <f t="shared" si="24"/>
        <v>64.371014492753631</v>
      </c>
      <c r="W46" s="33">
        <f t="shared" si="24"/>
        <v>64.371014492753631</v>
      </c>
      <c r="X46" s="33">
        <f t="shared" si="24"/>
        <v>64.371014492753631</v>
      </c>
      <c r="Y46" s="33">
        <f t="shared" si="24"/>
        <v>64.371014492753631</v>
      </c>
      <c r="Z46" s="33">
        <f t="shared" si="24"/>
        <v>64.371014492753631</v>
      </c>
      <c r="AA46" s="33">
        <f t="shared" si="24"/>
        <v>64.371014492753631</v>
      </c>
      <c r="AB46" s="33">
        <f t="shared" si="24"/>
        <v>64.371014492753631</v>
      </c>
      <c r="AC46" s="33">
        <f t="shared" si="24"/>
        <v>64.371014492753631</v>
      </c>
      <c r="AD46" s="33">
        <f t="shared" si="24"/>
        <v>64.371014492753631</v>
      </c>
      <c r="AE46" s="6"/>
      <c r="AF46" s="6"/>
    </row>
    <row r="47" spans="1:39" hidden="1" x14ac:dyDescent="0.25">
      <c r="A47" s="29">
        <v>44522</v>
      </c>
      <c r="B47" s="41" t="s">
        <v>165</v>
      </c>
      <c r="C47" s="44" t="s">
        <v>166</v>
      </c>
      <c r="D47" s="28">
        <v>8221.09</v>
      </c>
      <c r="E47" s="7">
        <v>6896.81</v>
      </c>
      <c r="F47" s="54">
        <v>57.09</v>
      </c>
      <c r="G47" s="26">
        <v>144</v>
      </c>
      <c r="L47" s="33"/>
      <c r="M47" s="33">
        <f>($E$47/$G$47)*0.5</f>
        <v>23.947256944444447</v>
      </c>
      <c r="N47" s="33">
        <f t="shared" ref="N47:AD47" si="25">($E$47/$G$47)</f>
        <v>47.894513888888895</v>
      </c>
      <c r="O47" s="33">
        <f t="shared" si="25"/>
        <v>47.894513888888895</v>
      </c>
      <c r="P47" s="33">
        <f t="shared" si="25"/>
        <v>47.894513888888895</v>
      </c>
      <c r="Q47" s="33">
        <f t="shared" si="25"/>
        <v>47.894513888888895</v>
      </c>
      <c r="R47" s="33">
        <f t="shared" si="25"/>
        <v>47.894513888888895</v>
      </c>
      <c r="S47" s="33">
        <f t="shared" si="25"/>
        <v>47.894513888888895</v>
      </c>
      <c r="T47" s="33">
        <f t="shared" si="25"/>
        <v>47.894513888888895</v>
      </c>
      <c r="U47" s="33">
        <f t="shared" si="25"/>
        <v>47.894513888888895</v>
      </c>
      <c r="V47" s="33">
        <f t="shared" si="25"/>
        <v>47.894513888888895</v>
      </c>
      <c r="W47" s="33">
        <f t="shared" si="25"/>
        <v>47.894513888888895</v>
      </c>
      <c r="X47" s="33">
        <f t="shared" si="25"/>
        <v>47.894513888888895</v>
      </c>
      <c r="Y47" s="33">
        <f t="shared" si="25"/>
        <v>47.894513888888895</v>
      </c>
      <c r="Z47" s="33">
        <f t="shared" si="25"/>
        <v>47.894513888888895</v>
      </c>
      <c r="AA47" s="33">
        <f t="shared" si="25"/>
        <v>47.894513888888895</v>
      </c>
      <c r="AB47" s="33">
        <f t="shared" si="25"/>
        <v>47.894513888888895</v>
      </c>
      <c r="AC47" s="33">
        <f t="shared" si="25"/>
        <v>47.894513888888895</v>
      </c>
      <c r="AD47" s="33">
        <f t="shared" si="25"/>
        <v>47.894513888888895</v>
      </c>
    </row>
    <row r="48" spans="1:39" hidden="1" x14ac:dyDescent="0.25">
      <c r="A48" s="29">
        <v>44522</v>
      </c>
      <c r="B48" s="41" t="s">
        <v>167</v>
      </c>
      <c r="C48" s="44">
        <v>81514310</v>
      </c>
      <c r="D48" s="45">
        <v>8180.19</v>
      </c>
      <c r="E48" s="17">
        <v>6862.5</v>
      </c>
      <c r="F48" s="17">
        <v>56.81</v>
      </c>
      <c r="G48" s="26">
        <v>144</v>
      </c>
      <c r="L48" s="33"/>
      <c r="M48" s="33">
        <f>($E$48/$G$48)*0.5</f>
        <v>23.828125</v>
      </c>
      <c r="N48" s="33">
        <f t="shared" ref="N48:AD48" si="26">($E$48/$G$48)</f>
        <v>47.65625</v>
      </c>
      <c r="O48" s="33">
        <f t="shared" si="26"/>
        <v>47.65625</v>
      </c>
      <c r="P48" s="33">
        <f t="shared" si="26"/>
        <v>47.65625</v>
      </c>
      <c r="Q48" s="33">
        <f t="shared" si="26"/>
        <v>47.65625</v>
      </c>
      <c r="R48" s="33">
        <f t="shared" si="26"/>
        <v>47.65625</v>
      </c>
      <c r="S48" s="33">
        <f t="shared" si="26"/>
        <v>47.65625</v>
      </c>
      <c r="T48" s="33">
        <f t="shared" si="26"/>
        <v>47.65625</v>
      </c>
      <c r="U48" s="33">
        <f t="shared" si="26"/>
        <v>47.65625</v>
      </c>
      <c r="V48" s="33">
        <f t="shared" si="26"/>
        <v>47.65625</v>
      </c>
      <c r="W48" s="33">
        <f t="shared" si="26"/>
        <v>47.65625</v>
      </c>
      <c r="X48" s="33">
        <f t="shared" si="26"/>
        <v>47.65625</v>
      </c>
      <c r="Y48" s="33">
        <f t="shared" si="26"/>
        <v>47.65625</v>
      </c>
      <c r="Z48" s="91">
        <f t="shared" si="26"/>
        <v>47.65625</v>
      </c>
      <c r="AA48" s="91">
        <f t="shared" si="26"/>
        <v>47.65625</v>
      </c>
      <c r="AB48" s="91">
        <f t="shared" si="26"/>
        <v>47.65625</v>
      </c>
      <c r="AC48" s="91">
        <f t="shared" si="26"/>
        <v>47.65625</v>
      </c>
      <c r="AD48" s="91">
        <f t="shared" si="26"/>
        <v>47.65625</v>
      </c>
    </row>
    <row r="49" spans="1:34" hidden="1" x14ac:dyDescent="0.25">
      <c r="A49" s="29">
        <v>44522</v>
      </c>
      <c r="B49" s="41" t="s">
        <v>168</v>
      </c>
      <c r="C49" s="44" t="s">
        <v>169</v>
      </c>
      <c r="D49" s="28">
        <v>726.48</v>
      </c>
      <c r="E49" s="7">
        <v>609.46</v>
      </c>
      <c r="F49" s="54">
        <v>5.04</v>
      </c>
      <c r="G49" s="26">
        <v>144</v>
      </c>
      <c r="L49" s="33"/>
      <c r="M49" s="33">
        <f>($E$49/$G$49)*0.5</f>
        <v>2.1161805555555557</v>
      </c>
      <c r="N49" s="33">
        <f t="shared" ref="N49:AD49" si="27">($E$49/$G$49)</f>
        <v>4.2323611111111115</v>
      </c>
      <c r="O49" s="33">
        <f t="shared" si="27"/>
        <v>4.2323611111111115</v>
      </c>
      <c r="P49" s="33">
        <f t="shared" si="27"/>
        <v>4.2323611111111115</v>
      </c>
      <c r="Q49" s="33">
        <f t="shared" si="27"/>
        <v>4.2323611111111115</v>
      </c>
      <c r="R49" s="33">
        <f t="shared" si="27"/>
        <v>4.2323611111111115</v>
      </c>
      <c r="S49" s="33">
        <f t="shared" si="27"/>
        <v>4.2323611111111115</v>
      </c>
      <c r="T49" s="33">
        <f t="shared" si="27"/>
        <v>4.2323611111111115</v>
      </c>
      <c r="U49" s="33">
        <f t="shared" si="27"/>
        <v>4.2323611111111115</v>
      </c>
      <c r="V49" s="33">
        <f t="shared" si="27"/>
        <v>4.2323611111111115</v>
      </c>
      <c r="W49" s="33">
        <f t="shared" si="27"/>
        <v>4.2323611111111115</v>
      </c>
      <c r="X49" s="33">
        <f t="shared" si="27"/>
        <v>4.2323611111111115</v>
      </c>
      <c r="Y49" s="33">
        <f t="shared" si="27"/>
        <v>4.2323611111111115</v>
      </c>
      <c r="Z49" s="33">
        <f t="shared" si="27"/>
        <v>4.2323611111111115</v>
      </c>
      <c r="AA49" s="33">
        <f t="shared" si="27"/>
        <v>4.2323611111111115</v>
      </c>
      <c r="AB49" s="33">
        <f t="shared" si="27"/>
        <v>4.2323611111111115</v>
      </c>
      <c r="AC49" s="33">
        <f t="shared" si="27"/>
        <v>4.2323611111111115</v>
      </c>
      <c r="AD49" s="33">
        <f t="shared" si="27"/>
        <v>4.2323611111111115</v>
      </c>
    </row>
    <row r="50" spans="1:34" hidden="1" x14ac:dyDescent="0.25">
      <c r="A50" s="29">
        <v>44522</v>
      </c>
      <c r="B50" s="41" t="s">
        <v>170</v>
      </c>
      <c r="C50" s="44" t="s">
        <v>171</v>
      </c>
      <c r="D50" s="28">
        <v>4806.7299999999996</v>
      </c>
      <c r="E50" s="7">
        <v>4032.45</v>
      </c>
      <c r="F50" s="54">
        <v>33.380000000000003</v>
      </c>
      <c r="G50" s="26">
        <v>144</v>
      </c>
      <c r="L50" s="33"/>
      <c r="M50" s="33">
        <f>($E$50/$G$50)*0.5</f>
        <v>14.001562499999999</v>
      </c>
      <c r="N50" s="33">
        <f t="shared" ref="N50:AD50" si="28">($E$50/$G$50)</f>
        <v>28.003124999999997</v>
      </c>
      <c r="O50" s="33">
        <f t="shared" si="28"/>
        <v>28.003124999999997</v>
      </c>
      <c r="P50" s="33">
        <f t="shared" si="28"/>
        <v>28.003124999999997</v>
      </c>
      <c r="Q50" s="33">
        <f t="shared" si="28"/>
        <v>28.003124999999997</v>
      </c>
      <c r="R50" s="33">
        <f t="shared" si="28"/>
        <v>28.003124999999997</v>
      </c>
      <c r="S50" s="33">
        <f t="shared" si="28"/>
        <v>28.003124999999997</v>
      </c>
      <c r="T50" s="33">
        <f t="shared" si="28"/>
        <v>28.003124999999997</v>
      </c>
      <c r="U50" s="33">
        <f t="shared" si="28"/>
        <v>28.003124999999997</v>
      </c>
      <c r="V50" s="33">
        <f t="shared" si="28"/>
        <v>28.003124999999997</v>
      </c>
      <c r="W50" s="33">
        <f t="shared" si="28"/>
        <v>28.003124999999997</v>
      </c>
      <c r="X50" s="33">
        <f t="shared" si="28"/>
        <v>28.003124999999997</v>
      </c>
      <c r="Y50" s="33">
        <f t="shared" si="28"/>
        <v>28.003124999999997</v>
      </c>
      <c r="Z50" s="33">
        <f t="shared" si="28"/>
        <v>28.003124999999997</v>
      </c>
      <c r="AA50" s="33">
        <f t="shared" si="28"/>
        <v>28.003124999999997</v>
      </c>
      <c r="AB50" s="33">
        <f t="shared" si="28"/>
        <v>28.003124999999997</v>
      </c>
      <c r="AC50" s="33">
        <f t="shared" si="28"/>
        <v>28.003124999999997</v>
      </c>
      <c r="AD50" s="33">
        <f t="shared" si="28"/>
        <v>28.003124999999997</v>
      </c>
    </row>
    <row r="51" spans="1:34" hidden="1" x14ac:dyDescent="0.25">
      <c r="A51" s="29">
        <v>44522</v>
      </c>
      <c r="B51" s="41" t="s">
        <v>172</v>
      </c>
      <c r="C51" s="44">
        <v>831350601</v>
      </c>
      <c r="D51" s="28">
        <v>118.46</v>
      </c>
      <c r="E51" s="7">
        <v>99.38</v>
      </c>
      <c r="F51" s="54">
        <v>0.82</v>
      </c>
      <c r="G51" s="26">
        <v>144</v>
      </c>
      <c r="L51" s="33"/>
      <c r="M51" s="33">
        <f>($E$51/$G$51)*0.5</f>
        <v>0.34506944444444443</v>
      </c>
      <c r="N51" s="33">
        <f t="shared" ref="N51:AD51" si="29">($E$51/$G$51)</f>
        <v>0.69013888888888886</v>
      </c>
      <c r="O51" s="33">
        <f t="shared" si="29"/>
        <v>0.69013888888888886</v>
      </c>
      <c r="P51" s="33">
        <f t="shared" si="29"/>
        <v>0.69013888888888886</v>
      </c>
      <c r="Q51" s="33">
        <f t="shared" si="29"/>
        <v>0.69013888888888886</v>
      </c>
      <c r="R51" s="33">
        <f t="shared" si="29"/>
        <v>0.69013888888888886</v>
      </c>
      <c r="S51" s="33">
        <f t="shared" si="29"/>
        <v>0.69013888888888886</v>
      </c>
      <c r="T51" s="33">
        <f t="shared" si="29"/>
        <v>0.69013888888888886</v>
      </c>
      <c r="U51" s="33">
        <f t="shared" si="29"/>
        <v>0.69013888888888886</v>
      </c>
      <c r="V51" s="33">
        <f t="shared" si="29"/>
        <v>0.69013888888888886</v>
      </c>
      <c r="W51" s="33">
        <f t="shared" si="29"/>
        <v>0.69013888888888886</v>
      </c>
      <c r="X51" s="33">
        <f t="shared" si="29"/>
        <v>0.69013888888888886</v>
      </c>
      <c r="Y51" s="33">
        <f t="shared" si="29"/>
        <v>0.69013888888888886</v>
      </c>
      <c r="Z51" s="33">
        <f t="shared" si="29"/>
        <v>0.69013888888888886</v>
      </c>
      <c r="AA51" s="33">
        <f t="shared" si="29"/>
        <v>0.69013888888888886</v>
      </c>
      <c r="AB51" s="33">
        <f t="shared" si="29"/>
        <v>0.69013888888888886</v>
      </c>
      <c r="AC51" s="33">
        <f t="shared" si="29"/>
        <v>0.69013888888888886</v>
      </c>
      <c r="AD51" s="33">
        <f t="shared" si="29"/>
        <v>0.69013888888888886</v>
      </c>
    </row>
    <row r="52" spans="1:34" hidden="1" x14ac:dyDescent="0.25">
      <c r="A52" s="29">
        <v>44522</v>
      </c>
      <c r="B52" s="41">
        <v>9431217169</v>
      </c>
      <c r="C52" s="44" t="s">
        <v>173</v>
      </c>
      <c r="D52" s="28">
        <v>8878.2900000000009</v>
      </c>
      <c r="E52" s="7">
        <v>7448.15</v>
      </c>
      <c r="F52" s="54">
        <v>61.65</v>
      </c>
      <c r="G52" s="26">
        <v>144</v>
      </c>
      <c r="L52" s="33"/>
      <c r="M52" s="33">
        <f>($E$52/$G$52)*0.5</f>
        <v>25.861631944444444</v>
      </c>
      <c r="N52" s="33">
        <f t="shared" ref="N52:AD52" si="30">($E$52/$G$52)</f>
        <v>51.723263888888887</v>
      </c>
      <c r="O52" s="33">
        <f t="shared" si="30"/>
        <v>51.723263888888887</v>
      </c>
      <c r="P52" s="33">
        <f t="shared" si="30"/>
        <v>51.723263888888887</v>
      </c>
      <c r="Q52" s="33">
        <f t="shared" si="30"/>
        <v>51.723263888888887</v>
      </c>
      <c r="R52" s="33">
        <f t="shared" si="30"/>
        <v>51.723263888888887</v>
      </c>
      <c r="S52" s="33">
        <f t="shared" si="30"/>
        <v>51.723263888888887</v>
      </c>
      <c r="T52" s="33">
        <f t="shared" si="30"/>
        <v>51.723263888888887</v>
      </c>
      <c r="U52" s="33">
        <f t="shared" si="30"/>
        <v>51.723263888888887</v>
      </c>
      <c r="V52" s="33">
        <f t="shared" si="30"/>
        <v>51.723263888888887</v>
      </c>
      <c r="W52" s="33">
        <f t="shared" si="30"/>
        <v>51.723263888888887</v>
      </c>
      <c r="X52" s="33">
        <f t="shared" si="30"/>
        <v>51.723263888888887</v>
      </c>
      <c r="Y52" s="33">
        <f t="shared" si="30"/>
        <v>51.723263888888887</v>
      </c>
      <c r="Z52" s="33">
        <f t="shared" si="30"/>
        <v>51.723263888888887</v>
      </c>
      <c r="AA52" s="33">
        <f t="shared" si="30"/>
        <v>51.723263888888887</v>
      </c>
      <c r="AB52" s="33">
        <f t="shared" si="30"/>
        <v>51.723263888888887</v>
      </c>
      <c r="AC52" s="33">
        <f t="shared" si="30"/>
        <v>51.723263888888887</v>
      </c>
      <c r="AD52" s="33">
        <f t="shared" si="30"/>
        <v>51.723263888888887</v>
      </c>
    </row>
    <row r="53" spans="1:34" hidden="1" x14ac:dyDescent="0.25">
      <c r="A53" s="29">
        <v>44522</v>
      </c>
      <c r="B53" s="41">
        <v>5055500120</v>
      </c>
      <c r="C53" s="44">
        <v>505550001</v>
      </c>
      <c r="D53" s="28">
        <v>8659.7099999999991</v>
      </c>
      <c r="E53" s="7">
        <v>7746</v>
      </c>
      <c r="F53" s="54">
        <v>96.22</v>
      </c>
      <c r="G53" s="26">
        <v>90</v>
      </c>
      <c r="L53" s="33"/>
      <c r="M53" s="33">
        <f>($E$53/$G$53)*0.5</f>
        <v>43.033333333333331</v>
      </c>
      <c r="N53" s="33">
        <f t="shared" ref="N53:AD53" si="31">($E$53/$G$53)</f>
        <v>86.066666666666663</v>
      </c>
      <c r="O53" s="33">
        <f t="shared" si="31"/>
        <v>86.066666666666663</v>
      </c>
      <c r="P53" s="33">
        <f t="shared" si="31"/>
        <v>86.066666666666663</v>
      </c>
      <c r="Q53" s="33">
        <f t="shared" si="31"/>
        <v>86.066666666666663</v>
      </c>
      <c r="R53" s="33">
        <f t="shared" si="31"/>
        <v>86.066666666666663</v>
      </c>
      <c r="S53" s="33">
        <f t="shared" si="31"/>
        <v>86.066666666666663</v>
      </c>
      <c r="T53" s="33">
        <f t="shared" si="31"/>
        <v>86.066666666666663</v>
      </c>
      <c r="U53" s="33">
        <f t="shared" si="31"/>
        <v>86.066666666666663</v>
      </c>
      <c r="V53" s="33">
        <f t="shared" si="31"/>
        <v>86.066666666666663</v>
      </c>
      <c r="W53" s="33">
        <f t="shared" si="31"/>
        <v>86.066666666666663</v>
      </c>
      <c r="X53" s="33">
        <f t="shared" si="31"/>
        <v>86.066666666666663</v>
      </c>
      <c r="Y53" s="33">
        <f t="shared" si="31"/>
        <v>86.066666666666663</v>
      </c>
      <c r="Z53" s="33">
        <f t="shared" si="31"/>
        <v>86.066666666666663</v>
      </c>
      <c r="AA53" s="33">
        <f t="shared" si="31"/>
        <v>86.066666666666663</v>
      </c>
      <c r="AB53" s="33">
        <f t="shared" si="31"/>
        <v>86.066666666666663</v>
      </c>
      <c r="AC53" s="33">
        <f t="shared" si="31"/>
        <v>86.066666666666663</v>
      </c>
      <c r="AD53" s="33">
        <f t="shared" si="31"/>
        <v>86.066666666666663</v>
      </c>
    </row>
    <row r="54" spans="1:34" hidden="1" x14ac:dyDescent="0.25">
      <c r="A54" s="29">
        <v>44522</v>
      </c>
      <c r="B54" s="41">
        <v>9211507119</v>
      </c>
      <c r="C54" s="44">
        <v>921150701</v>
      </c>
      <c r="D54" s="28">
        <v>5598.19</v>
      </c>
      <c r="E54" s="17">
        <v>4696.42</v>
      </c>
      <c r="F54" s="54">
        <v>38.880000000000003</v>
      </c>
      <c r="G54" s="26">
        <v>144</v>
      </c>
      <c r="L54" s="33"/>
      <c r="M54" s="33">
        <f>($E$54/$G$54)*0.5</f>
        <v>16.307013888888889</v>
      </c>
      <c r="N54" s="33">
        <f t="shared" ref="N54:AD54" si="32">($E$54/$G$54)</f>
        <v>32.614027777777778</v>
      </c>
      <c r="O54" s="33">
        <f t="shared" si="32"/>
        <v>32.614027777777778</v>
      </c>
      <c r="P54" s="33">
        <f t="shared" si="32"/>
        <v>32.614027777777778</v>
      </c>
      <c r="Q54" s="33">
        <f t="shared" si="32"/>
        <v>32.614027777777778</v>
      </c>
      <c r="R54" s="33">
        <f t="shared" si="32"/>
        <v>32.614027777777778</v>
      </c>
      <c r="S54" s="33">
        <f t="shared" si="32"/>
        <v>32.614027777777778</v>
      </c>
      <c r="T54" s="33">
        <f t="shared" si="32"/>
        <v>32.614027777777778</v>
      </c>
      <c r="U54" s="33">
        <f t="shared" si="32"/>
        <v>32.614027777777778</v>
      </c>
      <c r="V54" s="33">
        <f t="shared" si="32"/>
        <v>32.614027777777778</v>
      </c>
      <c r="W54" s="33">
        <f t="shared" si="32"/>
        <v>32.614027777777778</v>
      </c>
      <c r="X54" s="33">
        <f t="shared" si="32"/>
        <v>32.614027777777778</v>
      </c>
      <c r="Y54" s="33">
        <f t="shared" si="32"/>
        <v>32.614027777777778</v>
      </c>
      <c r="Z54" s="33">
        <f t="shared" si="32"/>
        <v>32.614027777777778</v>
      </c>
      <c r="AA54" s="33">
        <f t="shared" si="32"/>
        <v>32.614027777777778</v>
      </c>
      <c r="AB54" s="33">
        <f t="shared" si="32"/>
        <v>32.614027777777778</v>
      </c>
      <c r="AC54" s="33">
        <f t="shared" si="32"/>
        <v>32.614027777777778</v>
      </c>
      <c r="AD54" s="33">
        <f t="shared" si="32"/>
        <v>32.614027777777778</v>
      </c>
    </row>
    <row r="55" spans="1:34" hidden="1" x14ac:dyDescent="0.25">
      <c r="A55" s="29">
        <v>44522</v>
      </c>
      <c r="B55" s="41">
        <v>4072112126</v>
      </c>
      <c r="C55" s="44">
        <v>407211201</v>
      </c>
      <c r="D55" s="28">
        <v>9677.99</v>
      </c>
      <c r="E55" s="7">
        <v>8119.03</v>
      </c>
      <c r="F55" s="54">
        <v>67.209999999999994</v>
      </c>
      <c r="G55" s="26">
        <v>144</v>
      </c>
      <c r="L55" s="33"/>
      <c r="M55" s="33">
        <f>($E$55/$G$55)*0.5</f>
        <v>28.191076388888888</v>
      </c>
      <c r="N55" s="33">
        <f t="shared" ref="N55:AD55" si="33">($E$55/$G$55)</f>
        <v>56.382152777777776</v>
      </c>
      <c r="O55" s="33">
        <f t="shared" si="33"/>
        <v>56.382152777777776</v>
      </c>
      <c r="P55" s="33">
        <f t="shared" si="33"/>
        <v>56.382152777777776</v>
      </c>
      <c r="Q55" s="33">
        <f t="shared" si="33"/>
        <v>56.382152777777776</v>
      </c>
      <c r="R55" s="33">
        <f t="shared" si="33"/>
        <v>56.382152777777776</v>
      </c>
      <c r="S55" s="33">
        <f t="shared" si="33"/>
        <v>56.382152777777776</v>
      </c>
      <c r="T55" s="33">
        <f t="shared" si="33"/>
        <v>56.382152777777776</v>
      </c>
      <c r="U55" s="33">
        <f t="shared" si="33"/>
        <v>56.382152777777776</v>
      </c>
      <c r="V55" s="33">
        <f t="shared" si="33"/>
        <v>56.382152777777776</v>
      </c>
      <c r="W55" s="33">
        <f t="shared" si="33"/>
        <v>56.382152777777776</v>
      </c>
      <c r="X55" s="33">
        <f t="shared" si="33"/>
        <v>56.382152777777776</v>
      </c>
      <c r="Y55" s="33">
        <f t="shared" si="33"/>
        <v>56.382152777777776</v>
      </c>
      <c r="Z55" s="33">
        <f t="shared" si="33"/>
        <v>56.382152777777776</v>
      </c>
      <c r="AA55" s="33">
        <f t="shared" si="33"/>
        <v>56.382152777777776</v>
      </c>
      <c r="AB55" s="33">
        <f t="shared" si="33"/>
        <v>56.382152777777776</v>
      </c>
      <c r="AC55" s="33">
        <f t="shared" si="33"/>
        <v>56.382152777777776</v>
      </c>
      <c r="AD55" s="33">
        <f t="shared" si="33"/>
        <v>56.382152777777776</v>
      </c>
    </row>
    <row r="56" spans="1:34" hidden="1" x14ac:dyDescent="0.25">
      <c r="A56" s="29">
        <v>44522</v>
      </c>
      <c r="B56" s="41">
        <v>5126109115</v>
      </c>
      <c r="C56" s="44">
        <v>512610901</v>
      </c>
      <c r="D56" s="7">
        <v>2952.04</v>
      </c>
      <c r="E56" s="17">
        <v>2476.52</v>
      </c>
      <c r="F56" s="54">
        <v>20.5</v>
      </c>
      <c r="G56">
        <v>144</v>
      </c>
      <c r="L56" s="35"/>
      <c r="M56" s="33">
        <f>($E$56/$G$56)*0.5</f>
        <v>8.5990277777777777</v>
      </c>
      <c r="N56" s="33">
        <f t="shared" ref="N56:AD56" si="34">($E$56/$G$56)</f>
        <v>17.198055555555555</v>
      </c>
      <c r="O56" s="33">
        <f t="shared" si="34"/>
        <v>17.198055555555555</v>
      </c>
      <c r="P56" s="33">
        <f t="shared" si="34"/>
        <v>17.198055555555555</v>
      </c>
      <c r="Q56" s="33">
        <f t="shared" si="34"/>
        <v>17.198055555555555</v>
      </c>
      <c r="R56" s="33">
        <f t="shared" si="34"/>
        <v>17.198055555555555</v>
      </c>
      <c r="S56" s="33">
        <f t="shared" si="34"/>
        <v>17.198055555555555</v>
      </c>
      <c r="T56" s="33">
        <f t="shared" si="34"/>
        <v>17.198055555555555</v>
      </c>
      <c r="U56" s="33">
        <f t="shared" si="34"/>
        <v>17.198055555555555</v>
      </c>
      <c r="V56" s="33">
        <f t="shared" si="34"/>
        <v>17.198055555555555</v>
      </c>
      <c r="W56" s="33">
        <f t="shared" si="34"/>
        <v>17.198055555555555</v>
      </c>
      <c r="X56" s="33">
        <f t="shared" si="34"/>
        <v>17.198055555555555</v>
      </c>
      <c r="Y56" s="33">
        <f t="shared" si="34"/>
        <v>17.198055555555555</v>
      </c>
      <c r="Z56" s="33">
        <f t="shared" si="34"/>
        <v>17.198055555555555</v>
      </c>
      <c r="AA56" s="33">
        <f t="shared" si="34"/>
        <v>17.198055555555555</v>
      </c>
      <c r="AB56" s="33">
        <f t="shared" si="34"/>
        <v>17.198055555555555</v>
      </c>
      <c r="AC56" s="33">
        <f t="shared" si="34"/>
        <v>17.198055555555555</v>
      </c>
      <c r="AD56" s="33">
        <f t="shared" si="34"/>
        <v>17.198055555555555</v>
      </c>
    </row>
    <row r="57" spans="1:34" hidden="1" x14ac:dyDescent="0.25">
      <c r="A57" s="29">
        <v>44522</v>
      </c>
      <c r="B57" s="41" t="s">
        <v>174</v>
      </c>
      <c r="C57" s="44">
        <v>867741301</v>
      </c>
      <c r="D57" s="7">
        <v>12532.14</v>
      </c>
      <c r="E57" s="7">
        <v>10625.3</v>
      </c>
      <c r="F57" s="54">
        <v>92.83</v>
      </c>
      <c r="G57">
        <v>135</v>
      </c>
      <c r="M57" s="33">
        <f>($E$57/$G$57)*0.5</f>
        <v>39.352962962962962</v>
      </c>
      <c r="N57" s="33">
        <f t="shared" ref="N57:AD57" si="35">($E$57/$G$57)</f>
        <v>78.705925925925925</v>
      </c>
      <c r="O57" s="33">
        <f t="shared" si="35"/>
        <v>78.705925925925925</v>
      </c>
      <c r="P57" s="33">
        <f t="shared" si="35"/>
        <v>78.705925925925925</v>
      </c>
      <c r="Q57" s="33">
        <f t="shared" si="35"/>
        <v>78.705925925925925</v>
      </c>
      <c r="R57" s="33">
        <f t="shared" si="35"/>
        <v>78.705925925925925</v>
      </c>
      <c r="S57" s="33">
        <f t="shared" si="35"/>
        <v>78.705925925925925</v>
      </c>
      <c r="T57" s="33">
        <f t="shared" si="35"/>
        <v>78.705925925925925</v>
      </c>
      <c r="U57" s="33">
        <f t="shared" si="35"/>
        <v>78.705925925925925</v>
      </c>
      <c r="V57" s="33">
        <f t="shared" si="35"/>
        <v>78.705925925925925</v>
      </c>
      <c r="W57" s="33">
        <f t="shared" si="35"/>
        <v>78.705925925925925</v>
      </c>
      <c r="X57" s="33">
        <f t="shared" si="35"/>
        <v>78.705925925925925</v>
      </c>
      <c r="Y57" s="33">
        <f t="shared" si="35"/>
        <v>78.705925925925925</v>
      </c>
      <c r="Z57" s="33">
        <f t="shared" si="35"/>
        <v>78.705925925925925</v>
      </c>
      <c r="AA57" s="33">
        <f t="shared" si="35"/>
        <v>78.705925925925925</v>
      </c>
      <c r="AB57" s="33">
        <f t="shared" si="35"/>
        <v>78.705925925925925</v>
      </c>
      <c r="AC57" s="33">
        <f t="shared" si="35"/>
        <v>78.705925925925925</v>
      </c>
      <c r="AD57" s="33">
        <f t="shared" si="35"/>
        <v>78.705925925925925</v>
      </c>
    </row>
    <row r="58" spans="1:34" hidden="1" x14ac:dyDescent="0.25">
      <c r="A58" s="29">
        <v>44522</v>
      </c>
      <c r="B58" s="41" t="s">
        <v>175</v>
      </c>
      <c r="C58" s="44">
        <v>773721201</v>
      </c>
      <c r="D58" s="7">
        <v>9768.75</v>
      </c>
      <c r="E58" s="7">
        <v>8195.17</v>
      </c>
      <c r="F58" s="54">
        <v>67.84</v>
      </c>
      <c r="G58">
        <v>144</v>
      </c>
      <c r="M58" s="33">
        <f>($E$58/$G$58)*0.5</f>
        <v>28.455451388888889</v>
      </c>
      <c r="N58" s="33">
        <f t="shared" ref="N58:AD58" si="36">($E$58/$G$58)</f>
        <v>56.910902777777778</v>
      </c>
      <c r="O58" s="33">
        <f t="shared" si="36"/>
        <v>56.910902777777778</v>
      </c>
      <c r="P58" s="33">
        <f t="shared" si="36"/>
        <v>56.910902777777778</v>
      </c>
      <c r="Q58" s="33">
        <f t="shared" si="36"/>
        <v>56.910902777777778</v>
      </c>
      <c r="R58" s="33">
        <f t="shared" si="36"/>
        <v>56.910902777777778</v>
      </c>
      <c r="S58" s="33">
        <f t="shared" si="36"/>
        <v>56.910902777777778</v>
      </c>
      <c r="T58" s="33">
        <f t="shared" si="36"/>
        <v>56.910902777777778</v>
      </c>
      <c r="U58" s="33">
        <f t="shared" si="36"/>
        <v>56.910902777777778</v>
      </c>
      <c r="V58" s="33">
        <f t="shared" si="36"/>
        <v>56.910902777777778</v>
      </c>
      <c r="W58" s="33">
        <f t="shared" si="36"/>
        <v>56.910902777777778</v>
      </c>
      <c r="X58" s="33">
        <f t="shared" si="36"/>
        <v>56.910902777777778</v>
      </c>
      <c r="Y58" s="33">
        <f t="shared" si="36"/>
        <v>56.910902777777778</v>
      </c>
      <c r="Z58" s="33">
        <f t="shared" si="36"/>
        <v>56.910902777777778</v>
      </c>
      <c r="AA58" s="33">
        <f t="shared" si="36"/>
        <v>56.910902777777778</v>
      </c>
      <c r="AB58" s="33">
        <f t="shared" si="36"/>
        <v>56.910902777777778</v>
      </c>
      <c r="AC58" s="33">
        <f t="shared" si="36"/>
        <v>56.910902777777778</v>
      </c>
      <c r="AD58" s="33">
        <f t="shared" si="36"/>
        <v>56.910902777777778</v>
      </c>
    </row>
    <row r="59" spans="1:34" hidden="1" x14ac:dyDescent="0.25">
      <c r="A59" s="86">
        <v>44529</v>
      </c>
      <c r="B59" s="87">
        <v>5177216181</v>
      </c>
      <c r="C59" s="88">
        <v>517721601</v>
      </c>
      <c r="D59" s="89">
        <v>10124.16</v>
      </c>
      <c r="E59" s="89">
        <v>8493.33</v>
      </c>
      <c r="F59" s="89">
        <v>70.31</v>
      </c>
      <c r="G59" s="90">
        <v>144</v>
      </c>
      <c r="M59" s="33">
        <f>($E$59/$G$59)*0.5</f>
        <v>29.490729166666668</v>
      </c>
      <c r="N59" s="33">
        <f>($E$59/$G$59)</f>
        <v>58.981458333333336</v>
      </c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H59" s="6"/>
    </row>
    <row r="60" spans="1:34" hidden="1" x14ac:dyDescent="0.25">
      <c r="A60" s="29">
        <v>44529</v>
      </c>
      <c r="B60" s="41">
        <v>6509205114</v>
      </c>
      <c r="C60" s="44">
        <v>650920501</v>
      </c>
      <c r="D60" s="7">
        <v>2880.27</v>
      </c>
      <c r="E60" s="7">
        <v>2416.31</v>
      </c>
      <c r="F60" s="54">
        <v>20</v>
      </c>
      <c r="G60">
        <v>144</v>
      </c>
      <c r="M60" s="38">
        <f>($E$60/$G$60)*0.5</f>
        <v>8.3899652777777778</v>
      </c>
      <c r="N60" s="33">
        <f t="shared" ref="N60:AD60" si="37">($E$60/$G$60)</f>
        <v>16.779930555555556</v>
      </c>
      <c r="O60" s="33">
        <f t="shared" si="37"/>
        <v>16.779930555555556</v>
      </c>
      <c r="P60" s="33">
        <f t="shared" si="37"/>
        <v>16.779930555555556</v>
      </c>
      <c r="Q60" s="33">
        <f t="shared" si="37"/>
        <v>16.779930555555556</v>
      </c>
      <c r="R60" s="33">
        <f t="shared" si="37"/>
        <v>16.779930555555556</v>
      </c>
      <c r="S60" s="33">
        <f t="shared" si="37"/>
        <v>16.779930555555556</v>
      </c>
      <c r="T60" s="33">
        <f t="shared" si="37"/>
        <v>16.779930555555556</v>
      </c>
      <c r="U60" s="33">
        <f t="shared" si="37"/>
        <v>16.779930555555556</v>
      </c>
      <c r="V60" s="33">
        <f t="shared" si="37"/>
        <v>16.779930555555556</v>
      </c>
      <c r="W60" s="33">
        <f t="shared" si="37"/>
        <v>16.779930555555556</v>
      </c>
      <c r="X60" s="33">
        <f t="shared" si="37"/>
        <v>16.779930555555556</v>
      </c>
      <c r="Y60" s="33">
        <f t="shared" si="37"/>
        <v>16.779930555555556</v>
      </c>
      <c r="Z60" s="33">
        <f t="shared" si="37"/>
        <v>16.779930555555556</v>
      </c>
      <c r="AA60" s="33">
        <f t="shared" si="37"/>
        <v>16.779930555555556</v>
      </c>
      <c r="AB60" s="33">
        <f t="shared" si="37"/>
        <v>16.779930555555556</v>
      </c>
      <c r="AC60" s="33">
        <f t="shared" si="37"/>
        <v>16.779930555555556</v>
      </c>
      <c r="AD60" s="33">
        <f t="shared" si="37"/>
        <v>16.779930555555556</v>
      </c>
      <c r="AF60" s="6"/>
    </row>
    <row r="61" spans="1:34" hidden="1" x14ac:dyDescent="0.25">
      <c r="C61" s="44"/>
      <c r="M61" s="35">
        <f>SUM(M2:M60)</f>
        <v>1471.7542474817876</v>
      </c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spans="1:34" hidden="1" x14ac:dyDescent="0.25">
      <c r="C62" s="44"/>
    </row>
    <row r="63" spans="1:34" hidden="1" x14ac:dyDescent="0.25">
      <c r="A63" s="29">
        <v>44536</v>
      </c>
      <c r="B63" s="41" t="s">
        <v>183</v>
      </c>
      <c r="C63" s="44" t="s">
        <v>184</v>
      </c>
      <c r="D63" s="46">
        <v>7561.6</v>
      </c>
      <c r="E63" s="47">
        <v>6343.56</v>
      </c>
      <c r="F63" s="114">
        <v>52.51</v>
      </c>
      <c r="G63" s="26">
        <v>144</v>
      </c>
      <c r="I63" s="33"/>
      <c r="J63" s="33"/>
      <c r="K63" s="33"/>
      <c r="L63" s="33"/>
      <c r="M63" s="33"/>
      <c r="N63" s="33">
        <f>($E$63/$G$63)*0.5</f>
        <v>22.026250000000001</v>
      </c>
      <c r="O63" s="33">
        <f t="shared" ref="O63:AD63" si="38">($E$63/$G$63)</f>
        <v>44.052500000000002</v>
      </c>
      <c r="P63" s="33">
        <f t="shared" si="38"/>
        <v>44.052500000000002</v>
      </c>
      <c r="Q63" s="33">
        <f t="shared" si="38"/>
        <v>44.052500000000002</v>
      </c>
      <c r="R63" s="33">
        <f t="shared" si="38"/>
        <v>44.052500000000002</v>
      </c>
      <c r="S63" s="33">
        <f t="shared" si="38"/>
        <v>44.052500000000002</v>
      </c>
      <c r="T63" s="33">
        <f t="shared" si="38"/>
        <v>44.052500000000002</v>
      </c>
      <c r="U63" s="33">
        <f t="shared" si="38"/>
        <v>44.052500000000002</v>
      </c>
      <c r="V63" s="33">
        <f t="shared" si="38"/>
        <v>44.052500000000002</v>
      </c>
      <c r="W63" s="33">
        <f t="shared" si="38"/>
        <v>44.052500000000002</v>
      </c>
      <c r="X63" s="33">
        <f t="shared" si="38"/>
        <v>44.052500000000002</v>
      </c>
      <c r="Y63" s="33">
        <f t="shared" si="38"/>
        <v>44.052500000000002</v>
      </c>
      <c r="Z63" s="33">
        <f t="shared" si="38"/>
        <v>44.052500000000002</v>
      </c>
      <c r="AA63" s="33">
        <f t="shared" si="38"/>
        <v>44.052500000000002</v>
      </c>
      <c r="AB63" s="33">
        <f t="shared" si="38"/>
        <v>44.052500000000002</v>
      </c>
      <c r="AC63" s="33">
        <f t="shared" si="38"/>
        <v>44.052500000000002</v>
      </c>
      <c r="AD63" s="33">
        <f t="shared" si="38"/>
        <v>44.052500000000002</v>
      </c>
    </row>
    <row r="64" spans="1:34" hidden="1" x14ac:dyDescent="0.25">
      <c r="A64" s="29">
        <v>44536</v>
      </c>
      <c r="B64" s="41" t="s">
        <v>185</v>
      </c>
      <c r="C64" s="44" t="s">
        <v>186</v>
      </c>
      <c r="D64" s="48">
        <v>10488.22</v>
      </c>
      <c r="E64" s="47">
        <v>8798.75</v>
      </c>
      <c r="F64" s="48">
        <v>72.83</v>
      </c>
      <c r="G64" s="26">
        <v>144</v>
      </c>
      <c r="L64" s="33"/>
      <c r="M64" s="33"/>
      <c r="N64" s="33">
        <f>($E$64/$G$64)*0.5</f>
        <v>30.551215277777779</v>
      </c>
      <c r="O64" s="33">
        <f t="shared" ref="O64:AD64" si="39">($E$64/$G$64)</f>
        <v>61.102430555555557</v>
      </c>
      <c r="P64" s="33">
        <f t="shared" si="39"/>
        <v>61.102430555555557</v>
      </c>
      <c r="Q64" s="33">
        <f t="shared" si="39"/>
        <v>61.102430555555557</v>
      </c>
      <c r="R64" s="33">
        <f t="shared" si="39"/>
        <v>61.102430555555557</v>
      </c>
      <c r="S64" s="33">
        <f t="shared" si="39"/>
        <v>61.102430555555557</v>
      </c>
      <c r="T64" s="33">
        <f t="shared" si="39"/>
        <v>61.102430555555557</v>
      </c>
      <c r="U64" s="33">
        <f t="shared" si="39"/>
        <v>61.102430555555557</v>
      </c>
      <c r="V64" s="33">
        <f t="shared" si="39"/>
        <v>61.102430555555557</v>
      </c>
      <c r="W64" s="33">
        <f t="shared" si="39"/>
        <v>61.102430555555557</v>
      </c>
      <c r="X64" s="33">
        <f t="shared" si="39"/>
        <v>61.102430555555557</v>
      </c>
      <c r="Y64" s="33">
        <f t="shared" si="39"/>
        <v>61.102430555555557</v>
      </c>
      <c r="Z64" s="33">
        <f t="shared" si="39"/>
        <v>61.102430555555557</v>
      </c>
      <c r="AA64" s="91">
        <f t="shared" si="39"/>
        <v>61.102430555555557</v>
      </c>
      <c r="AB64" s="33">
        <f t="shared" si="39"/>
        <v>61.102430555555557</v>
      </c>
      <c r="AC64" s="33">
        <f t="shared" si="39"/>
        <v>61.102430555555557</v>
      </c>
      <c r="AD64" s="122">
        <f t="shared" si="39"/>
        <v>61.102430555555557</v>
      </c>
    </row>
    <row r="65" spans="1:30" hidden="1" x14ac:dyDescent="0.25">
      <c r="A65" s="29">
        <v>44543</v>
      </c>
      <c r="B65" s="41" t="s">
        <v>187</v>
      </c>
      <c r="C65" s="44" t="s">
        <v>188</v>
      </c>
      <c r="D65" s="46">
        <v>9333.3700000000008</v>
      </c>
      <c r="E65" s="47">
        <v>8064.4</v>
      </c>
      <c r="F65" s="114">
        <v>78.430000000000007</v>
      </c>
      <c r="G65" s="26">
        <v>119</v>
      </c>
      <c r="L65" s="33"/>
      <c r="M65" s="33"/>
      <c r="N65" s="33">
        <f>($E$65/$G$65)*0.5</f>
        <v>33.884033613445375</v>
      </c>
      <c r="O65" s="33">
        <f t="shared" ref="O65:AD65" si="40">($E$65/$G$65)</f>
        <v>67.76806722689075</v>
      </c>
      <c r="P65" s="33">
        <f t="shared" si="40"/>
        <v>67.76806722689075</v>
      </c>
      <c r="Q65" s="33">
        <f t="shared" si="40"/>
        <v>67.76806722689075</v>
      </c>
      <c r="R65" s="33">
        <f t="shared" si="40"/>
        <v>67.76806722689075</v>
      </c>
      <c r="S65" s="33">
        <f t="shared" si="40"/>
        <v>67.76806722689075</v>
      </c>
      <c r="T65" s="33">
        <f t="shared" si="40"/>
        <v>67.76806722689075</v>
      </c>
      <c r="U65" s="33">
        <f t="shared" si="40"/>
        <v>67.76806722689075</v>
      </c>
      <c r="V65" s="33">
        <f t="shared" si="40"/>
        <v>67.76806722689075</v>
      </c>
      <c r="W65" s="33">
        <f t="shared" si="40"/>
        <v>67.76806722689075</v>
      </c>
      <c r="X65" s="33">
        <f t="shared" si="40"/>
        <v>67.76806722689075</v>
      </c>
      <c r="Y65" s="33">
        <f t="shared" si="40"/>
        <v>67.76806722689075</v>
      </c>
      <c r="Z65" s="33">
        <f t="shared" si="40"/>
        <v>67.76806722689075</v>
      </c>
      <c r="AA65" s="33">
        <f t="shared" si="40"/>
        <v>67.76806722689075</v>
      </c>
      <c r="AB65" s="33">
        <f t="shared" si="40"/>
        <v>67.76806722689075</v>
      </c>
      <c r="AC65" s="33">
        <f t="shared" si="40"/>
        <v>67.76806722689075</v>
      </c>
      <c r="AD65" s="33">
        <f t="shared" si="40"/>
        <v>67.76806722689075</v>
      </c>
    </row>
    <row r="66" spans="1:30" hidden="1" x14ac:dyDescent="0.25">
      <c r="A66" s="29">
        <v>44543</v>
      </c>
      <c r="B66" s="41" t="s">
        <v>189</v>
      </c>
      <c r="C66" s="44" t="s">
        <v>190</v>
      </c>
      <c r="D66" s="46">
        <v>7709.13</v>
      </c>
      <c r="E66" s="47">
        <v>6467.32</v>
      </c>
      <c r="F66" s="114">
        <v>53.54</v>
      </c>
      <c r="G66" s="26">
        <v>144</v>
      </c>
      <c r="L66" s="33"/>
      <c r="M66" s="33"/>
      <c r="N66" s="33">
        <f>($E$66/$G$66)*0.5</f>
        <v>22.455972222222222</v>
      </c>
      <c r="O66" s="33">
        <f t="shared" ref="O66:AD66" si="41">($E$66/$G$66)</f>
        <v>44.911944444444444</v>
      </c>
      <c r="P66" s="33">
        <f t="shared" si="41"/>
        <v>44.911944444444444</v>
      </c>
      <c r="Q66" s="33">
        <f t="shared" si="41"/>
        <v>44.911944444444444</v>
      </c>
      <c r="R66" s="33">
        <f t="shared" si="41"/>
        <v>44.911944444444444</v>
      </c>
      <c r="S66" s="33">
        <f t="shared" si="41"/>
        <v>44.911944444444444</v>
      </c>
      <c r="T66" s="33">
        <f t="shared" si="41"/>
        <v>44.911944444444444</v>
      </c>
      <c r="U66" s="33">
        <f t="shared" si="41"/>
        <v>44.911944444444444</v>
      </c>
      <c r="V66" s="33">
        <f t="shared" si="41"/>
        <v>44.911944444444444</v>
      </c>
      <c r="W66" s="33">
        <f t="shared" si="41"/>
        <v>44.911944444444444</v>
      </c>
      <c r="X66" s="33">
        <f t="shared" si="41"/>
        <v>44.911944444444444</v>
      </c>
      <c r="Y66" s="33">
        <f t="shared" si="41"/>
        <v>44.911944444444444</v>
      </c>
      <c r="Z66" s="33">
        <f t="shared" si="41"/>
        <v>44.911944444444444</v>
      </c>
      <c r="AA66" s="33">
        <f t="shared" si="41"/>
        <v>44.911944444444444</v>
      </c>
      <c r="AB66" s="33">
        <f t="shared" si="41"/>
        <v>44.911944444444444</v>
      </c>
      <c r="AC66" s="33">
        <f t="shared" si="41"/>
        <v>44.911944444444444</v>
      </c>
      <c r="AD66" s="33">
        <f t="shared" si="41"/>
        <v>44.911944444444444</v>
      </c>
    </row>
    <row r="67" spans="1:30" hidden="1" x14ac:dyDescent="0.25">
      <c r="A67" s="29">
        <v>44543</v>
      </c>
      <c r="B67" s="41" t="s">
        <v>191</v>
      </c>
      <c r="C67" s="44" t="s">
        <v>192</v>
      </c>
      <c r="D67" s="46">
        <v>8570.57</v>
      </c>
      <c r="E67" s="47">
        <v>7190</v>
      </c>
      <c r="F67" s="114">
        <v>59.52</v>
      </c>
      <c r="G67" s="26">
        <v>144</v>
      </c>
      <c r="L67" s="33"/>
      <c r="M67" s="33"/>
      <c r="N67" s="33">
        <f>($E$67/$G$67)*0.5</f>
        <v>24.965277777777779</v>
      </c>
      <c r="O67" s="33">
        <f t="shared" ref="O67:AD67" si="42">($E$67/$G$67)</f>
        <v>49.930555555555557</v>
      </c>
      <c r="P67" s="33">
        <f t="shared" si="42"/>
        <v>49.930555555555557</v>
      </c>
      <c r="Q67" s="33">
        <f t="shared" si="42"/>
        <v>49.930555555555557</v>
      </c>
      <c r="R67" s="33">
        <f t="shared" si="42"/>
        <v>49.930555555555557</v>
      </c>
      <c r="S67" s="33">
        <f t="shared" si="42"/>
        <v>49.930555555555557</v>
      </c>
      <c r="T67" s="33">
        <f t="shared" si="42"/>
        <v>49.930555555555557</v>
      </c>
      <c r="U67" s="33">
        <f t="shared" si="42"/>
        <v>49.930555555555557</v>
      </c>
      <c r="V67" s="33">
        <f t="shared" si="42"/>
        <v>49.930555555555557</v>
      </c>
      <c r="W67" s="33">
        <f t="shared" si="42"/>
        <v>49.930555555555557</v>
      </c>
      <c r="X67" s="33">
        <f t="shared" si="42"/>
        <v>49.930555555555557</v>
      </c>
      <c r="Y67" s="33">
        <f t="shared" si="42"/>
        <v>49.930555555555557</v>
      </c>
      <c r="Z67" s="33">
        <f t="shared" si="42"/>
        <v>49.930555555555557</v>
      </c>
      <c r="AA67" s="33">
        <f t="shared" si="42"/>
        <v>49.930555555555557</v>
      </c>
      <c r="AB67" s="33">
        <f t="shared" si="42"/>
        <v>49.930555555555557</v>
      </c>
      <c r="AC67" s="33">
        <f t="shared" si="42"/>
        <v>49.930555555555557</v>
      </c>
      <c r="AD67" s="33">
        <f t="shared" si="42"/>
        <v>49.930555555555557</v>
      </c>
    </row>
    <row r="68" spans="1:30" hidden="1" x14ac:dyDescent="0.25">
      <c r="A68" s="29">
        <v>44550</v>
      </c>
      <c r="B68" s="41" t="s">
        <v>193</v>
      </c>
      <c r="C68" s="44" t="s">
        <v>194</v>
      </c>
      <c r="D68" s="46">
        <v>10911.79</v>
      </c>
      <c r="E68" s="47">
        <v>9644.11</v>
      </c>
      <c r="F68" s="114">
        <v>109.12</v>
      </c>
      <c r="G68" s="26">
        <v>100</v>
      </c>
      <c r="L68" s="33"/>
      <c r="M68" s="33"/>
      <c r="N68" s="33">
        <f>($E$68/$G$68)*0.5</f>
        <v>48.220550000000003</v>
      </c>
      <c r="O68" s="33">
        <f t="shared" ref="O68:AD68" si="43">($E$68/$G$68)</f>
        <v>96.441100000000006</v>
      </c>
      <c r="P68" s="33">
        <f t="shared" si="43"/>
        <v>96.441100000000006</v>
      </c>
      <c r="Q68" s="33">
        <f t="shared" si="43"/>
        <v>96.441100000000006</v>
      </c>
      <c r="R68" s="33">
        <f t="shared" si="43"/>
        <v>96.441100000000006</v>
      </c>
      <c r="S68" s="33">
        <f t="shared" si="43"/>
        <v>96.441100000000006</v>
      </c>
      <c r="T68" s="33">
        <f t="shared" si="43"/>
        <v>96.441100000000006</v>
      </c>
      <c r="U68" s="33">
        <f t="shared" si="43"/>
        <v>96.441100000000006</v>
      </c>
      <c r="V68" s="33">
        <f t="shared" si="43"/>
        <v>96.441100000000006</v>
      </c>
      <c r="W68" s="33">
        <f t="shared" si="43"/>
        <v>96.441100000000006</v>
      </c>
      <c r="X68" s="33">
        <f t="shared" si="43"/>
        <v>96.441100000000006</v>
      </c>
      <c r="Y68" s="33">
        <f t="shared" si="43"/>
        <v>96.441100000000006</v>
      </c>
      <c r="Z68" s="33">
        <f t="shared" si="43"/>
        <v>96.441100000000006</v>
      </c>
      <c r="AA68" s="33">
        <f t="shared" si="43"/>
        <v>96.441100000000006</v>
      </c>
      <c r="AB68" s="33">
        <f t="shared" si="43"/>
        <v>96.441100000000006</v>
      </c>
      <c r="AC68" s="33">
        <f t="shared" si="43"/>
        <v>96.441100000000006</v>
      </c>
      <c r="AD68" s="33">
        <f t="shared" si="43"/>
        <v>96.441100000000006</v>
      </c>
    </row>
    <row r="69" spans="1:30" hidden="1" x14ac:dyDescent="0.25">
      <c r="A69" s="29">
        <v>44557</v>
      </c>
      <c r="B69" s="41" t="s">
        <v>195</v>
      </c>
      <c r="C69" s="44" t="s">
        <v>196</v>
      </c>
      <c r="D69" s="46">
        <v>7686.67</v>
      </c>
      <c r="E69" s="62">
        <v>6448.48</v>
      </c>
      <c r="F69" s="114">
        <v>53.38</v>
      </c>
      <c r="G69" s="26">
        <v>144</v>
      </c>
      <c r="L69" s="33"/>
      <c r="M69" s="33"/>
      <c r="N69" s="38">
        <f>($E$69/$G$69)*0.5</f>
        <v>22.390555555555554</v>
      </c>
      <c r="O69" s="33">
        <f t="shared" ref="O69:AD69" si="44">($E$69/$G$69)</f>
        <v>44.781111111111109</v>
      </c>
      <c r="P69" s="33">
        <f t="shared" si="44"/>
        <v>44.781111111111109</v>
      </c>
      <c r="Q69" s="33">
        <f t="shared" si="44"/>
        <v>44.781111111111109</v>
      </c>
      <c r="R69" s="33">
        <f t="shared" si="44"/>
        <v>44.781111111111109</v>
      </c>
      <c r="S69" s="33">
        <f t="shared" si="44"/>
        <v>44.781111111111109</v>
      </c>
      <c r="T69" s="33">
        <f t="shared" si="44"/>
        <v>44.781111111111109</v>
      </c>
      <c r="U69" s="33">
        <f t="shared" si="44"/>
        <v>44.781111111111109</v>
      </c>
      <c r="V69" s="33">
        <f t="shared" si="44"/>
        <v>44.781111111111109</v>
      </c>
      <c r="W69" s="91">
        <f t="shared" si="44"/>
        <v>44.781111111111109</v>
      </c>
      <c r="X69" s="33">
        <f t="shared" si="44"/>
        <v>44.781111111111109</v>
      </c>
      <c r="Y69" s="33">
        <f t="shared" si="44"/>
        <v>44.781111111111109</v>
      </c>
      <c r="Z69" s="33">
        <f t="shared" si="44"/>
        <v>44.781111111111109</v>
      </c>
      <c r="AA69" s="33">
        <f t="shared" si="44"/>
        <v>44.781111111111109</v>
      </c>
      <c r="AB69" s="33">
        <f t="shared" si="44"/>
        <v>44.781111111111109</v>
      </c>
      <c r="AC69" s="33">
        <f t="shared" si="44"/>
        <v>44.781111111111109</v>
      </c>
      <c r="AD69" s="33">
        <f t="shared" si="44"/>
        <v>44.781111111111109</v>
      </c>
    </row>
    <row r="70" spans="1:30" hidden="1" x14ac:dyDescent="0.25">
      <c r="A70" s="29"/>
      <c r="B70" s="41"/>
      <c r="C70" s="44"/>
      <c r="D70" s="45"/>
      <c r="E70" s="17"/>
      <c r="F70" s="17"/>
      <c r="G70" s="26"/>
      <c r="L70" s="33"/>
      <c r="M70" s="33"/>
      <c r="N70" s="32">
        <f>SUM(N2:N69)</f>
        <v>2000.3529957490173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idden="1" x14ac:dyDescent="0.25">
      <c r="A71" s="29"/>
      <c r="B71" s="41"/>
      <c r="C71" s="44"/>
      <c r="D71" s="45"/>
      <c r="E71" s="17"/>
      <c r="F71" s="17"/>
      <c r="G71" s="26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1:30" hidden="1" x14ac:dyDescent="0.25">
      <c r="A72" s="29">
        <v>44564</v>
      </c>
      <c r="B72" s="41" t="s">
        <v>206</v>
      </c>
      <c r="C72" s="44" t="s">
        <v>207</v>
      </c>
      <c r="D72" s="46">
        <v>1908.97</v>
      </c>
      <c r="E72" s="48">
        <v>1601.47</v>
      </c>
      <c r="F72" s="114">
        <v>13.26</v>
      </c>
      <c r="G72" s="26">
        <v>144</v>
      </c>
      <c r="I72" s="33"/>
      <c r="J72" s="33"/>
      <c r="K72" s="33"/>
      <c r="L72" s="33"/>
      <c r="M72" s="33"/>
      <c r="N72" s="33"/>
      <c r="O72" s="33">
        <f>($E$72/$G$72)*0.5</f>
        <v>5.5606597222222227</v>
      </c>
      <c r="P72" s="33">
        <f t="shared" ref="P72:AD72" si="45">($E$72/$G$72)</f>
        <v>11.121319444444445</v>
      </c>
      <c r="Q72" s="33">
        <f t="shared" si="45"/>
        <v>11.121319444444445</v>
      </c>
      <c r="R72" s="33">
        <f t="shared" si="45"/>
        <v>11.121319444444445</v>
      </c>
      <c r="S72" s="33">
        <f t="shared" si="45"/>
        <v>11.121319444444445</v>
      </c>
      <c r="T72" s="33">
        <f t="shared" si="45"/>
        <v>11.121319444444445</v>
      </c>
      <c r="U72" s="33">
        <f t="shared" si="45"/>
        <v>11.121319444444445</v>
      </c>
      <c r="V72" s="33">
        <f t="shared" si="45"/>
        <v>11.121319444444445</v>
      </c>
      <c r="W72" s="33">
        <f t="shared" si="45"/>
        <v>11.121319444444445</v>
      </c>
      <c r="X72" s="33">
        <f t="shared" si="45"/>
        <v>11.121319444444445</v>
      </c>
      <c r="Y72" s="33">
        <f t="shared" si="45"/>
        <v>11.121319444444445</v>
      </c>
      <c r="Z72" s="33">
        <f t="shared" si="45"/>
        <v>11.121319444444445</v>
      </c>
      <c r="AA72" s="33">
        <f t="shared" si="45"/>
        <v>11.121319444444445</v>
      </c>
      <c r="AB72" s="33">
        <f t="shared" si="45"/>
        <v>11.121319444444445</v>
      </c>
      <c r="AC72" s="33">
        <f t="shared" si="45"/>
        <v>11.121319444444445</v>
      </c>
      <c r="AD72" s="33">
        <f t="shared" si="45"/>
        <v>11.121319444444445</v>
      </c>
    </row>
    <row r="73" spans="1:30" hidden="1" x14ac:dyDescent="0.25">
      <c r="A73" s="29">
        <v>44564</v>
      </c>
      <c r="B73" s="41" t="s">
        <v>208</v>
      </c>
      <c r="C73" s="44" t="s">
        <v>209</v>
      </c>
      <c r="D73" s="46">
        <v>8283.9599999999991</v>
      </c>
      <c r="E73" s="48">
        <v>7269.26</v>
      </c>
      <c r="F73" s="114">
        <v>78.150000000000006</v>
      </c>
      <c r="G73" s="26">
        <v>106</v>
      </c>
      <c r="L73" s="33"/>
      <c r="M73" s="33"/>
      <c r="N73" s="33"/>
      <c r="O73" s="33">
        <f>($E$73/$G$73)*0.5</f>
        <v>34.288962264150946</v>
      </c>
      <c r="P73" s="33">
        <f t="shared" ref="P73:AD73" si="46">($E$73/$G$73)</f>
        <v>68.577924528301892</v>
      </c>
      <c r="Q73" s="33">
        <f t="shared" si="46"/>
        <v>68.577924528301892</v>
      </c>
      <c r="R73" s="33">
        <f t="shared" si="46"/>
        <v>68.577924528301892</v>
      </c>
      <c r="S73" s="33">
        <f t="shared" si="46"/>
        <v>68.577924528301892</v>
      </c>
      <c r="T73" s="33">
        <f t="shared" si="46"/>
        <v>68.577924528301892</v>
      </c>
      <c r="U73" s="33">
        <f t="shared" si="46"/>
        <v>68.577924528301892</v>
      </c>
      <c r="V73" s="33">
        <f t="shared" si="46"/>
        <v>68.577924528301892</v>
      </c>
      <c r="W73" s="33">
        <f t="shared" si="46"/>
        <v>68.577924528301892</v>
      </c>
      <c r="X73" s="33">
        <f t="shared" si="46"/>
        <v>68.577924528301892</v>
      </c>
      <c r="Y73" s="33">
        <f t="shared" si="46"/>
        <v>68.577924528301892</v>
      </c>
      <c r="Z73" s="33">
        <f t="shared" si="46"/>
        <v>68.577924528301892</v>
      </c>
      <c r="AA73" s="33">
        <f t="shared" si="46"/>
        <v>68.577924528301892</v>
      </c>
      <c r="AB73" s="33">
        <f t="shared" si="46"/>
        <v>68.577924528301892</v>
      </c>
      <c r="AC73" s="33">
        <f t="shared" si="46"/>
        <v>68.577924528301892</v>
      </c>
      <c r="AD73" s="33">
        <f t="shared" si="46"/>
        <v>68.577924528301892</v>
      </c>
    </row>
    <row r="74" spans="1:30" hidden="1" x14ac:dyDescent="0.25">
      <c r="A74" s="29">
        <v>44571</v>
      </c>
      <c r="B74" s="41" t="s">
        <v>210</v>
      </c>
      <c r="C74" s="44" t="s">
        <v>211</v>
      </c>
      <c r="D74" s="46">
        <v>692.51</v>
      </c>
      <c r="E74" s="48">
        <v>580.96</v>
      </c>
      <c r="F74" s="114">
        <v>4.8099999999999996</v>
      </c>
      <c r="G74" s="26">
        <v>144</v>
      </c>
      <c r="L74" s="33"/>
      <c r="M74" s="33"/>
      <c r="N74" s="33"/>
      <c r="O74" s="33">
        <f>($E$74/$G$74)*0.5</f>
        <v>2.0172222222222222</v>
      </c>
      <c r="P74" s="33">
        <f t="shared" ref="P74:AD74" si="47">($E$74/$G$74)</f>
        <v>4.0344444444444445</v>
      </c>
      <c r="Q74" s="33">
        <f t="shared" si="47"/>
        <v>4.0344444444444445</v>
      </c>
      <c r="R74" s="33">
        <f t="shared" si="47"/>
        <v>4.0344444444444445</v>
      </c>
      <c r="S74" s="33">
        <f t="shared" si="47"/>
        <v>4.0344444444444445</v>
      </c>
      <c r="T74" s="33">
        <f t="shared" si="47"/>
        <v>4.0344444444444445</v>
      </c>
      <c r="U74" s="33">
        <f t="shared" si="47"/>
        <v>4.0344444444444445</v>
      </c>
      <c r="V74" s="33">
        <f t="shared" si="47"/>
        <v>4.0344444444444445</v>
      </c>
      <c r="W74" s="33">
        <f t="shared" si="47"/>
        <v>4.0344444444444445</v>
      </c>
      <c r="X74" s="33">
        <f t="shared" si="47"/>
        <v>4.0344444444444445</v>
      </c>
      <c r="Y74" s="33">
        <f t="shared" si="47"/>
        <v>4.0344444444444445</v>
      </c>
      <c r="Z74" s="33">
        <f t="shared" si="47"/>
        <v>4.0344444444444445</v>
      </c>
      <c r="AA74" s="33">
        <f t="shared" si="47"/>
        <v>4.0344444444444445</v>
      </c>
      <c r="AB74" s="33">
        <f t="shared" si="47"/>
        <v>4.0344444444444445</v>
      </c>
      <c r="AC74" s="33">
        <f t="shared" si="47"/>
        <v>4.0344444444444445</v>
      </c>
      <c r="AD74" s="33">
        <f t="shared" si="47"/>
        <v>4.0344444444444445</v>
      </c>
    </row>
    <row r="75" spans="1:30" hidden="1" x14ac:dyDescent="0.25">
      <c r="A75" s="29">
        <v>44571</v>
      </c>
      <c r="B75" s="41" t="s">
        <v>212</v>
      </c>
      <c r="C75" s="44" t="s">
        <v>213</v>
      </c>
      <c r="D75" s="46">
        <v>7269.91</v>
      </c>
      <c r="E75" s="48">
        <v>6163.75</v>
      </c>
      <c r="F75" s="114">
        <v>53.85</v>
      </c>
      <c r="G75" s="26">
        <v>135</v>
      </c>
      <c r="L75" s="33"/>
      <c r="M75" s="33"/>
      <c r="N75" s="33"/>
      <c r="O75" s="33">
        <f>($E$75/$G$75)*0.5</f>
        <v>22.828703703703702</v>
      </c>
      <c r="P75" s="33">
        <f t="shared" ref="P75:AD75" si="48">($E$75/$G$75)</f>
        <v>45.657407407407405</v>
      </c>
      <c r="Q75" s="33">
        <f t="shared" si="48"/>
        <v>45.657407407407405</v>
      </c>
      <c r="R75" s="33">
        <f t="shared" si="48"/>
        <v>45.657407407407405</v>
      </c>
      <c r="S75" s="33">
        <f t="shared" si="48"/>
        <v>45.657407407407405</v>
      </c>
      <c r="T75" s="33">
        <f t="shared" si="48"/>
        <v>45.657407407407405</v>
      </c>
      <c r="U75" s="33">
        <f t="shared" si="48"/>
        <v>45.657407407407405</v>
      </c>
      <c r="V75" s="33">
        <f t="shared" si="48"/>
        <v>45.657407407407405</v>
      </c>
      <c r="W75" s="33">
        <f t="shared" si="48"/>
        <v>45.657407407407405</v>
      </c>
      <c r="X75" s="33">
        <f t="shared" si="48"/>
        <v>45.657407407407405</v>
      </c>
      <c r="Y75" s="33">
        <f t="shared" si="48"/>
        <v>45.657407407407405</v>
      </c>
      <c r="Z75" s="33">
        <f t="shared" si="48"/>
        <v>45.657407407407405</v>
      </c>
      <c r="AA75" s="33">
        <f t="shared" si="48"/>
        <v>45.657407407407405</v>
      </c>
      <c r="AB75" s="33">
        <f t="shared" si="48"/>
        <v>45.657407407407405</v>
      </c>
      <c r="AC75" s="33">
        <f t="shared" si="48"/>
        <v>45.657407407407405</v>
      </c>
      <c r="AD75" s="33">
        <f t="shared" si="48"/>
        <v>45.657407407407405</v>
      </c>
    </row>
    <row r="76" spans="1:30" hidden="1" x14ac:dyDescent="0.25">
      <c r="A76" s="29">
        <v>44571</v>
      </c>
      <c r="B76" s="41" t="s">
        <v>214</v>
      </c>
      <c r="C76" s="44" t="s">
        <v>215</v>
      </c>
      <c r="D76" s="46">
        <v>8879.35</v>
      </c>
      <c r="E76" s="48">
        <v>7449.04</v>
      </c>
      <c r="F76" s="114">
        <v>61.66</v>
      </c>
      <c r="G76" s="26">
        <v>144</v>
      </c>
      <c r="L76" s="33"/>
      <c r="M76" s="33"/>
      <c r="N76" s="33"/>
      <c r="O76" s="33">
        <f>($E$76/$G$76)*0.5</f>
        <v>25.864722222222223</v>
      </c>
      <c r="P76" s="33">
        <f t="shared" ref="P76:AD76" si="49">($E$76/$G$76)</f>
        <v>51.729444444444447</v>
      </c>
      <c r="Q76" s="33">
        <f t="shared" si="49"/>
        <v>51.729444444444447</v>
      </c>
      <c r="R76" s="33">
        <f t="shared" si="49"/>
        <v>51.729444444444447</v>
      </c>
      <c r="S76" s="33">
        <f t="shared" si="49"/>
        <v>51.729444444444447</v>
      </c>
      <c r="T76" s="33">
        <f t="shared" si="49"/>
        <v>51.729444444444447</v>
      </c>
      <c r="U76" s="33">
        <f t="shared" si="49"/>
        <v>51.729444444444447</v>
      </c>
      <c r="V76" s="33">
        <f t="shared" si="49"/>
        <v>51.729444444444447</v>
      </c>
      <c r="W76" s="33">
        <f t="shared" si="49"/>
        <v>51.729444444444447</v>
      </c>
      <c r="X76" s="33">
        <f t="shared" si="49"/>
        <v>51.729444444444447</v>
      </c>
      <c r="Y76" s="33">
        <f t="shared" si="49"/>
        <v>51.729444444444447</v>
      </c>
      <c r="Z76" s="33">
        <f t="shared" si="49"/>
        <v>51.729444444444447</v>
      </c>
      <c r="AA76" s="33">
        <f t="shared" si="49"/>
        <v>51.729444444444447</v>
      </c>
      <c r="AB76" s="33">
        <f t="shared" si="49"/>
        <v>51.729444444444447</v>
      </c>
      <c r="AC76" s="33">
        <f t="shared" si="49"/>
        <v>51.729444444444447</v>
      </c>
      <c r="AD76" s="33">
        <f t="shared" si="49"/>
        <v>51.729444444444447</v>
      </c>
    </row>
    <row r="77" spans="1:30" hidden="1" x14ac:dyDescent="0.25">
      <c r="A77" s="29">
        <v>44571</v>
      </c>
      <c r="B77" s="41" t="s">
        <v>216</v>
      </c>
      <c r="C77" s="44" t="s">
        <v>217</v>
      </c>
      <c r="D77" s="46">
        <v>6925.7</v>
      </c>
      <c r="E77" s="48">
        <v>5865</v>
      </c>
      <c r="F77" s="114">
        <v>50.92</v>
      </c>
      <c r="G77" s="26">
        <v>136</v>
      </c>
      <c r="L77" s="33"/>
      <c r="M77" s="33"/>
      <c r="N77" s="33"/>
      <c r="O77" s="33">
        <f>($E$77/$G$77)*0.5</f>
        <v>21.5625</v>
      </c>
      <c r="P77" s="33">
        <f t="shared" ref="P77:AD77" si="50">($E$77/$G$77)</f>
        <v>43.125</v>
      </c>
      <c r="Q77" s="33">
        <f t="shared" si="50"/>
        <v>43.125</v>
      </c>
      <c r="R77" s="33">
        <f t="shared" si="50"/>
        <v>43.125</v>
      </c>
      <c r="S77" s="33">
        <f t="shared" si="50"/>
        <v>43.125</v>
      </c>
      <c r="T77" s="33">
        <f t="shared" si="50"/>
        <v>43.125</v>
      </c>
      <c r="U77" s="33">
        <f t="shared" si="50"/>
        <v>43.125</v>
      </c>
      <c r="V77" s="33">
        <f t="shared" si="50"/>
        <v>43.125</v>
      </c>
      <c r="W77" s="33">
        <f t="shared" si="50"/>
        <v>43.125</v>
      </c>
      <c r="X77" s="33">
        <f t="shared" si="50"/>
        <v>43.125</v>
      </c>
      <c r="Y77" s="33">
        <f t="shared" si="50"/>
        <v>43.125</v>
      </c>
      <c r="Z77" s="33">
        <f t="shared" si="50"/>
        <v>43.125</v>
      </c>
      <c r="AA77" s="33">
        <f t="shared" si="50"/>
        <v>43.125</v>
      </c>
      <c r="AB77" s="33">
        <f t="shared" si="50"/>
        <v>43.125</v>
      </c>
      <c r="AC77" s="33">
        <f t="shared" si="50"/>
        <v>43.125</v>
      </c>
      <c r="AD77" s="33">
        <f t="shared" si="50"/>
        <v>43.125</v>
      </c>
    </row>
    <row r="78" spans="1:30" hidden="1" x14ac:dyDescent="0.25">
      <c r="A78" s="29">
        <v>44571</v>
      </c>
      <c r="B78" s="41" t="s">
        <v>218</v>
      </c>
      <c r="C78" s="44" t="s">
        <v>219</v>
      </c>
      <c r="D78" s="46">
        <v>2968.43</v>
      </c>
      <c r="E78" s="48">
        <v>2490.27</v>
      </c>
      <c r="F78" s="114">
        <v>20.61</v>
      </c>
      <c r="G78" s="26">
        <v>144</v>
      </c>
      <c r="L78" s="33"/>
      <c r="M78" s="33"/>
      <c r="N78" s="33"/>
      <c r="O78" s="33">
        <f>($E$78/$G$78)*0.5</f>
        <v>8.6467708333333331</v>
      </c>
      <c r="P78" s="33">
        <f t="shared" ref="P78:AD78" si="51">($E$78/$G$78)</f>
        <v>17.293541666666666</v>
      </c>
      <c r="Q78" s="33">
        <f t="shared" si="51"/>
        <v>17.293541666666666</v>
      </c>
      <c r="R78" s="33">
        <f t="shared" si="51"/>
        <v>17.293541666666666</v>
      </c>
      <c r="S78" s="33">
        <f t="shared" si="51"/>
        <v>17.293541666666666</v>
      </c>
      <c r="T78" s="33">
        <f t="shared" si="51"/>
        <v>17.293541666666666</v>
      </c>
      <c r="U78" s="33">
        <f t="shared" si="51"/>
        <v>17.293541666666666</v>
      </c>
      <c r="V78" s="33">
        <f t="shared" si="51"/>
        <v>17.293541666666666</v>
      </c>
      <c r="W78" s="33">
        <f t="shared" si="51"/>
        <v>17.293541666666666</v>
      </c>
      <c r="X78" s="33">
        <f t="shared" si="51"/>
        <v>17.293541666666666</v>
      </c>
      <c r="Y78" s="33">
        <f t="shared" si="51"/>
        <v>17.293541666666666</v>
      </c>
      <c r="Z78" s="33">
        <f t="shared" si="51"/>
        <v>17.293541666666666</v>
      </c>
      <c r="AA78" s="33">
        <f t="shared" si="51"/>
        <v>17.293541666666666</v>
      </c>
      <c r="AB78" s="33">
        <f t="shared" si="51"/>
        <v>17.293541666666666</v>
      </c>
      <c r="AC78" s="33">
        <f t="shared" si="51"/>
        <v>17.293541666666666</v>
      </c>
      <c r="AD78" s="33">
        <f t="shared" si="51"/>
        <v>17.293541666666666</v>
      </c>
    </row>
    <row r="79" spans="1:30" hidden="1" x14ac:dyDescent="0.25">
      <c r="A79" s="29">
        <v>44592</v>
      </c>
      <c r="B79" s="41" t="s">
        <v>220</v>
      </c>
      <c r="C79" s="44" t="s">
        <v>221</v>
      </c>
      <c r="D79" s="46">
        <v>7868.33</v>
      </c>
      <c r="E79" s="48">
        <v>6600.88</v>
      </c>
      <c r="F79" s="114">
        <v>54.64</v>
      </c>
      <c r="G79" s="26">
        <v>144</v>
      </c>
      <c r="L79" s="33"/>
      <c r="M79" s="33"/>
      <c r="N79" s="33"/>
      <c r="O79" s="38">
        <f>($E$79/$G$79)*0.5</f>
        <v>22.919722222222223</v>
      </c>
      <c r="P79" s="33">
        <f t="shared" ref="P79:AD79" si="52">($E$79/$G$79)</f>
        <v>45.839444444444446</v>
      </c>
      <c r="Q79" s="33">
        <f t="shared" si="52"/>
        <v>45.839444444444446</v>
      </c>
      <c r="R79" s="33">
        <f t="shared" si="52"/>
        <v>45.839444444444446</v>
      </c>
      <c r="S79" s="33">
        <f t="shared" si="52"/>
        <v>45.839444444444446</v>
      </c>
      <c r="T79" s="33">
        <f t="shared" si="52"/>
        <v>45.839444444444446</v>
      </c>
      <c r="U79" s="33">
        <f t="shared" si="52"/>
        <v>45.839444444444446</v>
      </c>
      <c r="V79" s="33">
        <f t="shared" si="52"/>
        <v>45.839444444444446</v>
      </c>
      <c r="W79" s="33">
        <f t="shared" si="52"/>
        <v>45.839444444444446</v>
      </c>
      <c r="X79" s="33">
        <f t="shared" si="52"/>
        <v>45.839444444444446</v>
      </c>
      <c r="Y79" s="33">
        <f t="shared" si="52"/>
        <v>45.839444444444446</v>
      </c>
      <c r="Z79" s="33">
        <f t="shared" si="52"/>
        <v>45.839444444444446</v>
      </c>
      <c r="AA79" s="33">
        <f t="shared" si="52"/>
        <v>45.839444444444446</v>
      </c>
      <c r="AB79" s="33">
        <f t="shared" si="52"/>
        <v>45.839444444444446</v>
      </c>
      <c r="AC79" s="33">
        <f t="shared" si="52"/>
        <v>45.839444444444446</v>
      </c>
      <c r="AD79" s="33">
        <f t="shared" si="52"/>
        <v>45.839444444444446</v>
      </c>
    </row>
    <row r="80" spans="1:30" hidden="1" x14ac:dyDescent="0.25">
      <c r="A80" s="29"/>
      <c r="B80" s="41"/>
      <c r="C80" s="44"/>
      <c r="D80" s="46"/>
      <c r="E80" s="48"/>
      <c r="F80" s="46"/>
      <c r="G80" s="26"/>
      <c r="L80" s="33"/>
      <c r="M80" s="33"/>
      <c r="N80" s="32"/>
      <c r="O80" s="32">
        <f>SUM(O2:O78)</f>
        <v>2266.6349328303177</v>
      </c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idden="1" x14ac:dyDescent="0.25"/>
    <row r="82" spans="1:30" hidden="1" x14ac:dyDescent="0.25">
      <c r="A82" s="29">
        <v>44600</v>
      </c>
      <c r="B82" s="41" t="s">
        <v>225</v>
      </c>
      <c r="C82" s="92" t="s">
        <v>353</v>
      </c>
      <c r="D82" s="46">
        <v>796.08</v>
      </c>
      <c r="E82" s="48">
        <v>685.4</v>
      </c>
      <c r="F82" s="114">
        <v>6.53</v>
      </c>
      <c r="G82" s="26">
        <v>122</v>
      </c>
      <c r="I82" s="33"/>
      <c r="J82" s="33"/>
      <c r="K82" s="33"/>
      <c r="L82" s="33"/>
      <c r="M82" s="33"/>
      <c r="N82" s="33"/>
      <c r="O82" s="33"/>
      <c r="P82" s="33">
        <f>($E$82/$G$82)*0.5</f>
        <v>2.8090163934426227</v>
      </c>
      <c r="Q82" s="33">
        <f t="shared" ref="Q82:AD82" si="53">($E$82/$G$82)</f>
        <v>5.6180327868852453</v>
      </c>
      <c r="R82" s="33">
        <f t="shared" si="53"/>
        <v>5.6180327868852453</v>
      </c>
      <c r="S82" s="33">
        <f t="shared" si="53"/>
        <v>5.6180327868852453</v>
      </c>
      <c r="T82" s="33">
        <f t="shared" si="53"/>
        <v>5.6180327868852453</v>
      </c>
      <c r="U82" s="33">
        <f t="shared" si="53"/>
        <v>5.6180327868852453</v>
      </c>
      <c r="V82" s="33">
        <f t="shared" si="53"/>
        <v>5.6180327868852453</v>
      </c>
      <c r="W82" s="33">
        <f t="shared" si="53"/>
        <v>5.6180327868852453</v>
      </c>
      <c r="X82" s="33">
        <f t="shared" si="53"/>
        <v>5.6180327868852453</v>
      </c>
      <c r="Y82" s="33">
        <f t="shared" si="53"/>
        <v>5.6180327868852453</v>
      </c>
      <c r="Z82" s="33">
        <f t="shared" si="53"/>
        <v>5.6180327868852453</v>
      </c>
      <c r="AA82" s="33">
        <f t="shared" si="53"/>
        <v>5.6180327868852453</v>
      </c>
      <c r="AB82" s="33">
        <f t="shared" si="53"/>
        <v>5.6180327868852453</v>
      </c>
      <c r="AC82" s="33">
        <f t="shared" si="53"/>
        <v>5.6180327868852453</v>
      </c>
      <c r="AD82" s="33">
        <f t="shared" si="53"/>
        <v>5.6180327868852453</v>
      </c>
    </row>
    <row r="83" spans="1:30" hidden="1" x14ac:dyDescent="0.25">
      <c r="A83" s="29">
        <v>44607</v>
      </c>
      <c r="B83" s="41" t="s">
        <v>226</v>
      </c>
      <c r="C83" s="44" t="s">
        <v>227</v>
      </c>
      <c r="D83" s="46">
        <v>8931.16</v>
      </c>
      <c r="E83" s="48">
        <v>7492.5</v>
      </c>
      <c r="F83" s="114">
        <v>62.02</v>
      </c>
      <c r="G83" s="26">
        <v>144</v>
      </c>
      <c r="L83" s="33"/>
      <c r="M83" s="33"/>
      <c r="N83" s="33"/>
      <c r="O83" s="33"/>
      <c r="P83" s="33">
        <f>($E$83/$G$83)*0.5</f>
        <v>26.015625</v>
      </c>
      <c r="Q83" s="33">
        <f t="shared" ref="Q83:AD83" si="54">($E$83/$G$83)</f>
        <v>52.03125</v>
      </c>
      <c r="R83" s="33">
        <f t="shared" si="54"/>
        <v>52.03125</v>
      </c>
      <c r="S83" s="33">
        <f t="shared" si="54"/>
        <v>52.03125</v>
      </c>
      <c r="T83" s="33">
        <f t="shared" si="54"/>
        <v>52.03125</v>
      </c>
      <c r="U83" s="33">
        <f t="shared" si="54"/>
        <v>52.03125</v>
      </c>
      <c r="V83" s="33">
        <f t="shared" si="54"/>
        <v>52.03125</v>
      </c>
      <c r="W83" s="33">
        <f t="shared" si="54"/>
        <v>52.03125</v>
      </c>
      <c r="X83" s="33">
        <f t="shared" si="54"/>
        <v>52.03125</v>
      </c>
      <c r="Y83" s="33">
        <f t="shared" si="54"/>
        <v>52.03125</v>
      </c>
      <c r="Z83" s="33">
        <f t="shared" si="54"/>
        <v>52.03125</v>
      </c>
      <c r="AA83" s="33">
        <f t="shared" si="54"/>
        <v>52.03125</v>
      </c>
      <c r="AB83" s="33">
        <f t="shared" si="54"/>
        <v>52.03125</v>
      </c>
      <c r="AC83" s="33">
        <f t="shared" si="54"/>
        <v>52.03125</v>
      </c>
      <c r="AD83" s="33">
        <f t="shared" si="54"/>
        <v>52.03125</v>
      </c>
    </row>
    <row r="84" spans="1:30" hidden="1" x14ac:dyDescent="0.25">
      <c r="A84" s="29">
        <v>44613</v>
      </c>
      <c r="B84" s="41" t="s">
        <v>228</v>
      </c>
      <c r="C84" s="44" t="s">
        <v>229</v>
      </c>
      <c r="D84" s="46">
        <v>2405.7199999999998</v>
      </c>
      <c r="E84" s="48">
        <v>2020.57</v>
      </c>
      <c r="F84" s="114">
        <v>16.82</v>
      </c>
      <c r="G84" s="26">
        <v>143</v>
      </c>
      <c r="L84" s="33"/>
      <c r="M84" s="33"/>
      <c r="N84" s="33"/>
      <c r="O84" s="33"/>
      <c r="P84" s="33">
        <f>($E$84/$G$84)*0.5</f>
        <v>7.0649300699300701</v>
      </c>
      <c r="Q84" s="33">
        <f t="shared" ref="Q84:AD84" si="55">($E$84/$G$84)</f>
        <v>14.12986013986014</v>
      </c>
      <c r="R84" s="33">
        <f t="shared" si="55"/>
        <v>14.12986013986014</v>
      </c>
      <c r="S84" s="33">
        <f t="shared" si="55"/>
        <v>14.12986013986014</v>
      </c>
      <c r="T84" s="33">
        <f t="shared" si="55"/>
        <v>14.12986013986014</v>
      </c>
      <c r="U84" s="33">
        <f t="shared" si="55"/>
        <v>14.12986013986014</v>
      </c>
      <c r="V84" s="33">
        <f t="shared" si="55"/>
        <v>14.12986013986014</v>
      </c>
      <c r="W84" s="33">
        <f t="shared" si="55"/>
        <v>14.12986013986014</v>
      </c>
      <c r="X84" s="33">
        <f t="shared" si="55"/>
        <v>14.12986013986014</v>
      </c>
      <c r="Y84" s="33">
        <f t="shared" si="55"/>
        <v>14.12986013986014</v>
      </c>
      <c r="Z84" s="33">
        <f t="shared" si="55"/>
        <v>14.12986013986014</v>
      </c>
      <c r="AA84" s="33">
        <f t="shared" si="55"/>
        <v>14.12986013986014</v>
      </c>
      <c r="AB84" s="33">
        <f t="shared" si="55"/>
        <v>14.12986013986014</v>
      </c>
      <c r="AC84" s="33">
        <f t="shared" si="55"/>
        <v>14.12986013986014</v>
      </c>
      <c r="AD84" s="33">
        <f t="shared" si="55"/>
        <v>14.12986013986014</v>
      </c>
    </row>
    <row r="85" spans="1:30" hidden="1" x14ac:dyDescent="0.25">
      <c r="A85" s="29">
        <v>44613</v>
      </c>
      <c r="B85" s="41" t="s">
        <v>230</v>
      </c>
      <c r="C85" s="44" t="s">
        <v>231</v>
      </c>
      <c r="D85" s="46">
        <v>7695.69</v>
      </c>
      <c r="E85" s="48">
        <v>6540.15</v>
      </c>
      <c r="F85" s="114">
        <v>57.86</v>
      </c>
      <c r="G85" s="26">
        <v>133</v>
      </c>
      <c r="L85" s="33"/>
      <c r="M85" s="33"/>
      <c r="N85" s="33"/>
      <c r="O85" s="33"/>
      <c r="P85" s="33">
        <f>($E$85/$G$85)*0.5</f>
        <v>24.587030075187968</v>
      </c>
      <c r="Q85" s="33">
        <f t="shared" ref="Q85:AD85" si="56">($E$85/$G$85)</f>
        <v>49.174060150375936</v>
      </c>
      <c r="R85" s="33">
        <f t="shared" si="56"/>
        <v>49.174060150375936</v>
      </c>
      <c r="S85" s="33">
        <f t="shared" si="56"/>
        <v>49.174060150375936</v>
      </c>
      <c r="T85" s="33">
        <f t="shared" si="56"/>
        <v>49.174060150375936</v>
      </c>
      <c r="U85" s="33">
        <f t="shared" si="56"/>
        <v>49.174060150375936</v>
      </c>
      <c r="V85" s="33">
        <f t="shared" si="56"/>
        <v>49.174060150375936</v>
      </c>
      <c r="W85" s="33">
        <f t="shared" si="56"/>
        <v>49.174060150375936</v>
      </c>
      <c r="X85" s="33">
        <f t="shared" si="56"/>
        <v>49.174060150375936</v>
      </c>
      <c r="Y85" s="33">
        <f t="shared" si="56"/>
        <v>49.174060150375936</v>
      </c>
      <c r="Z85" s="33">
        <f t="shared" si="56"/>
        <v>49.174060150375936</v>
      </c>
      <c r="AA85" s="33">
        <f t="shared" si="56"/>
        <v>49.174060150375936</v>
      </c>
      <c r="AB85" s="33">
        <f t="shared" si="56"/>
        <v>49.174060150375936</v>
      </c>
      <c r="AC85" s="33">
        <f t="shared" si="56"/>
        <v>49.174060150375936</v>
      </c>
      <c r="AD85" s="33">
        <f t="shared" si="56"/>
        <v>49.174060150375936</v>
      </c>
    </row>
    <row r="86" spans="1:30" hidden="1" x14ac:dyDescent="0.25">
      <c r="A86" s="29">
        <v>44620</v>
      </c>
      <c r="B86" s="41" t="s">
        <v>232</v>
      </c>
      <c r="C86" s="44" t="s">
        <v>233</v>
      </c>
      <c r="D86" s="46">
        <v>8379.85</v>
      </c>
      <c r="E86" s="48">
        <v>7030</v>
      </c>
      <c r="F86" s="114">
        <v>58.19</v>
      </c>
      <c r="G86" s="26">
        <v>144</v>
      </c>
      <c r="L86" s="33"/>
      <c r="M86" s="33"/>
      <c r="N86" s="33"/>
      <c r="O86" s="33"/>
      <c r="P86" s="38">
        <f>($E$86/$G$86)*0.5</f>
        <v>24.409722222222221</v>
      </c>
      <c r="Q86" s="33">
        <f t="shared" ref="Q86:AD86" si="57">($E$86/$G$86)</f>
        <v>48.819444444444443</v>
      </c>
      <c r="R86" s="33">
        <f t="shared" si="57"/>
        <v>48.819444444444443</v>
      </c>
      <c r="S86" s="33">
        <f t="shared" si="57"/>
        <v>48.819444444444443</v>
      </c>
      <c r="T86" s="33">
        <f t="shared" si="57"/>
        <v>48.819444444444443</v>
      </c>
      <c r="U86" s="33">
        <f t="shared" si="57"/>
        <v>48.819444444444443</v>
      </c>
      <c r="V86" s="33">
        <f t="shared" si="57"/>
        <v>48.819444444444443</v>
      </c>
      <c r="W86" s="33">
        <f t="shared" si="57"/>
        <v>48.819444444444443</v>
      </c>
      <c r="X86" s="33">
        <f t="shared" si="57"/>
        <v>48.819444444444443</v>
      </c>
      <c r="Y86" s="33">
        <f t="shared" si="57"/>
        <v>48.819444444444443</v>
      </c>
      <c r="Z86" s="33">
        <f t="shared" si="57"/>
        <v>48.819444444444443</v>
      </c>
      <c r="AA86" s="33">
        <f t="shared" si="57"/>
        <v>48.819444444444443</v>
      </c>
      <c r="AB86" s="33">
        <f t="shared" si="57"/>
        <v>48.819444444444443</v>
      </c>
      <c r="AC86" s="33">
        <f t="shared" si="57"/>
        <v>48.819444444444443</v>
      </c>
      <c r="AD86" s="33">
        <f t="shared" si="57"/>
        <v>48.819444444444443</v>
      </c>
    </row>
    <row r="87" spans="1:30" hidden="1" x14ac:dyDescent="0.25">
      <c r="P87" s="35">
        <f>SUM(P34:P86)</f>
        <v>1765.4794855642854</v>
      </c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</row>
    <row r="88" spans="1:30" hidden="1" x14ac:dyDescent="0.25"/>
    <row r="89" spans="1:30" hidden="1" x14ac:dyDescent="0.25">
      <c r="A89" s="29">
        <v>44627</v>
      </c>
      <c r="B89" s="41" t="s">
        <v>242</v>
      </c>
      <c r="C89" s="44" t="s">
        <v>243</v>
      </c>
      <c r="D89" s="46">
        <v>11160.22</v>
      </c>
      <c r="E89" s="48">
        <v>9362.5</v>
      </c>
      <c r="F89" s="114">
        <v>77.5</v>
      </c>
      <c r="G89" s="26">
        <v>144</v>
      </c>
      <c r="I89" s="33"/>
      <c r="J89" s="33"/>
      <c r="K89" s="33"/>
      <c r="L89" s="33"/>
      <c r="M89" s="33"/>
      <c r="N89" s="33"/>
      <c r="O89" s="33"/>
      <c r="P89" s="33"/>
      <c r="Q89" s="33">
        <f>($E$89/$G$89)*0.5</f>
        <v>32.508680555555557</v>
      </c>
      <c r="R89" s="33">
        <f t="shared" ref="R89:AD89" si="58">($E$89/$G$89)</f>
        <v>65.017361111111114</v>
      </c>
      <c r="S89" s="33">
        <f t="shared" si="58"/>
        <v>65.017361111111114</v>
      </c>
      <c r="T89" s="33">
        <f t="shared" si="58"/>
        <v>65.017361111111114</v>
      </c>
      <c r="U89" s="33">
        <f t="shared" si="58"/>
        <v>65.017361111111114</v>
      </c>
      <c r="V89" s="33">
        <f t="shared" si="58"/>
        <v>65.017361111111114</v>
      </c>
      <c r="W89" s="33">
        <f t="shared" si="58"/>
        <v>65.017361111111114</v>
      </c>
      <c r="X89" s="33">
        <f t="shared" si="58"/>
        <v>65.017361111111114</v>
      </c>
      <c r="Y89" s="33">
        <f t="shared" si="58"/>
        <v>65.017361111111114</v>
      </c>
      <c r="Z89" s="33">
        <f t="shared" si="58"/>
        <v>65.017361111111114</v>
      </c>
      <c r="AA89" s="33">
        <f t="shared" si="58"/>
        <v>65.017361111111114</v>
      </c>
      <c r="AB89" s="33">
        <f t="shared" si="58"/>
        <v>65.017361111111114</v>
      </c>
      <c r="AC89" s="33">
        <f t="shared" si="58"/>
        <v>65.017361111111114</v>
      </c>
      <c r="AD89" s="33">
        <f t="shared" si="58"/>
        <v>65.017361111111114</v>
      </c>
    </row>
    <row r="90" spans="1:30" hidden="1" x14ac:dyDescent="0.25">
      <c r="A90" s="29">
        <v>44627</v>
      </c>
      <c r="B90" s="41" t="s">
        <v>224</v>
      </c>
      <c r="C90" s="44" t="s">
        <v>244</v>
      </c>
      <c r="D90" s="46">
        <v>9950.06</v>
      </c>
      <c r="E90" s="48">
        <v>8566.7099999999991</v>
      </c>
      <c r="F90" s="114">
        <v>81.56</v>
      </c>
      <c r="G90" s="26">
        <v>122</v>
      </c>
      <c r="L90" s="33"/>
      <c r="M90" s="33"/>
      <c r="N90" s="33"/>
      <c r="O90" s="33"/>
      <c r="P90" s="33"/>
      <c r="Q90" s="33">
        <f>($E$90/$G$90)*0.5</f>
        <v>35.109467213114748</v>
      </c>
      <c r="R90" s="33">
        <f t="shared" ref="R90:AD90" si="59">($E$90/$G$90)</f>
        <v>70.218934426229495</v>
      </c>
      <c r="S90" s="33">
        <f t="shared" si="59"/>
        <v>70.218934426229495</v>
      </c>
      <c r="T90" s="33">
        <f t="shared" si="59"/>
        <v>70.218934426229495</v>
      </c>
      <c r="U90" s="33">
        <f t="shared" si="59"/>
        <v>70.218934426229495</v>
      </c>
      <c r="V90" s="33">
        <f t="shared" si="59"/>
        <v>70.218934426229495</v>
      </c>
      <c r="W90" s="33">
        <f t="shared" si="59"/>
        <v>70.218934426229495</v>
      </c>
      <c r="X90" s="33">
        <f t="shared" si="59"/>
        <v>70.218934426229495</v>
      </c>
      <c r="Y90" s="33">
        <f t="shared" si="59"/>
        <v>70.218934426229495</v>
      </c>
      <c r="Z90" s="33">
        <f t="shared" si="59"/>
        <v>70.218934426229495</v>
      </c>
      <c r="AA90" s="33">
        <f t="shared" si="59"/>
        <v>70.218934426229495</v>
      </c>
      <c r="AB90" s="33">
        <f t="shared" si="59"/>
        <v>70.218934426229495</v>
      </c>
      <c r="AC90" s="33">
        <f t="shared" si="59"/>
        <v>70.218934426229495</v>
      </c>
      <c r="AD90" s="33">
        <f t="shared" si="59"/>
        <v>70.218934426229495</v>
      </c>
    </row>
    <row r="91" spans="1:30" hidden="1" x14ac:dyDescent="0.25">
      <c r="A91" s="29">
        <v>44627</v>
      </c>
      <c r="B91" s="41" t="s">
        <v>245</v>
      </c>
      <c r="C91" s="44" t="s">
        <v>246</v>
      </c>
      <c r="D91" s="46">
        <v>7738.24</v>
      </c>
      <c r="E91" s="48">
        <v>6530</v>
      </c>
      <c r="F91" s="114">
        <v>55.67</v>
      </c>
      <c r="G91" s="26">
        <v>139</v>
      </c>
      <c r="L91" s="33"/>
      <c r="M91" s="33"/>
      <c r="N91" s="33"/>
      <c r="O91" s="33"/>
      <c r="P91" s="33"/>
      <c r="Q91" s="38">
        <f>($E$91/$G$91)*0.5</f>
        <v>23.489208633093526</v>
      </c>
      <c r="R91" s="33">
        <f t="shared" ref="R91:AD91" si="60">($E$91/$G$91)</f>
        <v>46.978417266187051</v>
      </c>
      <c r="S91" s="33">
        <f t="shared" si="60"/>
        <v>46.978417266187051</v>
      </c>
      <c r="T91" s="33">
        <f t="shared" si="60"/>
        <v>46.978417266187051</v>
      </c>
      <c r="U91" s="33">
        <f t="shared" si="60"/>
        <v>46.978417266187051</v>
      </c>
      <c r="V91" s="33">
        <f t="shared" si="60"/>
        <v>46.978417266187051</v>
      </c>
      <c r="W91" s="33">
        <f t="shared" si="60"/>
        <v>46.978417266187051</v>
      </c>
      <c r="X91" s="33">
        <f t="shared" si="60"/>
        <v>46.978417266187051</v>
      </c>
      <c r="Y91" s="33">
        <f t="shared" si="60"/>
        <v>46.978417266187051</v>
      </c>
      <c r="Z91" s="33">
        <f t="shared" si="60"/>
        <v>46.978417266187051</v>
      </c>
      <c r="AA91" s="33">
        <f t="shared" si="60"/>
        <v>46.978417266187051</v>
      </c>
      <c r="AB91" s="33">
        <f t="shared" si="60"/>
        <v>46.978417266187051</v>
      </c>
      <c r="AC91" s="33">
        <f t="shared" si="60"/>
        <v>46.978417266187051</v>
      </c>
      <c r="AD91" s="33">
        <f t="shared" si="60"/>
        <v>46.978417266187051</v>
      </c>
    </row>
    <row r="92" spans="1:30" hidden="1" x14ac:dyDescent="0.25">
      <c r="P92" s="35"/>
      <c r="Q92" s="35">
        <f>SUM(Q34:Q91)</f>
        <v>1941.4731657268321</v>
      </c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spans="1:30" hidden="1" x14ac:dyDescent="0.25"/>
    <row r="94" spans="1:30" hidden="1" x14ac:dyDescent="0.25">
      <c r="A94" s="29">
        <v>44662</v>
      </c>
      <c r="B94" s="41">
        <v>5051802142</v>
      </c>
      <c r="C94" s="44" t="s">
        <v>251</v>
      </c>
      <c r="D94" s="46">
        <v>1856.68</v>
      </c>
      <c r="E94" s="48">
        <v>1557.6</v>
      </c>
      <c r="F94" s="114">
        <v>12.89</v>
      </c>
      <c r="G94" s="26">
        <v>144</v>
      </c>
      <c r="I94" s="33"/>
      <c r="J94" s="33"/>
      <c r="K94" s="33"/>
      <c r="L94" s="33"/>
      <c r="M94" s="33"/>
      <c r="N94" s="33"/>
      <c r="O94" s="33"/>
      <c r="P94" s="33"/>
      <c r="Q94" s="33"/>
      <c r="R94" s="33">
        <f>($E$94/$G$94)*0.5</f>
        <v>5.4083333333333332</v>
      </c>
      <c r="S94" s="33">
        <f t="shared" ref="S94:AD94" si="61">($E$94/$G$94)</f>
        <v>10.816666666666666</v>
      </c>
      <c r="T94" s="33">
        <f t="shared" si="61"/>
        <v>10.816666666666666</v>
      </c>
      <c r="U94" s="33">
        <f t="shared" si="61"/>
        <v>10.816666666666666</v>
      </c>
      <c r="V94" s="33">
        <f t="shared" si="61"/>
        <v>10.816666666666666</v>
      </c>
      <c r="W94" s="33">
        <f t="shared" si="61"/>
        <v>10.816666666666666</v>
      </c>
      <c r="X94" s="33">
        <f t="shared" si="61"/>
        <v>10.816666666666666</v>
      </c>
      <c r="Y94" s="33">
        <f t="shared" si="61"/>
        <v>10.816666666666666</v>
      </c>
      <c r="Z94" s="33">
        <f t="shared" si="61"/>
        <v>10.816666666666666</v>
      </c>
      <c r="AA94" s="33">
        <f t="shared" si="61"/>
        <v>10.816666666666666</v>
      </c>
      <c r="AB94" s="33">
        <f t="shared" si="61"/>
        <v>10.816666666666666</v>
      </c>
      <c r="AC94" s="33">
        <f t="shared" si="61"/>
        <v>10.816666666666666</v>
      </c>
      <c r="AD94" s="33">
        <f t="shared" si="61"/>
        <v>10.816666666666666</v>
      </c>
    </row>
    <row r="95" spans="1:30" hidden="1" x14ac:dyDescent="0.25">
      <c r="A95" s="29">
        <v>44662</v>
      </c>
      <c r="B95" s="41">
        <v>2040714136</v>
      </c>
      <c r="C95" s="44" t="s">
        <v>252</v>
      </c>
      <c r="D95" s="46">
        <v>7576.59</v>
      </c>
      <c r="E95" s="48">
        <v>6356.13</v>
      </c>
      <c r="F95" s="114">
        <v>52.62</v>
      </c>
      <c r="G95" s="26">
        <v>144</v>
      </c>
      <c r="L95" s="33"/>
      <c r="M95" s="33"/>
      <c r="N95" s="33"/>
      <c r="O95" s="33"/>
      <c r="P95" s="33"/>
      <c r="Q95" s="33"/>
      <c r="R95" s="33">
        <f>($E$95/$G$95)*0.5</f>
        <v>22.069895833333334</v>
      </c>
      <c r="S95" s="33">
        <f t="shared" ref="S95:AD95" si="62">($E$95/$G$95)</f>
        <v>44.139791666666667</v>
      </c>
      <c r="T95" s="33">
        <f t="shared" si="62"/>
        <v>44.139791666666667</v>
      </c>
      <c r="U95" s="33">
        <f t="shared" si="62"/>
        <v>44.139791666666667</v>
      </c>
      <c r="V95" s="33">
        <f t="shared" si="62"/>
        <v>44.139791666666667</v>
      </c>
      <c r="W95" s="33">
        <f t="shared" si="62"/>
        <v>44.139791666666667</v>
      </c>
      <c r="X95" s="33">
        <f t="shared" si="62"/>
        <v>44.139791666666667</v>
      </c>
      <c r="Y95" s="91">
        <f t="shared" si="62"/>
        <v>44.139791666666667</v>
      </c>
      <c r="Z95" s="33">
        <f t="shared" si="62"/>
        <v>44.139791666666667</v>
      </c>
      <c r="AA95" s="33">
        <f t="shared" si="62"/>
        <v>44.139791666666667</v>
      </c>
      <c r="AB95" s="33">
        <f t="shared" si="62"/>
        <v>44.139791666666667</v>
      </c>
      <c r="AC95" s="33">
        <f t="shared" si="62"/>
        <v>44.139791666666667</v>
      </c>
      <c r="AD95" s="33">
        <f t="shared" si="62"/>
        <v>44.139791666666667</v>
      </c>
    </row>
    <row r="96" spans="1:30" hidden="1" x14ac:dyDescent="0.25">
      <c r="A96" s="29">
        <v>44669</v>
      </c>
      <c r="B96" s="41">
        <v>376015052</v>
      </c>
      <c r="C96" s="44" t="s">
        <v>253</v>
      </c>
      <c r="D96" s="46">
        <v>7309.91</v>
      </c>
      <c r="E96" s="48">
        <v>6132.41</v>
      </c>
      <c r="F96" s="114">
        <v>50.76</v>
      </c>
      <c r="G96" s="26">
        <v>144</v>
      </c>
      <c r="L96" s="33"/>
      <c r="M96" s="33"/>
      <c r="N96" s="33"/>
      <c r="O96" s="33"/>
      <c r="P96" s="33"/>
      <c r="Q96" s="33"/>
      <c r="R96" s="33">
        <f>($E$96/$G$96)*0.5</f>
        <v>21.293090277777779</v>
      </c>
      <c r="S96" s="33">
        <f t="shared" ref="S96:AD96" si="63">($E$96/$G$96)</f>
        <v>42.586180555555558</v>
      </c>
      <c r="T96" s="33">
        <f t="shared" si="63"/>
        <v>42.586180555555558</v>
      </c>
      <c r="U96" s="33">
        <f t="shared" si="63"/>
        <v>42.586180555555558</v>
      </c>
      <c r="V96" s="33">
        <f t="shared" si="63"/>
        <v>42.586180555555558</v>
      </c>
      <c r="W96" s="33">
        <f t="shared" si="63"/>
        <v>42.586180555555558</v>
      </c>
      <c r="X96" s="33">
        <f t="shared" si="63"/>
        <v>42.586180555555558</v>
      </c>
      <c r="Y96" s="91">
        <f t="shared" si="63"/>
        <v>42.586180555555558</v>
      </c>
      <c r="Z96" s="33">
        <f t="shared" si="63"/>
        <v>42.586180555555558</v>
      </c>
      <c r="AA96" s="33">
        <f t="shared" si="63"/>
        <v>42.586180555555558</v>
      </c>
      <c r="AB96" s="33">
        <f t="shared" si="63"/>
        <v>42.586180555555558</v>
      </c>
      <c r="AC96" s="33">
        <f t="shared" si="63"/>
        <v>42.586180555555558</v>
      </c>
      <c r="AD96" s="33">
        <f t="shared" si="63"/>
        <v>42.586180555555558</v>
      </c>
    </row>
    <row r="97" spans="1:30" hidden="1" x14ac:dyDescent="0.25">
      <c r="A97" s="29">
        <v>44669</v>
      </c>
      <c r="B97" s="41" t="s">
        <v>254</v>
      </c>
      <c r="C97" s="44" t="s">
        <v>255</v>
      </c>
      <c r="D97" s="46">
        <v>6753.8</v>
      </c>
      <c r="E97" s="48">
        <v>5665.88</v>
      </c>
      <c r="F97" s="114">
        <v>46.9</v>
      </c>
      <c r="G97" s="26">
        <v>144</v>
      </c>
      <c r="L97" s="33"/>
      <c r="M97" s="33"/>
      <c r="N97" s="33"/>
      <c r="O97" s="33"/>
      <c r="P97" s="33"/>
      <c r="Q97" s="33"/>
      <c r="R97" s="33">
        <f>($E$97/$G$97)*0.5</f>
        <v>19.673194444444444</v>
      </c>
      <c r="S97" s="33">
        <f t="shared" ref="S97:AD97" si="64">($E$97/$G$97)</f>
        <v>39.346388888888889</v>
      </c>
      <c r="T97" s="33">
        <f t="shared" si="64"/>
        <v>39.346388888888889</v>
      </c>
      <c r="U97" s="33">
        <f t="shared" si="64"/>
        <v>39.346388888888889</v>
      </c>
      <c r="V97" s="33">
        <f t="shared" si="64"/>
        <v>39.346388888888889</v>
      </c>
      <c r="W97" s="33">
        <f t="shared" si="64"/>
        <v>39.346388888888889</v>
      </c>
      <c r="X97" s="33">
        <f t="shared" si="64"/>
        <v>39.346388888888889</v>
      </c>
      <c r="Y97" s="33">
        <f t="shared" si="64"/>
        <v>39.346388888888889</v>
      </c>
      <c r="Z97" s="33">
        <f t="shared" si="64"/>
        <v>39.346388888888889</v>
      </c>
      <c r="AA97" s="33">
        <f t="shared" si="64"/>
        <v>39.346388888888889</v>
      </c>
      <c r="AB97" s="33">
        <f t="shared" si="64"/>
        <v>39.346388888888889</v>
      </c>
      <c r="AC97" s="33">
        <f t="shared" si="64"/>
        <v>39.346388888888889</v>
      </c>
      <c r="AD97" s="33">
        <f t="shared" si="64"/>
        <v>39.346388888888889</v>
      </c>
    </row>
    <row r="98" spans="1:30" hidden="1" x14ac:dyDescent="0.25">
      <c r="A98" s="29">
        <v>44676</v>
      </c>
      <c r="B98" s="41">
        <v>6220126141</v>
      </c>
      <c r="C98" s="44" t="s">
        <v>256</v>
      </c>
      <c r="D98" s="46">
        <v>8879.35</v>
      </c>
      <c r="E98" s="48">
        <v>7449.04</v>
      </c>
      <c r="F98" s="115">
        <v>61.66</v>
      </c>
      <c r="G98" s="26">
        <v>144</v>
      </c>
      <c r="L98" s="33"/>
      <c r="M98" s="33"/>
      <c r="N98" s="33"/>
      <c r="O98" s="33"/>
      <c r="P98" s="33"/>
      <c r="Q98" s="33"/>
      <c r="R98" s="38">
        <f>($E$98/$G$98)*0.5</f>
        <v>25.864722222222223</v>
      </c>
      <c r="S98" s="33">
        <f t="shared" ref="S98:AD98" si="65">($E$98/$G$98)</f>
        <v>51.729444444444447</v>
      </c>
      <c r="T98" s="33">
        <f t="shared" si="65"/>
        <v>51.729444444444447</v>
      </c>
      <c r="U98" s="33">
        <f t="shared" si="65"/>
        <v>51.729444444444447</v>
      </c>
      <c r="V98" s="33">
        <f t="shared" si="65"/>
        <v>51.729444444444447</v>
      </c>
      <c r="W98" s="33">
        <f t="shared" si="65"/>
        <v>51.729444444444447</v>
      </c>
      <c r="X98" s="33">
        <f t="shared" si="65"/>
        <v>51.729444444444447</v>
      </c>
      <c r="Y98" s="33">
        <f t="shared" si="65"/>
        <v>51.729444444444447</v>
      </c>
      <c r="Z98" s="33">
        <f t="shared" si="65"/>
        <v>51.729444444444447</v>
      </c>
      <c r="AA98" s="33">
        <f t="shared" si="65"/>
        <v>51.729444444444447</v>
      </c>
      <c r="AB98" s="33">
        <f t="shared" si="65"/>
        <v>51.729444444444447</v>
      </c>
      <c r="AC98" s="33">
        <f t="shared" si="65"/>
        <v>51.729444444444447</v>
      </c>
      <c r="AD98" s="33">
        <f t="shared" si="65"/>
        <v>51.729444444444447</v>
      </c>
    </row>
    <row r="99" spans="1:30" hidden="1" x14ac:dyDescent="0.25">
      <c r="P99" s="35"/>
      <c r="Q99" s="35"/>
      <c r="R99" s="35">
        <f>SUM(R34:R98)</f>
        <v>2126.8897582397071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spans="1:30" hidden="1" x14ac:dyDescent="0.25"/>
    <row r="101" spans="1:30" hidden="1" x14ac:dyDescent="0.25">
      <c r="A101" s="29">
        <v>44683</v>
      </c>
      <c r="B101" s="83" t="s">
        <v>262</v>
      </c>
      <c r="C101" s="84" t="s">
        <v>263</v>
      </c>
      <c r="D101" s="81">
        <v>13199.37</v>
      </c>
      <c r="E101" s="82">
        <v>11073.18</v>
      </c>
      <c r="F101" s="113">
        <v>91.66</v>
      </c>
      <c r="G101" s="80">
        <v>144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>
        <f>($E$101/$G$101)*0.5</f>
        <v>38.448541666666671</v>
      </c>
      <c r="T101" s="33">
        <f t="shared" ref="T101:AD101" si="66">($E$101/$G$101)</f>
        <v>76.897083333333342</v>
      </c>
      <c r="U101" s="33">
        <f t="shared" si="66"/>
        <v>76.897083333333342</v>
      </c>
      <c r="V101" s="33">
        <f t="shared" si="66"/>
        <v>76.897083333333342</v>
      </c>
      <c r="W101" s="33">
        <f t="shared" si="66"/>
        <v>76.897083333333342</v>
      </c>
      <c r="X101" s="33">
        <f t="shared" si="66"/>
        <v>76.897083333333342</v>
      </c>
      <c r="Y101" s="33">
        <f t="shared" si="66"/>
        <v>76.897083333333342</v>
      </c>
      <c r="Z101" s="33">
        <f t="shared" si="66"/>
        <v>76.897083333333342</v>
      </c>
      <c r="AA101" s="33">
        <f t="shared" si="66"/>
        <v>76.897083333333342</v>
      </c>
      <c r="AB101" s="33">
        <f t="shared" si="66"/>
        <v>76.897083333333342</v>
      </c>
      <c r="AC101" s="33">
        <f t="shared" si="66"/>
        <v>76.897083333333342</v>
      </c>
      <c r="AD101" s="33">
        <f t="shared" si="66"/>
        <v>76.897083333333342</v>
      </c>
    </row>
    <row r="102" spans="1:30" hidden="1" x14ac:dyDescent="0.25">
      <c r="A102" s="29">
        <v>44683</v>
      </c>
      <c r="B102" s="83">
        <v>1074011145</v>
      </c>
      <c r="C102" s="84" t="s">
        <v>264</v>
      </c>
      <c r="D102" s="81">
        <v>5496.19</v>
      </c>
      <c r="E102" s="82">
        <v>4610.8500000000004</v>
      </c>
      <c r="F102" s="113">
        <v>38.17</v>
      </c>
      <c r="G102" s="80">
        <v>144</v>
      </c>
      <c r="L102" s="33"/>
      <c r="M102" s="33"/>
      <c r="N102" s="33"/>
      <c r="O102" s="33"/>
      <c r="P102" s="33"/>
      <c r="Q102" s="33"/>
      <c r="R102" s="33"/>
      <c r="S102" s="33">
        <f>($E$102/$G$102)*0.5</f>
        <v>16.009895833333335</v>
      </c>
      <c r="T102" s="33">
        <f t="shared" ref="T102:AD102" si="67">($E$102/$G$102)</f>
        <v>32.01979166666667</v>
      </c>
      <c r="U102" s="33">
        <f t="shared" si="67"/>
        <v>32.01979166666667</v>
      </c>
      <c r="V102" s="33">
        <f t="shared" si="67"/>
        <v>32.01979166666667</v>
      </c>
      <c r="W102" s="33">
        <f t="shared" si="67"/>
        <v>32.01979166666667</v>
      </c>
      <c r="X102" s="33">
        <f t="shared" si="67"/>
        <v>32.01979166666667</v>
      </c>
      <c r="Y102" s="33">
        <f t="shared" si="67"/>
        <v>32.01979166666667</v>
      </c>
      <c r="Z102" s="33">
        <f t="shared" si="67"/>
        <v>32.01979166666667</v>
      </c>
      <c r="AA102" s="33">
        <f t="shared" si="67"/>
        <v>32.01979166666667</v>
      </c>
      <c r="AB102" s="33">
        <f t="shared" si="67"/>
        <v>32.01979166666667</v>
      </c>
      <c r="AC102" s="33">
        <f t="shared" si="67"/>
        <v>32.01979166666667</v>
      </c>
      <c r="AD102" s="33">
        <f t="shared" si="67"/>
        <v>32.01979166666667</v>
      </c>
    </row>
    <row r="103" spans="1:30" hidden="1" x14ac:dyDescent="0.25">
      <c r="A103" s="29">
        <v>44697</v>
      </c>
      <c r="B103" s="83" t="s">
        <v>265</v>
      </c>
      <c r="C103" s="84">
        <v>470620901</v>
      </c>
      <c r="D103" s="80">
        <v>11758.57</v>
      </c>
      <c r="E103" s="80">
        <v>9864.4699999999993</v>
      </c>
      <c r="F103" s="112">
        <v>81.66</v>
      </c>
      <c r="G103" s="80">
        <v>144</v>
      </c>
      <c r="L103" s="33"/>
      <c r="M103" s="33"/>
      <c r="N103" s="33"/>
      <c r="O103" s="33"/>
      <c r="P103" s="33"/>
      <c r="Q103" s="33"/>
      <c r="R103" s="33"/>
      <c r="S103" s="33">
        <f>($E$103/$G$103)*0.5</f>
        <v>34.251631944444441</v>
      </c>
      <c r="T103" s="33">
        <f t="shared" ref="T103:AD103" si="68">($E$103/$G$103)</f>
        <v>68.503263888888881</v>
      </c>
      <c r="U103" s="33">
        <f t="shared" si="68"/>
        <v>68.503263888888881</v>
      </c>
      <c r="V103" s="33">
        <f t="shared" si="68"/>
        <v>68.503263888888881</v>
      </c>
      <c r="W103" s="33">
        <f t="shared" si="68"/>
        <v>68.503263888888881</v>
      </c>
      <c r="X103" s="33">
        <f t="shared" si="68"/>
        <v>68.503263888888881</v>
      </c>
      <c r="Y103" s="33">
        <f t="shared" si="68"/>
        <v>68.503263888888881</v>
      </c>
      <c r="Z103" s="33">
        <f t="shared" si="68"/>
        <v>68.503263888888881</v>
      </c>
      <c r="AA103" s="33">
        <f t="shared" si="68"/>
        <v>68.503263888888881</v>
      </c>
      <c r="AB103" s="33">
        <f t="shared" si="68"/>
        <v>68.503263888888881</v>
      </c>
      <c r="AC103" s="33">
        <f t="shared" si="68"/>
        <v>68.503263888888881</v>
      </c>
      <c r="AD103" s="33">
        <f t="shared" si="68"/>
        <v>68.503263888888881</v>
      </c>
    </row>
    <row r="104" spans="1:30" hidden="1" x14ac:dyDescent="0.25">
      <c r="A104" s="29">
        <v>44697</v>
      </c>
      <c r="B104" s="83" t="s">
        <v>266</v>
      </c>
      <c r="C104" s="84" t="s">
        <v>267</v>
      </c>
      <c r="D104" s="80">
        <v>14981.1</v>
      </c>
      <c r="E104" s="80">
        <v>12567.9</v>
      </c>
      <c r="F104" s="112">
        <v>104.04</v>
      </c>
      <c r="G104" s="80">
        <v>144</v>
      </c>
      <c r="L104" s="33"/>
      <c r="M104" s="33"/>
      <c r="N104" s="33"/>
      <c r="O104" s="33"/>
      <c r="P104" s="33"/>
      <c r="Q104" s="33"/>
      <c r="R104" s="33"/>
      <c r="S104" s="33">
        <f>($E$104/$G$104)*0.5</f>
        <v>43.638541666666669</v>
      </c>
      <c r="T104" s="33">
        <f t="shared" ref="T104:AD104" si="69">($E$104/$G$104)</f>
        <v>87.277083333333337</v>
      </c>
      <c r="U104" s="33">
        <f t="shared" si="69"/>
        <v>87.277083333333337</v>
      </c>
      <c r="V104" s="33">
        <f t="shared" si="69"/>
        <v>87.277083333333337</v>
      </c>
      <c r="W104" s="33">
        <f t="shared" si="69"/>
        <v>87.277083333333337</v>
      </c>
      <c r="X104" s="33">
        <f t="shared" si="69"/>
        <v>87.277083333333337</v>
      </c>
      <c r="Y104" s="33">
        <f t="shared" si="69"/>
        <v>87.277083333333337</v>
      </c>
      <c r="Z104" s="33">
        <f t="shared" si="69"/>
        <v>87.277083333333337</v>
      </c>
      <c r="AA104" s="33">
        <f t="shared" si="69"/>
        <v>87.277083333333337</v>
      </c>
      <c r="AB104" s="33">
        <f t="shared" si="69"/>
        <v>87.277083333333337</v>
      </c>
      <c r="AC104" s="33">
        <f t="shared" si="69"/>
        <v>87.277083333333337</v>
      </c>
      <c r="AD104" s="33">
        <f t="shared" si="69"/>
        <v>87.277083333333337</v>
      </c>
    </row>
    <row r="105" spans="1:30" hidden="1" x14ac:dyDescent="0.25">
      <c r="A105" s="29">
        <v>44697</v>
      </c>
      <c r="B105" s="83" t="s">
        <v>268</v>
      </c>
      <c r="C105" s="84" t="s">
        <v>269</v>
      </c>
      <c r="D105" s="80">
        <v>8211.7800000000007</v>
      </c>
      <c r="E105" s="80">
        <v>6889</v>
      </c>
      <c r="F105" s="112">
        <v>57.03</v>
      </c>
      <c r="G105" s="80">
        <v>144</v>
      </c>
      <c r="S105" s="33">
        <f>($E$105/$G$105)*0.5</f>
        <v>23.920138888888889</v>
      </c>
      <c r="T105" s="33">
        <f t="shared" ref="T105:AD105" si="70">($E$105/$G$105)</f>
        <v>47.840277777777779</v>
      </c>
      <c r="U105" s="33">
        <f t="shared" si="70"/>
        <v>47.840277777777779</v>
      </c>
      <c r="V105" s="33">
        <f t="shared" si="70"/>
        <v>47.840277777777779</v>
      </c>
      <c r="W105" s="33">
        <f t="shared" si="70"/>
        <v>47.840277777777779</v>
      </c>
      <c r="X105" s="33">
        <f t="shared" si="70"/>
        <v>47.840277777777779</v>
      </c>
      <c r="Y105" s="33">
        <f t="shared" si="70"/>
        <v>47.840277777777779</v>
      </c>
      <c r="Z105" s="33">
        <f t="shared" si="70"/>
        <v>47.840277777777779</v>
      </c>
      <c r="AA105" s="33">
        <f t="shared" si="70"/>
        <v>47.840277777777779</v>
      </c>
      <c r="AB105" s="33">
        <f t="shared" si="70"/>
        <v>47.840277777777779</v>
      </c>
      <c r="AC105" s="33">
        <f t="shared" si="70"/>
        <v>47.840277777777779</v>
      </c>
      <c r="AD105" s="33">
        <f t="shared" si="70"/>
        <v>47.840277777777779</v>
      </c>
    </row>
    <row r="106" spans="1:30" hidden="1" x14ac:dyDescent="0.25">
      <c r="A106" s="29">
        <v>44697</v>
      </c>
      <c r="B106" s="83" t="s">
        <v>270</v>
      </c>
      <c r="C106" s="84" t="s">
        <v>271</v>
      </c>
      <c r="D106" s="80">
        <v>5246.68</v>
      </c>
      <c r="E106" s="80">
        <v>4401.53</v>
      </c>
      <c r="F106" s="112">
        <v>36.44</v>
      </c>
      <c r="G106" s="80">
        <v>144</v>
      </c>
      <c r="S106" s="33">
        <f>($E$106/$G$106)*0.5</f>
        <v>15.283090277777777</v>
      </c>
      <c r="T106" s="33">
        <f t="shared" ref="T106:AD106" si="71">($E$106/$G$106)</f>
        <v>30.566180555555555</v>
      </c>
      <c r="U106" s="33">
        <f t="shared" si="71"/>
        <v>30.566180555555555</v>
      </c>
      <c r="V106" s="33">
        <f t="shared" si="71"/>
        <v>30.566180555555555</v>
      </c>
      <c r="W106" s="33">
        <f t="shared" si="71"/>
        <v>30.566180555555555</v>
      </c>
      <c r="X106" s="33">
        <f t="shared" si="71"/>
        <v>30.566180555555555</v>
      </c>
      <c r="Y106" s="33">
        <f t="shared" si="71"/>
        <v>30.566180555555555</v>
      </c>
      <c r="Z106" s="33">
        <f t="shared" si="71"/>
        <v>30.566180555555555</v>
      </c>
      <c r="AA106" s="33">
        <f t="shared" si="71"/>
        <v>30.566180555555555</v>
      </c>
      <c r="AB106" s="33">
        <f t="shared" si="71"/>
        <v>30.566180555555555</v>
      </c>
      <c r="AC106" s="33">
        <f t="shared" si="71"/>
        <v>30.566180555555555</v>
      </c>
      <c r="AD106" s="33">
        <f t="shared" si="71"/>
        <v>30.566180555555555</v>
      </c>
    </row>
    <row r="107" spans="1:30" hidden="1" x14ac:dyDescent="0.25">
      <c r="A107" s="29">
        <v>44697</v>
      </c>
      <c r="B107" s="83" t="s">
        <v>272</v>
      </c>
      <c r="C107" s="84" t="s">
        <v>273</v>
      </c>
      <c r="D107" s="80">
        <v>874.91</v>
      </c>
      <c r="E107" s="80">
        <v>733.98</v>
      </c>
      <c r="F107" s="112">
        <v>6.08</v>
      </c>
      <c r="G107" s="80">
        <v>144</v>
      </c>
      <c r="S107" s="33">
        <f>($E$107/$G$107)*0.5</f>
        <v>2.5485416666666669</v>
      </c>
      <c r="T107" s="33">
        <f t="shared" ref="T107:AD107" si="72">($E$107/$G$107)</f>
        <v>5.0970833333333339</v>
      </c>
      <c r="U107" s="33">
        <f t="shared" si="72"/>
        <v>5.0970833333333339</v>
      </c>
      <c r="V107" s="33">
        <f t="shared" si="72"/>
        <v>5.0970833333333339</v>
      </c>
      <c r="W107" s="33">
        <f t="shared" si="72"/>
        <v>5.0970833333333339</v>
      </c>
      <c r="X107" s="33">
        <f t="shared" si="72"/>
        <v>5.0970833333333339</v>
      </c>
      <c r="Y107" s="33">
        <f t="shared" si="72"/>
        <v>5.0970833333333339</v>
      </c>
      <c r="Z107" s="33">
        <f t="shared" si="72"/>
        <v>5.0970833333333339</v>
      </c>
      <c r="AA107" s="33">
        <f t="shared" si="72"/>
        <v>5.0970833333333339</v>
      </c>
      <c r="AB107" s="33">
        <f t="shared" si="72"/>
        <v>5.0970833333333339</v>
      </c>
      <c r="AC107" s="33">
        <f t="shared" si="72"/>
        <v>5.0970833333333339</v>
      </c>
      <c r="AD107" s="33">
        <f t="shared" si="72"/>
        <v>5.0970833333333339</v>
      </c>
    </row>
    <row r="108" spans="1:30" hidden="1" x14ac:dyDescent="0.25">
      <c r="A108" s="29">
        <v>44697</v>
      </c>
      <c r="B108" s="83" t="s">
        <v>274</v>
      </c>
      <c r="C108" s="84" t="s">
        <v>275</v>
      </c>
      <c r="D108" s="80">
        <v>4813.96</v>
      </c>
      <c r="E108" s="80">
        <v>4038.51</v>
      </c>
      <c r="F108" s="112">
        <v>33.43</v>
      </c>
      <c r="G108" s="80">
        <v>144</v>
      </c>
      <c r="S108" s="33">
        <f>($E$108/$G$108)*0.5</f>
        <v>14.022604166666667</v>
      </c>
      <c r="T108" s="33">
        <f t="shared" ref="T108:AD108" si="73">($E$108/$G$108)</f>
        <v>28.045208333333335</v>
      </c>
      <c r="U108" s="33">
        <f t="shared" si="73"/>
        <v>28.045208333333335</v>
      </c>
      <c r="V108" s="33">
        <f t="shared" si="73"/>
        <v>28.045208333333335</v>
      </c>
      <c r="W108" s="33">
        <f t="shared" si="73"/>
        <v>28.045208333333335</v>
      </c>
      <c r="X108" s="33">
        <f t="shared" si="73"/>
        <v>28.045208333333335</v>
      </c>
      <c r="Y108" s="33">
        <f t="shared" si="73"/>
        <v>28.045208333333335</v>
      </c>
      <c r="Z108" s="33">
        <f t="shared" si="73"/>
        <v>28.045208333333335</v>
      </c>
      <c r="AA108" s="33">
        <f t="shared" si="73"/>
        <v>28.045208333333335</v>
      </c>
      <c r="AB108" s="33">
        <f t="shared" si="73"/>
        <v>28.045208333333335</v>
      </c>
      <c r="AC108" s="33">
        <f t="shared" si="73"/>
        <v>28.045208333333335</v>
      </c>
      <c r="AD108" s="33">
        <f t="shared" si="73"/>
        <v>28.045208333333335</v>
      </c>
    </row>
    <row r="109" spans="1:30" hidden="1" x14ac:dyDescent="0.25">
      <c r="A109" s="29">
        <v>44697</v>
      </c>
      <c r="B109" s="83" t="s">
        <v>276</v>
      </c>
      <c r="C109" s="84" t="s">
        <v>277</v>
      </c>
      <c r="D109" s="80">
        <v>11513.52</v>
      </c>
      <c r="E109" s="80">
        <v>9877.64</v>
      </c>
      <c r="F109" s="112">
        <v>92.11</v>
      </c>
      <c r="G109" s="80">
        <v>125</v>
      </c>
      <c r="S109" s="33">
        <f>($E$109/$G$109)*0.5</f>
        <v>39.510559999999998</v>
      </c>
      <c r="T109" s="33">
        <f t="shared" ref="T109:AD109" si="74">($E$109/$G$109)</f>
        <v>79.021119999999996</v>
      </c>
      <c r="U109" s="33">
        <f t="shared" si="74"/>
        <v>79.021119999999996</v>
      </c>
      <c r="V109" s="33">
        <f t="shared" si="74"/>
        <v>79.021119999999996</v>
      </c>
      <c r="W109" s="33">
        <f t="shared" si="74"/>
        <v>79.021119999999996</v>
      </c>
      <c r="X109" s="33">
        <f t="shared" si="74"/>
        <v>79.021119999999996</v>
      </c>
      <c r="Y109" s="33">
        <f t="shared" si="74"/>
        <v>79.021119999999996</v>
      </c>
      <c r="Z109" s="33">
        <f t="shared" si="74"/>
        <v>79.021119999999996</v>
      </c>
      <c r="AA109" s="33">
        <f t="shared" si="74"/>
        <v>79.021119999999996</v>
      </c>
      <c r="AB109" s="33">
        <f t="shared" si="74"/>
        <v>79.021119999999996</v>
      </c>
      <c r="AC109" s="33">
        <f t="shared" si="74"/>
        <v>79.021119999999996</v>
      </c>
      <c r="AD109" s="33">
        <f t="shared" si="74"/>
        <v>79.021119999999996</v>
      </c>
    </row>
    <row r="110" spans="1:30" hidden="1" x14ac:dyDescent="0.25">
      <c r="A110" s="29">
        <v>44697</v>
      </c>
      <c r="B110" s="83" t="s">
        <v>278</v>
      </c>
      <c r="C110" s="84" t="s">
        <v>279</v>
      </c>
      <c r="D110" s="80">
        <v>1759.03</v>
      </c>
      <c r="E110" s="80">
        <v>1475.68</v>
      </c>
      <c r="F110" s="112">
        <v>12.22</v>
      </c>
      <c r="G110" s="80">
        <v>144</v>
      </c>
      <c r="S110" s="33">
        <f>($E$110/$G$110)*0.5</f>
        <v>5.1238888888888887</v>
      </c>
      <c r="T110" s="33">
        <f t="shared" ref="T110:AD110" si="75">($E$110/$G$110)</f>
        <v>10.247777777777777</v>
      </c>
      <c r="U110" s="33">
        <f t="shared" si="75"/>
        <v>10.247777777777777</v>
      </c>
      <c r="V110" s="33">
        <f t="shared" si="75"/>
        <v>10.247777777777777</v>
      </c>
      <c r="W110" s="33">
        <f t="shared" si="75"/>
        <v>10.247777777777777</v>
      </c>
      <c r="X110" s="33">
        <f t="shared" si="75"/>
        <v>10.247777777777777</v>
      </c>
      <c r="Y110" s="33">
        <f t="shared" si="75"/>
        <v>10.247777777777777</v>
      </c>
      <c r="Z110" s="33">
        <f t="shared" si="75"/>
        <v>10.247777777777777</v>
      </c>
      <c r="AA110" s="33">
        <f t="shared" si="75"/>
        <v>10.247777777777777</v>
      </c>
      <c r="AB110" s="33">
        <f t="shared" si="75"/>
        <v>10.247777777777777</v>
      </c>
      <c r="AC110" s="33">
        <f t="shared" si="75"/>
        <v>10.247777777777777</v>
      </c>
      <c r="AD110" s="33">
        <f t="shared" si="75"/>
        <v>10.247777777777777</v>
      </c>
    </row>
    <row r="111" spans="1:30" hidden="1" x14ac:dyDescent="0.25">
      <c r="A111" s="29">
        <v>44704</v>
      </c>
      <c r="B111" s="83">
        <v>2826708234</v>
      </c>
      <c r="C111" s="84" t="s">
        <v>280</v>
      </c>
      <c r="D111" s="80">
        <v>11616.99</v>
      </c>
      <c r="E111" s="80">
        <v>9745.69</v>
      </c>
      <c r="F111" s="112">
        <v>80.67</v>
      </c>
      <c r="G111" s="80">
        <v>144</v>
      </c>
      <c r="S111" s="33">
        <f>($E$111/$G$111)*0.5</f>
        <v>33.839201388888888</v>
      </c>
      <c r="T111" s="33">
        <f t="shared" ref="T111:AD111" si="76">($E$111/$G$111)</f>
        <v>67.678402777777777</v>
      </c>
      <c r="U111" s="33">
        <f t="shared" si="76"/>
        <v>67.678402777777777</v>
      </c>
      <c r="V111" s="33">
        <f t="shared" si="76"/>
        <v>67.678402777777777</v>
      </c>
      <c r="W111" s="33">
        <f t="shared" si="76"/>
        <v>67.678402777777777</v>
      </c>
      <c r="X111" s="33">
        <f t="shared" si="76"/>
        <v>67.678402777777777</v>
      </c>
      <c r="Y111" s="33">
        <f t="shared" si="76"/>
        <v>67.678402777777777</v>
      </c>
      <c r="Z111" s="33">
        <f t="shared" si="76"/>
        <v>67.678402777777777</v>
      </c>
      <c r="AA111" s="33">
        <f t="shared" si="76"/>
        <v>67.678402777777777</v>
      </c>
      <c r="AB111" s="33">
        <f t="shared" si="76"/>
        <v>67.678402777777777</v>
      </c>
      <c r="AC111" s="33">
        <f t="shared" si="76"/>
        <v>67.678402777777777</v>
      </c>
      <c r="AD111" s="33">
        <f t="shared" si="76"/>
        <v>67.678402777777777</v>
      </c>
    </row>
    <row r="112" spans="1:30" hidden="1" x14ac:dyDescent="0.25">
      <c r="A112" s="29">
        <v>44704</v>
      </c>
      <c r="B112" s="83">
        <v>2828415145</v>
      </c>
      <c r="C112" s="84" t="s">
        <v>281</v>
      </c>
      <c r="D112" s="80">
        <v>8453.65</v>
      </c>
      <c r="E112" s="80">
        <v>7091.91</v>
      </c>
      <c r="F112" s="112">
        <v>58.71</v>
      </c>
      <c r="G112" s="80">
        <v>144</v>
      </c>
      <c r="S112" s="33">
        <f>($E$112/$G$112)*0.5</f>
        <v>24.6246875</v>
      </c>
      <c r="T112" s="33">
        <f t="shared" ref="T112:AD112" si="77">($E$112/$G$112)</f>
        <v>49.249375000000001</v>
      </c>
      <c r="U112" s="33">
        <f t="shared" si="77"/>
        <v>49.249375000000001</v>
      </c>
      <c r="V112" s="33">
        <f t="shared" si="77"/>
        <v>49.249375000000001</v>
      </c>
      <c r="W112" s="33">
        <f t="shared" si="77"/>
        <v>49.249375000000001</v>
      </c>
      <c r="X112" s="33">
        <f t="shared" si="77"/>
        <v>49.249375000000001</v>
      </c>
      <c r="Y112" s="33">
        <f t="shared" si="77"/>
        <v>49.249375000000001</v>
      </c>
      <c r="Z112" s="33">
        <f t="shared" si="77"/>
        <v>49.249375000000001</v>
      </c>
      <c r="AA112" s="33">
        <f t="shared" si="77"/>
        <v>49.249375000000001</v>
      </c>
      <c r="AB112" s="33">
        <f t="shared" si="77"/>
        <v>49.249375000000001</v>
      </c>
      <c r="AC112" s="33">
        <f t="shared" si="77"/>
        <v>49.249375000000001</v>
      </c>
      <c r="AD112" s="33">
        <f t="shared" si="77"/>
        <v>49.249375000000001</v>
      </c>
    </row>
    <row r="113" spans="1:30" hidden="1" x14ac:dyDescent="0.25">
      <c r="A113" s="29">
        <v>44704</v>
      </c>
      <c r="B113" s="83" t="s">
        <v>282</v>
      </c>
      <c r="C113" s="84" t="s">
        <v>283</v>
      </c>
      <c r="D113" s="80">
        <v>6808.46</v>
      </c>
      <c r="E113" s="80">
        <v>5711.73</v>
      </c>
      <c r="F113" s="112">
        <v>47.28</v>
      </c>
      <c r="G113" s="80">
        <v>144</v>
      </c>
      <c r="S113" s="38">
        <f>($E$113/$G$113)*0.5</f>
        <v>19.832395833333333</v>
      </c>
      <c r="T113" s="33">
        <f t="shared" ref="T113:AD113" si="78">($E$113/$G$113)</f>
        <v>39.664791666666666</v>
      </c>
      <c r="U113" s="33">
        <f t="shared" si="78"/>
        <v>39.664791666666666</v>
      </c>
      <c r="V113" s="33">
        <f t="shared" si="78"/>
        <v>39.664791666666666</v>
      </c>
      <c r="W113" s="33">
        <f t="shared" si="78"/>
        <v>39.664791666666666</v>
      </c>
      <c r="X113" s="33">
        <f t="shared" si="78"/>
        <v>39.664791666666666</v>
      </c>
      <c r="Y113" s="33">
        <f t="shared" si="78"/>
        <v>39.664791666666666</v>
      </c>
      <c r="Z113" s="33">
        <f t="shared" si="78"/>
        <v>39.664791666666666</v>
      </c>
      <c r="AA113" s="33">
        <f t="shared" si="78"/>
        <v>39.664791666666666</v>
      </c>
      <c r="AB113" s="33">
        <f t="shared" si="78"/>
        <v>39.664791666666666</v>
      </c>
      <c r="AC113" s="33">
        <f t="shared" si="78"/>
        <v>39.664791666666666</v>
      </c>
      <c r="AD113" s="33">
        <f t="shared" si="78"/>
        <v>39.664791666666666</v>
      </c>
    </row>
    <row r="114" spans="1:30" hidden="1" x14ac:dyDescent="0.25">
      <c r="A114" s="29"/>
      <c r="B114" s="83"/>
      <c r="C114" s="84"/>
      <c r="D114" s="80"/>
      <c r="E114" s="80"/>
      <c r="F114" s="80"/>
      <c r="G114" s="80"/>
      <c r="S114" s="35">
        <f>SUM(S34:S113)</f>
        <v>2532.2527140730399</v>
      </c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:30" hidden="1" x14ac:dyDescent="0.25">
      <c r="A115" s="29"/>
      <c r="B115" s="83"/>
      <c r="C115" s="84"/>
      <c r="D115" s="80"/>
      <c r="E115" s="80"/>
      <c r="F115" s="80"/>
      <c r="G115" s="80"/>
    </row>
    <row r="116" spans="1:30" hidden="1" x14ac:dyDescent="0.25">
      <c r="A116" s="29">
        <v>44718</v>
      </c>
      <c r="B116" s="83" t="s">
        <v>295</v>
      </c>
      <c r="C116" s="84" t="s">
        <v>296</v>
      </c>
      <c r="D116" s="81">
        <v>9344.01</v>
      </c>
      <c r="E116" s="82">
        <v>7838.85</v>
      </c>
      <c r="F116" s="113">
        <v>64.89</v>
      </c>
      <c r="G116" s="80">
        <v>144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>
        <f>($E$116/$G$116)*0.5</f>
        <v>27.218229166666667</v>
      </c>
      <c r="U116" s="33">
        <f t="shared" ref="U116:AD116" si="79">($E$116/$G$116)</f>
        <v>54.436458333333334</v>
      </c>
      <c r="V116" s="33">
        <f t="shared" si="79"/>
        <v>54.436458333333334</v>
      </c>
      <c r="W116" s="33">
        <f t="shared" si="79"/>
        <v>54.436458333333334</v>
      </c>
      <c r="X116" s="33">
        <f t="shared" si="79"/>
        <v>54.436458333333334</v>
      </c>
      <c r="Y116" s="33">
        <f t="shared" si="79"/>
        <v>54.436458333333334</v>
      </c>
      <c r="Z116" s="33">
        <f t="shared" si="79"/>
        <v>54.436458333333334</v>
      </c>
      <c r="AA116" s="33">
        <f t="shared" si="79"/>
        <v>54.436458333333334</v>
      </c>
      <c r="AB116" s="33">
        <f t="shared" si="79"/>
        <v>54.436458333333334</v>
      </c>
      <c r="AC116" s="33">
        <f t="shared" si="79"/>
        <v>54.436458333333334</v>
      </c>
      <c r="AD116" s="33">
        <f t="shared" si="79"/>
        <v>54.436458333333334</v>
      </c>
    </row>
    <row r="117" spans="1:30" hidden="1" x14ac:dyDescent="0.25">
      <c r="A117" s="29">
        <v>44718</v>
      </c>
      <c r="B117" s="83" t="s">
        <v>297</v>
      </c>
      <c r="C117" s="84" t="s">
        <v>298</v>
      </c>
      <c r="D117" s="81">
        <v>3186.29</v>
      </c>
      <c r="E117" s="82">
        <v>2673.03</v>
      </c>
      <c r="F117" s="113">
        <v>22.13</v>
      </c>
      <c r="G117" s="80">
        <v>144</v>
      </c>
      <c r="L117" s="33"/>
      <c r="M117" s="33"/>
      <c r="N117" s="33"/>
      <c r="O117" s="33"/>
      <c r="P117" s="33"/>
      <c r="Q117" s="33"/>
      <c r="R117" s="33"/>
      <c r="S117" s="33"/>
      <c r="T117" s="33">
        <f>($E$117/$G$117)*0.5</f>
        <v>9.2813541666666666</v>
      </c>
      <c r="U117" s="33">
        <f t="shared" ref="U117:AD117" si="80">($E$117/$G$117)</f>
        <v>18.562708333333333</v>
      </c>
      <c r="V117" s="33">
        <f t="shared" si="80"/>
        <v>18.562708333333333</v>
      </c>
      <c r="W117" s="33">
        <f t="shared" si="80"/>
        <v>18.562708333333333</v>
      </c>
      <c r="X117" s="33">
        <f t="shared" si="80"/>
        <v>18.562708333333333</v>
      </c>
      <c r="Y117" s="33">
        <f t="shared" si="80"/>
        <v>18.562708333333333</v>
      </c>
      <c r="Z117" s="33">
        <f t="shared" si="80"/>
        <v>18.562708333333333</v>
      </c>
      <c r="AA117" s="33">
        <f t="shared" si="80"/>
        <v>18.562708333333333</v>
      </c>
      <c r="AB117" s="33">
        <f t="shared" si="80"/>
        <v>18.562708333333333</v>
      </c>
      <c r="AC117" s="33">
        <f t="shared" si="80"/>
        <v>18.562708333333333</v>
      </c>
      <c r="AD117" s="33">
        <f t="shared" si="80"/>
        <v>18.562708333333333</v>
      </c>
    </row>
    <row r="118" spans="1:30" hidden="1" x14ac:dyDescent="0.25">
      <c r="A118" s="29">
        <v>44718</v>
      </c>
      <c r="B118" s="83" t="s">
        <v>299</v>
      </c>
      <c r="C118" s="84" t="s">
        <v>300</v>
      </c>
      <c r="D118" s="80">
        <v>8169.5</v>
      </c>
      <c r="E118" s="80">
        <v>6853.53</v>
      </c>
      <c r="F118" s="112">
        <v>56.73</v>
      </c>
      <c r="G118" s="80">
        <v>144</v>
      </c>
      <c r="L118" s="33"/>
      <c r="M118" s="33"/>
      <c r="N118" s="33"/>
      <c r="O118" s="33"/>
      <c r="P118" s="33"/>
      <c r="Q118" s="33"/>
      <c r="R118" s="33"/>
      <c r="S118" s="33"/>
      <c r="T118" s="33">
        <f>($E$118/$G$118)*0.5</f>
        <v>23.796979166666667</v>
      </c>
      <c r="U118" s="33">
        <f t="shared" ref="U118:AD118" si="81">($E$118/$G$118)</f>
        <v>47.593958333333333</v>
      </c>
      <c r="V118" s="33">
        <f t="shared" si="81"/>
        <v>47.593958333333333</v>
      </c>
      <c r="W118" s="33">
        <f t="shared" si="81"/>
        <v>47.593958333333333</v>
      </c>
      <c r="X118" s="33">
        <f t="shared" si="81"/>
        <v>47.593958333333333</v>
      </c>
      <c r="Y118" s="33">
        <f t="shared" si="81"/>
        <v>47.593958333333333</v>
      </c>
      <c r="Z118" s="33">
        <f t="shared" si="81"/>
        <v>47.593958333333333</v>
      </c>
      <c r="AA118" s="33">
        <f t="shared" si="81"/>
        <v>47.593958333333333</v>
      </c>
      <c r="AB118" s="33">
        <f t="shared" si="81"/>
        <v>47.593958333333333</v>
      </c>
      <c r="AC118" s="33">
        <f t="shared" si="81"/>
        <v>47.593958333333333</v>
      </c>
      <c r="AD118" s="33">
        <f t="shared" si="81"/>
        <v>47.593958333333333</v>
      </c>
    </row>
    <row r="119" spans="1:30" hidden="1" x14ac:dyDescent="0.25">
      <c r="A119" s="29">
        <v>44718</v>
      </c>
      <c r="B119" s="83" t="s">
        <v>301</v>
      </c>
      <c r="C119" s="84" t="s">
        <v>302</v>
      </c>
      <c r="D119" s="80">
        <v>1674.33</v>
      </c>
      <c r="E119" s="80">
        <v>1404.62</v>
      </c>
      <c r="F119" s="112">
        <v>11.63</v>
      </c>
      <c r="G119" s="80">
        <v>144</v>
      </c>
      <c r="L119" s="33"/>
      <c r="M119" s="33"/>
      <c r="N119" s="33"/>
      <c r="O119" s="33"/>
      <c r="P119" s="33"/>
      <c r="Q119" s="33"/>
      <c r="R119" s="33"/>
      <c r="S119" s="33"/>
      <c r="T119" s="33">
        <f>($E$119/$G$119)*0.5</f>
        <v>4.877152777777777</v>
      </c>
      <c r="U119" s="33">
        <f t="shared" ref="U119:AD119" si="82">($E$119/$G$119)</f>
        <v>9.754305555555554</v>
      </c>
      <c r="V119" s="33">
        <f t="shared" si="82"/>
        <v>9.754305555555554</v>
      </c>
      <c r="W119" s="33">
        <f t="shared" si="82"/>
        <v>9.754305555555554</v>
      </c>
      <c r="X119" s="33">
        <f t="shared" si="82"/>
        <v>9.754305555555554</v>
      </c>
      <c r="Y119" s="33">
        <f t="shared" si="82"/>
        <v>9.754305555555554</v>
      </c>
      <c r="Z119" s="33">
        <f t="shared" si="82"/>
        <v>9.754305555555554</v>
      </c>
      <c r="AA119" s="33">
        <f t="shared" si="82"/>
        <v>9.754305555555554</v>
      </c>
      <c r="AB119" s="33">
        <f t="shared" si="82"/>
        <v>9.754305555555554</v>
      </c>
      <c r="AC119" s="33">
        <f t="shared" si="82"/>
        <v>9.754305555555554</v>
      </c>
      <c r="AD119" s="33">
        <f t="shared" si="82"/>
        <v>9.754305555555554</v>
      </c>
    </row>
    <row r="120" spans="1:30" hidden="1" x14ac:dyDescent="0.25">
      <c r="A120" s="29">
        <v>44718</v>
      </c>
      <c r="B120" s="83">
        <v>9741218115</v>
      </c>
      <c r="C120" s="84" t="s">
        <v>303</v>
      </c>
      <c r="D120" s="80">
        <v>10372.94</v>
      </c>
      <c r="E120" s="80">
        <v>8702.0400000000009</v>
      </c>
      <c r="F120" s="112">
        <v>72.03</v>
      </c>
      <c r="G120" s="80">
        <v>144</v>
      </c>
      <c r="S120" s="33"/>
      <c r="T120" s="33">
        <f>($E$120/$G$120)*0.5</f>
        <v>30.21541666666667</v>
      </c>
      <c r="U120" s="33">
        <f t="shared" ref="U120:AD120" si="83">($E$120/$G$120)</f>
        <v>60.430833333333339</v>
      </c>
      <c r="V120" s="33">
        <f t="shared" si="83"/>
        <v>60.430833333333339</v>
      </c>
      <c r="W120" s="33">
        <f t="shared" si="83"/>
        <v>60.430833333333339</v>
      </c>
      <c r="X120" s="33">
        <f t="shared" si="83"/>
        <v>60.430833333333339</v>
      </c>
      <c r="Y120" s="33">
        <f t="shared" si="83"/>
        <v>60.430833333333339</v>
      </c>
      <c r="Z120" s="33">
        <f t="shared" si="83"/>
        <v>60.430833333333339</v>
      </c>
      <c r="AA120" s="33">
        <f t="shared" si="83"/>
        <v>60.430833333333339</v>
      </c>
      <c r="AB120" s="33">
        <f t="shared" si="83"/>
        <v>60.430833333333339</v>
      </c>
      <c r="AC120" s="33">
        <f t="shared" si="83"/>
        <v>60.430833333333339</v>
      </c>
      <c r="AD120" s="33">
        <f t="shared" si="83"/>
        <v>60.430833333333339</v>
      </c>
    </row>
    <row r="121" spans="1:30" hidden="1" x14ac:dyDescent="0.25">
      <c r="A121" s="29">
        <v>44718</v>
      </c>
      <c r="B121" s="83" t="s">
        <v>304</v>
      </c>
      <c r="C121" s="84" t="s">
        <v>305</v>
      </c>
      <c r="D121" s="80">
        <v>8780.02</v>
      </c>
      <c r="E121" s="80">
        <v>7365.71</v>
      </c>
      <c r="F121" s="112">
        <v>60.97</v>
      </c>
      <c r="G121" s="80">
        <v>144</v>
      </c>
      <c r="S121" s="33"/>
      <c r="T121" s="33">
        <f>($E$121/$G$121)*0.5</f>
        <v>25.575381944444445</v>
      </c>
      <c r="U121" s="33">
        <f t="shared" ref="U121:AD121" si="84">($E$121/$G$121)</f>
        <v>51.150763888888889</v>
      </c>
      <c r="V121" s="33">
        <f t="shared" si="84"/>
        <v>51.150763888888889</v>
      </c>
      <c r="W121" s="33">
        <f t="shared" si="84"/>
        <v>51.150763888888889</v>
      </c>
      <c r="X121" s="33">
        <f t="shared" si="84"/>
        <v>51.150763888888889</v>
      </c>
      <c r="Y121" s="33">
        <f t="shared" si="84"/>
        <v>51.150763888888889</v>
      </c>
      <c r="Z121" s="91">
        <f t="shared" si="84"/>
        <v>51.150763888888889</v>
      </c>
      <c r="AA121" s="33">
        <f t="shared" si="84"/>
        <v>51.150763888888889</v>
      </c>
      <c r="AB121" s="33">
        <f t="shared" si="84"/>
        <v>51.150763888888889</v>
      </c>
      <c r="AC121" s="33">
        <f t="shared" si="84"/>
        <v>51.150763888888889</v>
      </c>
      <c r="AD121" s="33">
        <f t="shared" si="84"/>
        <v>51.150763888888889</v>
      </c>
    </row>
    <row r="122" spans="1:30" hidden="1" x14ac:dyDescent="0.25">
      <c r="A122" s="29">
        <v>44718</v>
      </c>
      <c r="B122" s="83" t="s">
        <v>306</v>
      </c>
      <c r="C122" s="84" t="s">
        <v>307</v>
      </c>
      <c r="D122" s="80">
        <v>12056.52</v>
      </c>
      <c r="E122" s="80">
        <v>10258.280000000001</v>
      </c>
      <c r="F122" s="112">
        <v>91.34</v>
      </c>
      <c r="G122" s="80">
        <v>132</v>
      </c>
      <c r="S122" s="33"/>
      <c r="T122" s="33">
        <f>($E$122/$G$122)*0.5</f>
        <v>38.857121212121214</v>
      </c>
      <c r="U122" s="33">
        <f t="shared" ref="U122:AD122" si="85">($E$122/$G$122)</f>
        <v>77.714242424242428</v>
      </c>
      <c r="V122" s="33">
        <f t="shared" si="85"/>
        <v>77.714242424242428</v>
      </c>
      <c r="W122" s="33">
        <f t="shared" si="85"/>
        <v>77.714242424242428</v>
      </c>
      <c r="X122" s="33">
        <f t="shared" si="85"/>
        <v>77.714242424242428</v>
      </c>
      <c r="Y122" s="33">
        <f t="shared" si="85"/>
        <v>77.714242424242428</v>
      </c>
      <c r="Z122" s="33">
        <f t="shared" si="85"/>
        <v>77.714242424242428</v>
      </c>
      <c r="AA122" s="33">
        <f t="shared" si="85"/>
        <v>77.714242424242428</v>
      </c>
      <c r="AB122" s="33">
        <f t="shared" si="85"/>
        <v>77.714242424242428</v>
      </c>
      <c r="AC122" s="33">
        <f t="shared" si="85"/>
        <v>77.714242424242428</v>
      </c>
      <c r="AD122" s="33">
        <f t="shared" si="85"/>
        <v>77.714242424242428</v>
      </c>
    </row>
    <row r="123" spans="1:30" hidden="1" x14ac:dyDescent="0.25">
      <c r="A123" s="29">
        <v>44718</v>
      </c>
      <c r="B123" s="83" t="s">
        <v>308</v>
      </c>
      <c r="C123" s="84" t="s">
        <v>309</v>
      </c>
      <c r="D123" s="80">
        <v>749.44</v>
      </c>
      <c r="E123" s="80">
        <v>628.72</v>
      </c>
      <c r="F123" s="112">
        <v>5.2</v>
      </c>
      <c r="G123" s="80">
        <v>144</v>
      </c>
      <c r="S123" s="33"/>
      <c r="T123" s="33">
        <f>($E$123/$G$123)*0.5</f>
        <v>2.1830555555555557</v>
      </c>
      <c r="U123" s="33">
        <f t="shared" ref="U123:AD123" si="86">($E$123/$G$123)</f>
        <v>4.3661111111111115</v>
      </c>
      <c r="V123" s="33">
        <f t="shared" si="86"/>
        <v>4.3661111111111115</v>
      </c>
      <c r="W123" s="33">
        <f t="shared" si="86"/>
        <v>4.3661111111111115</v>
      </c>
      <c r="X123" s="33">
        <f t="shared" si="86"/>
        <v>4.3661111111111115</v>
      </c>
      <c r="Y123" s="33">
        <f t="shared" si="86"/>
        <v>4.3661111111111115</v>
      </c>
      <c r="Z123" s="33">
        <f t="shared" si="86"/>
        <v>4.3661111111111115</v>
      </c>
      <c r="AA123" s="33">
        <f t="shared" si="86"/>
        <v>4.3661111111111115</v>
      </c>
      <c r="AB123" s="33">
        <f t="shared" si="86"/>
        <v>4.3661111111111115</v>
      </c>
      <c r="AC123" s="33">
        <f t="shared" si="86"/>
        <v>4.3661111111111115</v>
      </c>
      <c r="AD123" s="33">
        <f t="shared" si="86"/>
        <v>4.3661111111111115</v>
      </c>
    </row>
    <row r="124" spans="1:30" hidden="1" x14ac:dyDescent="0.25">
      <c r="A124" s="29">
        <v>44718</v>
      </c>
      <c r="B124" s="83" t="s">
        <v>310</v>
      </c>
      <c r="C124" s="84" t="s">
        <v>311</v>
      </c>
      <c r="D124" s="80">
        <v>8890.7000000000007</v>
      </c>
      <c r="E124" s="80">
        <v>7458.56</v>
      </c>
      <c r="F124" s="80">
        <v>61.74</v>
      </c>
      <c r="G124" s="80">
        <v>144</v>
      </c>
      <c r="S124" s="33"/>
      <c r="T124" s="33">
        <f>($E$124/$G$124)*0.5</f>
        <v>25.89777777777778</v>
      </c>
      <c r="U124" s="33">
        <f t="shared" ref="U124:AD124" si="87">($E$124/$G$124)</f>
        <v>51.795555555555559</v>
      </c>
      <c r="V124" s="33">
        <f t="shared" si="87"/>
        <v>51.795555555555559</v>
      </c>
      <c r="W124" s="33">
        <f t="shared" si="87"/>
        <v>51.795555555555559</v>
      </c>
      <c r="X124" s="33">
        <f t="shared" si="87"/>
        <v>51.795555555555559</v>
      </c>
      <c r="Y124" s="33">
        <f t="shared" si="87"/>
        <v>51.795555555555559</v>
      </c>
      <c r="Z124" s="33">
        <f t="shared" si="87"/>
        <v>51.795555555555559</v>
      </c>
      <c r="AA124" s="91">
        <f t="shared" si="87"/>
        <v>51.795555555555559</v>
      </c>
      <c r="AB124" s="33">
        <f t="shared" si="87"/>
        <v>51.795555555555559</v>
      </c>
      <c r="AC124" s="33">
        <f t="shared" si="87"/>
        <v>51.795555555555559</v>
      </c>
      <c r="AD124" s="91">
        <f t="shared" si="87"/>
        <v>51.795555555555559</v>
      </c>
    </row>
    <row r="125" spans="1:30" hidden="1" x14ac:dyDescent="0.25">
      <c r="A125" s="29">
        <v>44718</v>
      </c>
      <c r="B125" s="83" t="s">
        <v>312</v>
      </c>
      <c r="C125" s="84" t="s">
        <v>313</v>
      </c>
      <c r="D125" s="80">
        <v>5489.15</v>
      </c>
      <c r="E125" s="80">
        <v>4828.3</v>
      </c>
      <c r="F125" s="112">
        <v>52.78</v>
      </c>
      <c r="G125" s="80">
        <v>104</v>
      </c>
      <c r="S125" s="33"/>
      <c r="T125" s="33">
        <f>($E$125/$G$125)*0.5</f>
        <v>23.212980769230771</v>
      </c>
      <c r="U125" s="33">
        <f t="shared" ref="U125:AD125" si="88">($E$125/$G$125)</f>
        <v>46.425961538461543</v>
      </c>
      <c r="V125" s="33">
        <f t="shared" si="88"/>
        <v>46.425961538461543</v>
      </c>
      <c r="W125" s="33">
        <f t="shared" si="88"/>
        <v>46.425961538461543</v>
      </c>
      <c r="X125" s="33">
        <f t="shared" si="88"/>
        <v>46.425961538461543</v>
      </c>
      <c r="Y125" s="33">
        <f t="shared" si="88"/>
        <v>46.425961538461543</v>
      </c>
      <c r="Z125" s="33">
        <f t="shared" si="88"/>
        <v>46.425961538461543</v>
      </c>
      <c r="AA125" s="33">
        <f t="shared" si="88"/>
        <v>46.425961538461543</v>
      </c>
      <c r="AB125" s="33">
        <f t="shared" si="88"/>
        <v>46.425961538461543</v>
      </c>
      <c r="AC125" s="33">
        <f t="shared" si="88"/>
        <v>46.425961538461543</v>
      </c>
      <c r="AD125" s="33">
        <f t="shared" si="88"/>
        <v>46.425961538461543</v>
      </c>
    </row>
    <row r="126" spans="1:30" hidden="1" x14ac:dyDescent="0.25">
      <c r="A126" s="29">
        <v>44725</v>
      </c>
      <c r="B126" s="83" t="s">
        <v>288</v>
      </c>
      <c r="C126" s="84" t="s">
        <v>289</v>
      </c>
      <c r="D126" s="80">
        <v>5644.97</v>
      </c>
      <c r="E126" s="80">
        <v>4735.66</v>
      </c>
      <c r="F126" s="112">
        <v>39.200000000000003</v>
      </c>
      <c r="G126" s="80">
        <v>144</v>
      </c>
      <c r="S126" s="33"/>
      <c r="T126" s="33">
        <f>($E$126/$G$126)*0.5</f>
        <v>16.44326388888889</v>
      </c>
      <c r="U126" s="33">
        <f t="shared" ref="U126:AD126" si="89">($E$126/$G$126)</f>
        <v>32.886527777777779</v>
      </c>
      <c r="V126" s="33">
        <f t="shared" si="89"/>
        <v>32.886527777777779</v>
      </c>
      <c r="W126" s="33">
        <f t="shared" si="89"/>
        <v>32.886527777777779</v>
      </c>
      <c r="X126" s="33">
        <f t="shared" si="89"/>
        <v>32.886527777777779</v>
      </c>
      <c r="Y126" s="33">
        <f t="shared" si="89"/>
        <v>32.886527777777779</v>
      </c>
      <c r="Z126" s="33">
        <f t="shared" si="89"/>
        <v>32.886527777777779</v>
      </c>
      <c r="AA126" s="33">
        <f t="shared" si="89"/>
        <v>32.886527777777779</v>
      </c>
      <c r="AB126" s="33">
        <f t="shared" si="89"/>
        <v>32.886527777777779</v>
      </c>
      <c r="AC126" s="33">
        <f t="shared" si="89"/>
        <v>32.886527777777779</v>
      </c>
      <c r="AD126" s="33">
        <f t="shared" si="89"/>
        <v>32.886527777777779</v>
      </c>
    </row>
    <row r="127" spans="1:30" hidden="1" x14ac:dyDescent="0.25">
      <c r="A127" s="29">
        <v>44725</v>
      </c>
      <c r="B127" s="83" t="s">
        <v>290</v>
      </c>
      <c r="C127" s="84" t="s">
        <v>291</v>
      </c>
      <c r="D127" s="80">
        <v>11202.45</v>
      </c>
      <c r="E127" s="80">
        <v>9397.93</v>
      </c>
      <c r="F127" s="112">
        <v>77.790000000000006</v>
      </c>
      <c r="G127" s="80">
        <v>144</v>
      </c>
      <c r="S127" s="33"/>
      <c r="T127" s="33">
        <f>($E$127/$G$127)*0.5</f>
        <v>32.631701388888892</v>
      </c>
      <c r="U127" s="33">
        <f t="shared" ref="U127:AD127" si="90">($E$127/$G$127)</f>
        <v>65.263402777777785</v>
      </c>
      <c r="V127" s="33">
        <f t="shared" si="90"/>
        <v>65.263402777777785</v>
      </c>
      <c r="W127" s="33">
        <f t="shared" si="90"/>
        <v>65.263402777777785</v>
      </c>
      <c r="X127" s="33">
        <f t="shared" si="90"/>
        <v>65.263402777777785</v>
      </c>
      <c r="Y127" s="33">
        <f t="shared" si="90"/>
        <v>65.263402777777785</v>
      </c>
      <c r="Z127" s="33">
        <f t="shared" si="90"/>
        <v>65.263402777777785</v>
      </c>
      <c r="AA127" s="33">
        <f t="shared" si="90"/>
        <v>65.263402777777785</v>
      </c>
      <c r="AB127" s="33">
        <f t="shared" si="90"/>
        <v>65.263402777777785</v>
      </c>
      <c r="AC127" s="33">
        <f t="shared" si="90"/>
        <v>65.263402777777785</v>
      </c>
      <c r="AD127" s="33">
        <f t="shared" si="90"/>
        <v>65.263402777777785</v>
      </c>
    </row>
    <row r="128" spans="1:30" hidden="1" x14ac:dyDescent="0.25">
      <c r="A128" s="29">
        <v>44725</v>
      </c>
      <c r="B128" s="83" t="s">
        <v>292</v>
      </c>
      <c r="C128" s="84" t="s">
        <v>293</v>
      </c>
      <c r="D128" s="80">
        <v>8198.02</v>
      </c>
      <c r="E128" s="80">
        <v>6877.46</v>
      </c>
      <c r="F128" s="112">
        <v>56.93</v>
      </c>
      <c r="G128" s="80">
        <v>144</v>
      </c>
      <c r="S128" s="33"/>
      <c r="T128" s="33">
        <f>($E$128/$G$128)*0.5</f>
        <v>23.880069444444445</v>
      </c>
      <c r="U128" s="33">
        <f t="shared" ref="U128:AD128" si="91">($E$128/$G$128)</f>
        <v>47.760138888888889</v>
      </c>
      <c r="V128" s="33">
        <f t="shared" si="91"/>
        <v>47.760138888888889</v>
      </c>
      <c r="W128" s="91">
        <f t="shared" si="91"/>
        <v>47.760138888888889</v>
      </c>
      <c r="X128" s="33">
        <f t="shared" si="91"/>
        <v>47.760138888888889</v>
      </c>
      <c r="Y128" s="33">
        <f t="shared" si="91"/>
        <v>47.760138888888889</v>
      </c>
      <c r="Z128" s="33">
        <f t="shared" si="91"/>
        <v>47.760138888888889</v>
      </c>
      <c r="AA128" s="33">
        <f t="shared" si="91"/>
        <v>47.760138888888889</v>
      </c>
      <c r="AB128" s="33">
        <f t="shared" si="91"/>
        <v>47.760138888888889</v>
      </c>
      <c r="AC128" s="33">
        <f t="shared" si="91"/>
        <v>47.760138888888889</v>
      </c>
      <c r="AD128" s="33">
        <f t="shared" si="91"/>
        <v>47.760138888888889</v>
      </c>
    </row>
    <row r="129" spans="1:32" hidden="1" x14ac:dyDescent="0.25">
      <c r="A129" s="29">
        <v>44725</v>
      </c>
      <c r="B129" s="83">
        <v>6886105135</v>
      </c>
      <c r="C129" s="84" t="s">
        <v>294</v>
      </c>
      <c r="D129" s="80">
        <v>4094.66</v>
      </c>
      <c r="E129" s="80">
        <v>3435.08</v>
      </c>
      <c r="F129" s="112">
        <v>28.44</v>
      </c>
      <c r="G129" s="80">
        <v>144</v>
      </c>
      <c r="S129" s="33"/>
      <c r="T129" s="33">
        <f>($E$129/$G$129)*0.5</f>
        <v>11.927361111111111</v>
      </c>
      <c r="U129" s="33">
        <f t="shared" ref="U129:AD129" si="92">($E$129/$G$129)</f>
        <v>23.854722222222222</v>
      </c>
      <c r="V129" s="33">
        <f t="shared" si="92"/>
        <v>23.854722222222222</v>
      </c>
      <c r="W129" s="33">
        <f t="shared" si="92"/>
        <v>23.854722222222222</v>
      </c>
      <c r="X129" s="33">
        <f t="shared" si="92"/>
        <v>23.854722222222222</v>
      </c>
      <c r="Y129" s="33">
        <f t="shared" si="92"/>
        <v>23.854722222222222</v>
      </c>
      <c r="Z129" s="33">
        <f t="shared" si="92"/>
        <v>23.854722222222222</v>
      </c>
      <c r="AA129" s="33">
        <f t="shared" si="92"/>
        <v>23.854722222222222</v>
      </c>
      <c r="AB129" s="33">
        <f t="shared" si="92"/>
        <v>23.854722222222222</v>
      </c>
      <c r="AC129" s="33">
        <f t="shared" si="92"/>
        <v>23.854722222222222</v>
      </c>
      <c r="AD129" s="33">
        <f t="shared" si="92"/>
        <v>23.854722222222222</v>
      </c>
    </row>
    <row r="130" spans="1:32" hidden="1" x14ac:dyDescent="0.25">
      <c r="A130" s="29">
        <v>44732</v>
      </c>
      <c r="B130" s="83" t="s">
        <v>285</v>
      </c>
      <c r="C130" s="84" t="s">
        <v>286</v>
      </c>
      <c r="D130" s="80">
        <v>7500.6</v>
      </c>
      <c r="E130" s="80">
        <v>6292.38</v>
      </c>
      <c r="F130" s="112">
        <v>52.09</v>
      </c>
      <c r="G130" s="80">
        <v>144</v>
      </c>
      <c r="S130" s="33"/>
      <c r="T130" s="33">
        <f>($E$130/$G$130)*0.5</f>
        <v>21.848541666666666</v>
      </c>
      <c r="U130" s="33">
        <f t="shared" ref="U130:AD130" si="93">($E$130/$G$130)</f>
        <v>43.697083333333332</v>
      </c>
      <c r="V130" s="33">
        <f t="shared" si="93"/>
        <v>43.697083333333332</v>
      </c>
      <c r="W130" s="33">
        <f t="shared" si="93"/>
        <v>43.697083333333332</v>
      </c>
      <c r="X130" s="33">
        <f t="shared" si="93"/>
        <v>43.697083333333332</v>
      </c>
      <c r="Y130" s="33">
        <f t="shared" si="93"/>
        <v>43.697083333333332</v>
      </c>
      <c r="Z130" s="33">
        <f t="shared" si="93"/>
        <v>43.697083333333332</v>
      </c>
      <c r="AA130" s="33">
        <f t="shared" si="93"/>
        <v>43.697083333333332</v>
      </c>
      <c r="AB130" s="33">
        <f t="shared" si="93"/>
        <v>43.697083333333332</v>
      </c>
      <c r="AC130" s="33">
        <f t="shared" si="93"/>
        <v>43.697083333333332</v>
      </c>
      <c r="AD130" s="33">
        <f t="shared" si="93"/>
        <v>43.697083333333332</v>
      </c>
    </row>
    <row r="131" spans="1:32" hidden="1" x14ac:dyDescent="0.25">
      <c r="A131" s="29">
        <v>44732</v>
      </c>
      <c r="B131" s="83">
        <v>2718418145</v>
      </c>
      <c r="C131" s="84" t="s">
        <v>287</v>
      </c>
      <c r="D131" s="80">
        <v>8830.01</v>
      </c>
      <c r="E131" s="80">
        <v>7407.65</v>
      </c>
      <c r="F131" s="112">
        <v>61.32</v>
      </c>
      <c r="G131" s="80">
        <v>144</v>
      </c>
      <c r="S131" s="33"/>
      <c r="T131" s="38">
        <f>($E$131/$G$131)*0.5</f>
        <v>25.721006944444444</v>
      </c>
      <c r="U131" s="33">
        <f t="shared" ref="U131:AD131" si="94">($E$131/$G$131)</f>
        <v>51.442013888888887</v>
      </c>
      <c r="V131" s="33">
        <f t="shared" si="94"/>
        <v>51.442013888888887</v>
      </c>
      <c r="W131" s="33">
        <f t="shared" si="94"/>
        <v>51.442013888888887</v>
      </c>
      <c r="X131" s="33">
        <f t="shared" si="94"/>
        <v>51.442013888888887</v>
      </c>
      <c r="Y131" s="33">
        <f t="shared" si="94"/>
        <v>51.442013888888887</v>
      </c>
      <c r="Z131" s="33">
        <f t="shared" si="94"/>
        <v>51.442013888888887</v>
      </c>
      <c r="AA131" s="33">
        <f t="shared" si="94"/>
        <v>51.442013888888887</v>
      </c>
      <c r="AB131" s="33">
        <f t="shared" si="94"/>
        <v>51.442013888888887</v>
      </c>
      <c r="AC131" s="33">
        <f t="shared" si="94"/>
        <v>51.442013888888887</v>
      </c>
      <c r="AD131" s="33">
        <f t="shared" si="94"/>
        <v>51.442013888888887</v>
      </c>
      <c r="AF131" s="6"/>
    </row>
    <row r="132" spans="1:32" hidden="1" x14ac:dyDescent="0.25">
      <c r="A132" s="29"/>
      <c r="B132" s="83"/>
      <c r="C132" s="84"/>
      <c r="D132" s="80"/>
      <c r="E132" s="80"/>
      <c r="F132" s="80"/>
      <c r="G132" s="80"/>
      <c r="S132" s="35"/>
      <c r="T132" s="35">
        <f>SUM(T34:T131)</f>
        <v>3186.8738274432799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F132" s="6"/>
    </row>
    <row r="133" spans="1:32" hidden="1" x14ac:dyDescent="0.25"/>
    <row r="134" spans="1:32" hidden="1" x14ac:dyDescent="0.25">
      <c r="A134" s="29">
        <v>44753</v>
      </c>
      <c r="B134" s="83" t="s">
        <v>321</v>
      </c>
      <c r="C134" s="84" t="s">
        <v>322</v>
      </c>
      <c r="D134" s="80">
        <v>4131.4399999999996</v>
      </c>
      <c r="E134" s="80">
        <v>3465.94</v>
      </c>
      <c r="F134" s="112">
        <v>28.69</v>
      </c>
      <c r="G134" s="80">
        <v>144</v>
      </c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>
        <f>($E$134/$G$134)*0.5</f>
        <v>12.034513888888888</v>
      </c>
      <c r="V134" s="33">
        <f t="shared" ref="V134:AD134" si="95">($E$134/$G$134)</f>
        <v>24.069027777777777</v>
      </c>
      <c r="W134" s="33">
        <f t="shared" si="95"/>
        <v>24.069027777777777</v>
      </c>
      <c r="X134" s="33">
        <f t="shared" si="95"/>
        <v>24.069027777777777</v>
      </c>
      <c r="Y134" s="33">
        <f t="shared" si="95"/>
        <v>24.069027777777777</v>
      </c>
      <c r="Z134" s="33">
        <f t="shared" si="95"/>
        <v>24.069027777777777</v>
      </c>
      <c r="AA134" s="33">
        <f t="shared" si="95"/>
        <v>24.069027777777777</v>
      </c>
      <c r="AB134" s="33">
        <f t="shared" si="95"/>
        <v>24.069027777777777</v>
      </c>
      <c r="AC134" s="33">
        <f t="shared" si="95"/>
        <v>24.069027777777777</v>
      </c>
      <c r="AD134" s="33">
        <f t="shared" si="95"/>
        <v>24.069027777777777</v>
      </c>
    </row>
    <row r="135" spans="1:32" hidden="1" x14ac:dyDescent="0.25">
      <c r="A135" s="29">
        <v>44760</v>
      </c>
      <c r="B135" s="83" t="s">
        <v>323</v>
      </c>
      <c r="C135" s="84" t="s">
        <v>324</v>
      </c>
      <c r="D135" s="80">
        <v>2516.86</v>
      </c>
      <c r="E135" s="80">
        <v>2159.2600000000002</v>
      </c>
      <c r="F135" s="112">
        <v>20.13</v>
      </c>
      <c r="G135" s="80">
        <v>125</v>
      </c>
      <c r="L135" s="33"/>
      <c r="M135" s="33"/>
      <c r="N135" s="33"/>
      <c r="O135" s="33"/>
      <c r="P135" s="33"/>
      <c r="Q135" s="33"/>
      <c r="R135" s="33"/>
      <c r="S135" s="33"/>
      <c r="T135" s="33"/>
      <c r="U135" s="33">
        <f>($E$135/$G$135)*0.5</f>
        <v>8.6370400000000007</v>
      </c>
      <c r="V135" s="33">
        <f t="shared" ref="V135:AD135" si="96">($E$135/$G$135)</f>
        <v>17.274080000000001</v>
      </c>
      <c r="W135" s="33">
        <f t="shared" si="96"/>
        <v>17.274080000000001</v>
      </c>
      <c r="X135" s="33">
        <f t="shared" si="96"/>
        <v>17.274080000000001</v>
      </c>
      <c r="Y135" s="33">
        <f t="shared" si="96"/>
        <v>17.274080000000001</v>
      </c>
      <c r="Z135" s="33">
        <f t="shared" si="96"/>
        <v>17.274080000000001</v>
      </c>
      <c r="AA135" s="33">
        <f t="shared" si="96"/>
        <v>17.274080000000001</v>
      </c>
      <c r="AB135" s="33">
        <f t="shared" si="96"/>
        <v>17.274080000000001</v>
      </c>
      <c r="AC135" s="33">
        <f t="shared" si="96"/>
        <v>17.274080000000001</v>
      </c>
      <c r="AD135" s="33">
        <f t="shared" si="96"/>
        <v>17.274080000000001</v>
      </c>
    </row>
    <row r="136" spans="1:32" hidden="1" x14ac:dyDescent="0.25">
      <c r="A136" s="29">
        <v>44760</v>
      </c>
      <c r="B136" s="83" t="s">
        <v>325</v>
      </c>
      <c r="C136" s="84" t="s">
        <v>326</v>
      </c>
      <c r="D136" s="80">
        <v>7237.18</v>
      </c>
      <c r="E136" s="80">
        <v>6136</v>
      </c>
      <c r="F136" s="112">
        <v>53.61</v>
      </c>
      <c r="G136" s="80">
        <v>135</v>
      </c>
      <c r="L136" s="33"/>
      <c r="M136" s="33"/>
      <c r="N136" s="33"/>
      <c r="O136" s="33"/>
      <c r="P136" s="33"/>
      <c r="Q136" s="33"/>
      <c r="R136" s="33"/>
      <c r="S136" s="33"/>
      <c r="T136" s="33"/>
      <c r="U136" s="33">
        <f>($E$136/$G$136)*0.5</f>
        <v>22.725925925925925</v>
      </c>
      <c r="V136" s="33">
        <f t="shared" ref="V136:AD136" si="97">($E$136/$G$136)</f>
        <v>45.451851851851849</v>
      </c>
      <c r="W136" s="33">
        <f t="shared" si="97"/>
        <v>45.451851851851849</v>
      </c>
      <c r="X136" s="33">
        <f t="shared" si="97"/>
        <v>45.451851851851849</v>
      </c>
      <c r="Y136" s="33">
        <f t="shared" si="97"/>
        <v>45.451851851851849</v>
      </c>
      <c r="Z136" s="33">
        <f t="shared" si="97"/>
        <v>45.451851851851849</v>
      </c>
      <c r="AA136" s="33">
        <f t="shared" si="97"/>
        <v>45.451851851851849</v>
      </c>
      <c r="AB136" s="33">
        <f t="shared" si="97"/>
        <v>45.451851851851849</v>
      </c>
      <c r="AC136" s="33">
        <f t="shared" si="97"/>
        <v>45.451851851851849</v>
      </c>
      <c r="AD136" s="33">
        <f t="shared" si="97"/>
        <v>45.451851851851849</v>
      </c>
    </row>
    <row r="137" spans="1:32" hidden="1" x14ac:dyDescent="0.25">
      <c r="A137" s="29">
        <v>44760</v>
      </c>
      <c r="B137" s="83" t="s">
        <v>327</v>
      </c>
      <c r="C137" s="84" t="s">
        <v>328</v>
      </c>
      <c r="D137" s="80">
        <v>844.54</v>
      </c>
      <c r="E137" s="80">
        <v>708.5</v>
      </c>
      <c r="F137" s="112">
        <v>5.86</v>
      </c>
      <c r="G137" s="80">
        <v>144</v>
      </c>
      <c r="L137" s="33"/>
      <c r="M137" s="33"/>
      <c r="N137" s="33"/>
      <c r="O137" s="33"/>
      <c r="P137" s="33"/>
      <c r="Q137" s="33"/>
      <c r="R137" s="33"/>
      <c r="S137" s="33"/>
      <c r="T137" s="33"/>
      <c r="U137" s="33">
        <f>($E$137/$G$137)*0.5</f>
        <v>2.4600694444444446</v>
      </c>
      <c r="V137" s="33">
        <f t="shared" ref="V137:AD137" si="98">($E$137/$G$137)</f>
        <v>4.9201388888888893</v>
      </c>
      <c r="W137" s="33">
        <f t="shared" si="98"/>
        <v>4.9201388888888893</v>
      </c>
      <c r="X137" s="33">
        <f t="shared" si="98"/>
        <v>4.9201388888888893</v>
      </c>
      <c r="Y137" s="33">
        <f t="shared" si="98"/>
        <v>4.9201388888888893</v>
      </c>
      <c r="Z137" s="33">
        <f t="shared" si="98"/>
        <v>4.9201388888888893</v>
      </c>
      <c r="AA137" s="33">
        <f t="shared" si="98"/>
        <v>4.9201388888888893</v>
      </c>
      <c r="AB137" s="33">
        <f t="shared" si="98"/>
        <v>4.9201388888888893</v>
      </c>
      <c r="AC137" s="33">
        <f t="shared" si="98"/>
        <v>4.9201388888888893</v>
      </c>
      <c r="AD137" s="33">
        <f t="shared" si="98"/>
        <v>4.9201388888888893</v>
      </c>
    </row>
    <row r="138" spans="1:32" hidden="1" x14ac:dyDescent="0.25">
      <c r="A138" s="29">
        <v>44767</v>
      </c>
      <c r="B138" s="83" t="s">
        <v>329</v>
      </c>
      <c r="C138" s="84" t="s">
        <v>330</v>
      </c>
      <c r="D138" s="80">
        <v>3930.51</v>
      </c>
      <c r="E138" s="80">
        <v>3297.37</v>
      </c>
      <c r="F138" s="112">
        <v>27.3</v>
      </c>
      <c r="G138" s="80">
        <v>144</v>
      </c>
      <c r="S138" s="33"/>
      <c r="T138" s="33"/>
      <c r="U138" s="33">
        <f>($E$138/$G$138)*0.5</f>
        <v>11.449201388888888</v>
      </c>
      <c r="V138" s="33">
        <f t="shared" ref="V138:AD138" si="99">($E$138/$G$138)</f>
        <v>22.898402777777775</v>
      </c>
      <c r="W138" s="33">
        <f t="shared" si="99"/>
        <v>22.898402777777775</v>
      </c>
      <c r="X138" s="33">
        <f t="shared" si="99"/>
        <v>22.898402777777775</v>
      </c>
      <c r="Y138" s="33">
        <f t="shared" si="99"/>
        <v>22.898402777777775</v>
      </c>
      <c r="Z138" s="33">
        <f t="shared" si="99"/>
        <v>22.898402777777775</v>
      </c>
      <c r="AA138" s="33">
        <f t="shared" si="99"/>
        <v>22.898402777777775</v>
      </c>
      <c r="AB138" s="33">
        <f t="shared" si="99"/>
        <v>22.898402777777775</v>
      </c>
      <c r="AC138" s="33">
        <f t="shared" si="99"/>
        <v>22.898402777777775</v>
      </c>
      <c r="AD138" s="33">
        <f t="shared" si="99"/>
        <v>22.898402777777775</v>
      </c>
    </row>
    <row r="139" spans="1:32" hidden="1" x14ac:dyDescent="0.25">
      <c r="A139" s="29">
        <v>44767</v>
      </c>
      <c r="B139" s="83" t="s">
        <v>331</v>
      </c>
      <c r="C139" s="84" t="s">
        <v>332</v>
      </c>
      <c r="D139" s="80">
        <v>2765.58</v>
      </c>
      <c r="E139" s="80">
        <v>2320.09</v>
      </c>
      <c r="F139" s="112">
        <v>19.21</v>
      </c>
      <c r="G139" s="80">
        <v>144</v>
      </c>
      <c r="S139" s="33"/>
      <c r="T139" s="33"/>
      <c r="U139" s="33">
        <f>($E$139/$G$139)*0.5</f>
        <v>8.0558680555555569</v>
      </c>
      <c r="V139" s="33">
        <f t="shared" ref="V139:AD139" si="100">($E$139/$G$139)</f>
        <v>16.111736111111114</v>
      </c>
      <c r="W139" s="33">
        <f t="shared" si="100"/>
        <v>16.111736111111114</v>
      </c>
      <c r="X139" s="33">
        <f t="shared" si="100"/>
        <v>16.111736111111114</v>
      </c>
      <c r="Y139" s="33">
        <f t="shared" si="100"/>
        <v>16.111736111111114</v>
      </c>
      <c r="Z139" s="33">
        <f t="shared" si="100"/>
        <v>16.111736111111114</v>
      </c>
      <c r="AA139" s="33">
        <f t="shared" si="100"/>
        <v>16.111736111111114</v>
      </c>
      <c r="AB139" s="33">
        <f t="shared" si="100"/>
        <v>16.111736111111114</v>
      </c>
      <c r="AC139" s="33">
        <f t="shared" si="100"/>
        <v>16.111736111111114</v>
      </c>
      <c r="AD139" s="33">
        <f t="shared" si="100"/>
        <v>16.111736111111114</v>
      </c>
    </row>
    <row r="140" spans="1:32" hidden="1" x14ac:dyDescent="0.25">
      <c r="A140" s="29">
        <v>44767</v>
      </c>
      <c r="B140" s="83">
        <v>9720126245</v>
      </c>
      <c r="C140" s="84" t="s">
        <v>333</v>
      </c>
      <c r="D140" s="80">
        <v>8732.11</v>
      </c>
      <c r="E140" s="80">
        <v>7325.52</v>
      </c>
      <c r="F140" s="118">
        <v>60.64</v>
      </c>
      <c r="G140" s="80">
        <v>144</v>
      </c>
      <c r="S140" s="33"/>
      <c r="T140" s="33"/>
      <c r="U140" s="38">
        <f>($E$140/$G$140)*0.5</f>
        <v>25.435833333333335</v>
      </c>
      <c r="V140" s="33">
        <f t="shared" ref="V140:AD140" si="101">($E$140/$G$140)</f>
        <v>50.87166666666667</v>
      </c>
      <c r="W140" s="33">
        <f t="shared" si="101"/>
        <v>50.87166666666667</v>
      </c>
      <c r="X140" s="33">
        <f t="shared" si="101"/>
        <v>50.87166666666667</v>
      </c>
      <c r="Y140" s="33">
        <f t="shared" si="101"/>
        <v>50.87166666666667</v>
      </c>
      <c r="Z140" s="33">
        <f t="shared" si="101"/>
        <v>50.87166666666667</v>
      </c>
      <c r="AA140" s="33">
        <f t="shared" si="101"/>
        <v>50.87166666666667</v>
      </c>
      <c r="AB140" s="33">
        <f t="shared" si="101"/>
        <v>50.87166666666667</v>
      </c>
      <c r="AC140" s="33">
        <f t="shared" si="101"/>
        <v>50.87166666666667</v>
      </c>
      <c r="AD140" s="33">
        <f t="shared" si="101"/>
        <v>50.87166666666667</v>
      </c>
    </row>
    <row r="141" spans="1:32" hidden="1" x14ac:dyDescent="0.25">
      <c r="A141" s="29"/>
      <c r="B141" s="83"/>
      <c r="C141" s="84"/>
      <c r="D141" s="80"/>
      <c r="E141" s="80"/>
      <c r="F141" s="80"/>
      <c r="G141" s="80"/>
      <c r="R141" s="6"/>
      <c r="S141" s="35"/>
      <c r="T141" s="35"/>
      <c r="U141" s="35">
        <f>SUM(U34:U140)</f>
        <v>3621.2396731283361</v>
      </c>
      <c r="V141" s="35"/>
      <c r="W141" s="35"/>
      <c r="X141" s="35"/>
      <c r="Y141" s="35"/>
      <c r="Z141" s="35"/>
      <c r="AA141" s="35"/>
      <c r="AB141" s="35"/>
      <c r="AC141" s="35"/>
      <c r="AD141" s="35"/>
    </row>
    <row r="142" spans="1:32" hidden="1" x14ac:dyDescent="0.25"/>
    <row r="143" spans="1:32" hidden="1" x14ac:dyDescent="0.25">
      <c r="A143" s="29">
        <v>44781</v>
      </c>
      <c r="B143" s="83">
        <v>1523040048</v>
      </c>
      <c r="C143" s="84">
        <v>152304000</v>
      </c>
      <c r="D143" s="80">
        <v>8300.89</v>
      </c>
      <c r="E143" s="80">
        <v>7319</v>
      </c>
      <c r="F143" s="112">
        <v>81.38</v>
      </c>
      <c r="G143" s="80">
        <v>102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>
        <f>($E$143/$G$143)*0.5</f>
        <v>35.877450980392155</v>
      </c>
      <c r="W143" s="33">
        <f t="shared" ref="W143:AD143" si="102">($E$143/$G$143)</f>
        <v>71.754901960784309</v>
      </c>
      <c r="X143" s="33">
        <f t="shared" si="102"/>
        <v>71.754901960784309</v>
      </c>
      <c r="Y143" s="33">
        <f t="shared" si="102"/>
        <v>71.754901960784309</v>
      </c>
      <c r="Z143" s="33">
        <f t="shared" si="102"/>
        <v>71.754901960784309</v>
      </c>
      <c r="AA143" s="33">
        <f t="shared" si="102"/>
        <v>71.754901960784309</v>
      </c>
      <c r="AB143" s="33">
        <f t="shared" si="102"/>
        <v>71.754901960784309</v>
      </c>
      <c r="AC143" s="33">
        <f t="shared" si="102"/>
        <v>71.754901960784309</v>
      </c>
      <c r="AD143" s="33">
        <f t="shared" si="102"/>
        <v>71.754901960784309</v>
      </c>
    </row>
    <row r="144" spans="1:32" hidden="1" x14ac:dyDescent="0.25">
      <c r="A144" s="29">
        <v>44781</v>
      </c>
      <c r="B144" s="83" t="s">
        <v>337</v>
      </c>
      <c r="C144" s="84" t="s">
        <v>338</v>
      </c>
      <c r="D144" s="80">
        <v>933.31</v>
      </c>
      <c r="E144" s="80">
        <v>782.97</v>
      </c>
      <c r="F144" s="112">
        <v>6.48</v>
      </c>
      <c r="G144" s="80">
        <v>144</v>
      </c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>
        <f>($E$144/$G$144)*0.5</f>
        <v>2.7186458333333334</v>
      </c>
      <c r="W144" s="33">
        <f t="shared" ref="W144:AD144" si="103">($E$144/$G$144)</f>
        <v>5.4372916666666669</v>
      </c>
      <c r="X144" s="33">
        <f t="shared" si="103"/>
        <v>5.4372916666666669</v>
      </c>
      <c r="Y144" s="33">
        <f t="shared" si="103"/>
        <v>5.4372916666666669</v>
      </c>
      <c r="Z144" s="33">
        <f t="shared" si="103"/>
        <v>5.4372916666666669</v>
      </c>
      <c r="AA144" s="33">
        <f t="shared" si="103"/>
        <v>5.4372916666666669</v>
      </c>
      <c r="AB144" s="33">
        <f t="shared" si="103"/>
        <v>5.4372916666666669</v>
      </c>
      <c r="AC144" s="33">
        <f t="shared" si="103"/>
        <v>5.4372916666666669</v>
      </c>
      <c r="AD144" s="33">
        <f t="shared" si="103"/>
        <v>5.4372916666666669</v>
      </c>
    </row>
    <row r="145" spans="1:32" hidden="1" x14ac:dyDescent="0.25">
      <c r="A145" s="29">
        <v>44781</v>
      </c>
      <c r="B145" s="83" t="s">
        <v>339</v>
      </c>
      <c r="C145" s="84" t="s">
        <v>340</v>
      </c>
      <c r="D145" s="80">
        <v>7969.94</v>
      </c>
      <c r="E145" s="80">
        <v>6686.12</v>
      </c>
      <c r="F145" s="112">
        <v>55.35</v>
      </c>
      <c r="G145" s="80">
        <v>144</v>
      </c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>
        <f>($E$145/$G$145)*0.5</f>
        <v>23.215694444444445</v>
      </c>
      <c r="W145" s="33">
        <f t="shared" ref="W145:AD145" si="104">($E$145/$G$145)</f>
        <v>46.43138888888889</v>
      </c>
      <c r="X145" s="33">
        <f t="shared" si="104"/>
        <v>46.43138888888889</v>
      </c>
      <c r="Y145" s="33">
        <f t="shared" si="104"/>
        <v>46.43138888888889</v>
      </c>
      <c r="Z145" s="33">
        <f t="shared" si="104"/>
        <v>46.43138888888889</v>
      </c>
      <c r="AA145" s="33">
        <f t="shared" si="104"/>
        <v>46.43138888888889</v>
      </c>
      <c r="AB145" s="33">
        <f t="shared" si="104"/>
        <v>46.43138888888889</v>
      </c>
      <c r="AC145" s="33">
        <f t="shared" si="104"/>
        <v>46.43138888888889</v>
      </c>
      <c r="AD145" s="33">
        <f t="shared" si="104"/>
        <v>46.43138888888889</v>
      </c>
    </row>
    <row r="146" spans="1:32" hidden="1" x14ac:dyDescent="0.25">
      <c r="A146" s="29">
        <v>44795</v>
      </c>
      <c r="B146" s="83">
        <v>3878408111</v>
      </c>
      <c r="C146" s="84" t="s">
        <v>341</v>
      </c>
      <c r="D146" s="80">
        <v>10043.14</v>
      </c>
      <c r="E146" s="80">
        <v>8425.36</v>
      </c>
      <c r="F146" s="112">
        <v>69.739999999999995</v>
      </c>
      <c r="G146" s="80">
        <v>144</v>
      </c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>
        <f>($E$146/$G$146)*0.5</f>
        <v>29.254722222222224</v>
      </c>
      <c r="W146" s="33">
        <f t="shared" ref="W146:AD146" si="105">($E$146/$G$146)</f>
        <v>58.509444444444448</v>
      </c>
      <c r="X146" s="33">
        <f t="shared" si="105"/>
        <v>58.509444444444448</v>
      </c>
      <c r="Y146" s="33">
        <f t="shared" si="105"/>
        <v>58.509444444444448</v>
      </c>
      <c r="Z146" s="33">
        <f t="shared" si="105"/>
        <v>58.509444444444448</v>
      </c>
      <c r="AA146" s="33">
        <f t="shared" si="105"/>
        <v>58.509444444444448</v>
      </c>
      <c r="AB146" s="33">
        <f t="shared" si="105"/>
        <v>58.509444444444448</v>
      </c>
      <c r="AC146" s="33">
        <f t="shared" si="105"/>
        <v>58.509444444444448</v>
      </c>
      <c r="AD146" s="33">
        <f t="shared" si="105"/>
        <v>58.509444444444448</v>
      </c>
    </row>
    <row r="147" spans="1:32" hidden="1" x14ac:dyDescent="0.25">
      <c r="A147" s="29">
        <v>44802</v>
      </c>
      <c r="B147" s="83">
        <v>7442413179</v>
      </c>
      <c r="C147" s="84" t="s">
        <v>342</v>
      </c>
      <c r="D147" s="80">
        <v>14749.26</v>
      </c>
      <c r="E147" s="80">
        <v>12373.41</v>
      </c>
      <c r="F147" s="112">
        <v>102.43</v>
      </c>
      <c r="G147" s="80">
        <v>144</v>
      </c>
      <c r="S147" s="33"/>
      <c r="T147" s="33"/>
      <c r="U147" s="33"/>
      <c r="V147" s="33">
        <f>($E$147/$G$147)*0.5</f>
        <v>42.963229166666665</v>
      </c>
      <c r="W147" s="33">
        <f t="shared" ref="W147:AD147" si="106">($E$147/$G$147)</f>
        <v>85.926458333333329</v>
      </c>
      <c r="X147" s="33">
        <f t="shared" si="106"/>
        <v>85.926458333333329</v>
      </c>
      <c r="Y147" s="33">
        <f t="shared" si="106"/>
        <v>85.926458333333329</v>
      </c>
      <c r="Z147" s="33">
        <f t="shared" si="106"/>
        <v>85.926458333333329</v>
      </c>
      <c r="AA147" s="33">
        <f t="shared" si="106"/>
        <v>85.926458333333329</v>
      </c>
      <c r="AB147" s="33">
        <f t="shared" si="106"/>
        <v>85.926458333333329</v>
      </c>
      <c r="AC147" s="33">
        <f t="shared" si="106"/>
        <v>85.926458333333329</v>
      </c>
      <c r="AD147" s="33">
        <f t="shared" si="106"/>
        <v>85.926458333333329</v>
      </c>
    </row>
    <row r="148" spans="1:32" hidden="1" x14ac:dyDescent="0.25">
      <c r="A148" s="29">
        <v>44802</v>
      </c>
      <c r="B148" s="83">
        <v>1041606136</v>
      </c>
      <c r="C148" s="84" t="s">
        <v>343</v>
      </c>
      <c r="D148" s="80">
        <v>695.37</v>
      </c>
      <c r="E148" s="80">
        <v>583.36</v>
      </c>
      <c r="F148" s="112">
        <v>4.83</v>
      </c>
      <c r="G148" s="80">
        <v>144</v>
      </c>
      <c r="S148" s="33"/>
      <c r="T148" s="33"/>
      <c r="U148" s="33"/>
      <c r="V148" s="33">
        <f>($E$148/$G$148)*0.5</f>
        <v>2.0255555555555556</v>
      </c>
      <c r="W148" s="33">
        <f t="shared" ref="W148:AD148" si="107">($E$148/$G$148)</f>
        <v>4.0511111111111111</v>
      </c>
      <c r="X148" s="33">
        <f t="shared" si="107"/>
        <v>4.0511111111111111</v>
      </c>
      <c r="Y148" s="33">
        <f t="shared" si="107"/>
        <v>4.0511111111111111</v>
      </c>
      <c r="Z148" s="33">
        <f t="shared" si="107"/>
        <v>4.0511111111111111</v>
      </c>
      <c r="AA148" s="33">
        <f t="shared" si="107"/>
        <v>4.0511111111111111</v>
      </c>
      <c r="AB148" s="33">
        <f t="shared" si="107"/>
        <v>4.0511111111111111</v>
      </c>
      <c r="AC148" s="33">
        <f t="shared" si="107"/>
        <v>4.0511111111111111</v>
      </c>
      <c r="AD148" s="33">
        <f t="shared" si="107"/>
        <v>4.0511111111111111</v>
      </c>
    </row>
    <row r="149" spans="1:32" hidden="1" x14ac:dyDescent="0.25">
      <c r="A149" s="29">
        <v>44802</v>
      </c>
      <c r="B149" s="83">
        <v>2532511226</v>
      </c>
      <c r="C149" s="84" t="s">
        <v>344</v>
      </c>
      <c r="D149" s="80">
        <v>10546.58</v>
      </c>
      <c r="E149" s="80">
        <v>8847.7099999999991</v>
      </c>
      <c r="F149" s="112">
        <v>73.239999999999995</v>
      </c>
      <c r="G149" s="80">
        <v>144</v>
      </c>
      <c r="S149" s="33"/>
      <c r="T149" s="33"/>
      <c r="U149" s="33"/>
      <c r="V149" s="33">
        <f>($E$149/$G$149)*0.5</f>
        <v>30.721215277777773</v>
      </c>
      <c r="W149" s="33">
        <f t="shared" ref="W149:AD149" si="108">($E$149/$G$149)</f>
        <v>61.442430555555546</v>
      </c>
      <c r="X149" s="33">
        <f t="shared" si="108"/>
        <v>61.442430555555546</v>
      </c>
      <c r="Y149" s="33">
        <f t="shared" si="108"/>
        <v>61.442430555555546</v>
      </c>
      <c r="Z149" s="33">
        <f t="shared" si="108"/>
        <v>61.442430555555546</v>
      </c>
      <c r="AA149" s="33">
        <f t="shared" si="108"/>
        <v>61.442430555555546</v>
      </c>
      <c r="AB149" s="33">
        <f t="shared" si="108"/>
        <v>61.442430555555546</v>
      </c>
      <c r="AC149" s="33">
        <f t="shared" si="108"/>
        <v>61.442430555555546</v>
      </c>
      <c r="AD149" s="33">
        <f t="shared" si="108"/>
        <v>61.442430555555546</v>
      </c>
    </row>
    <row r="150" spans="1:32" hidden="1" x14ac:dyDescent="0.25">
      <c r="A150" s="29">
        <v>44802</v>
      </c>
      <c r="B150" s="83">
        <v>5784400242</v>
      </c>
      <c r="C150" s="84" t="s">
        <v>345</v>
      </c>
      <c r="D150" s="80">
        <v>5838.76</v>
      </c>
      <c r="E150" s="80">
        <v>4898.24</v>
      </c>
      <c r="F150" s="112">
        <v>40.549999999999997</v>
      </c>
      <c r="G150" s="80">
        <v>144</v>
      </c>
      <c r="S150" s="33"/>
      <c r="T150" s="33"/>
      <c r="U150" s="33"/>
      <c r="V150" s="38">
        <f>($E$150/$G$150)*0.5</f>
        <v>17.007777777777775</v>
      </c>
      <c r="W150" s="33">
        <f t="shared" ref="W150:AD150" si="109">($E$150/$G$150)</f>
        <v>34.015555555555551</v>
      </c>
      <c r="X150" s="33">
        <f t="shared" si="109"/>
        <v>34.015555555555551</v>
      </c>
      <c r="Y150" s="33">
        <f t="shared" si="109"/>
        <v>34.015555555555551</v>
      </c>
      <c r="Z150" s="33">
        <f t="shared" si="109"/>
        <v>34.015555555555551</v>
      </c>
      <c r="AA150" s="33">
        <f t="shared" si="109"/>
        <v>34.015555555555551</v>
      </c>
      <c r="AB150" s="33">
        <f t="shared" si="109"/>
        <v>34.015555555555551</v>
      </c>
      <c r="AC150" s="33">
        <f t="shared" si="109"/>
        <v>34.015555555555551</v>
      </c>
      <c r="AD150" s="33">
        <f t="shared" si="109"/>
        <v>34.015555555555551</v>
      </c>
    </row>
    <row r="151" spans="1:32" hidden="1" x14ac:dyDescent="0.25">
      <c r="A151" s="29"/>
      <c r="B151" s="83"/>
      <c r="C151" s="84"/>
      <c r="D151" s="80"/>
      <c r="E151" s="80"/>
      <c r="F151" s="80"/>
      <c r="G151" s="80"/>
      <c r="S151" s="35"/>
      <c r="T151" s="35"/>
      <c r="U151" s="35"/>
      <c r="V151" s="35">
        <f>SUM(V34:V150)</f>
        <v>3895.822416423543</v>
      </c>
      <c r="W151" s="35"/>
      <c r="X151" s="35"/>
      <c r="Y151" s="35"/>
      <c r="Z151" s="35"/>
      <c r="AA151" s="35"/>
      <c r="AB151" s="35"/>
      <c r="AC151" s="35"/>
      <c r="AD151" s="35"/>
    </row>
    <row r="152" spans="1:32" hidden="1" x14ac:dyDescent="0.25"/>
    <row r="153" spans="1:32" hidden="1" x14ac:dyDescent="0.25">
      <c r="A153" s="29">
        <v>44810</v>
      </c>
      <c r="B153" s="83">
        <v>4012513127</v>
      </c>
      <c r="C153" s="84" t="s">
        <v>351</v>
      </c>
      <c r="D153" s="80">
        <v>7684.97</v>
      </c>
      <c r="E153" s="80">
        <v>6447.05</v>
      </c>
      <c r="F153" s="112">
        <v>53.37</v>
      </c>
      <c r="G153" s="80">
        <v>144</v>
      </c>
      <c r="S153" s="33"/>
      <c r="T153" s="33"/>
      <c r="U153" s="33"/>
      <c r="V153" s="33"/>
      <c r="W153" s="38">
        <f>($E$153/$G$153)*0.5</f>
        <v>22.38559027777778</v>
      </c>
      <c r="X153" s="33">
        <f t="shared" ref="X153:AD153" si="110">($E$153/$G$153)</f>
        <v>44.77118055555556</v>
      </c>
      <c r="Y153" s="33">
        <f t="shared" si="110"/>
        <v>44.77118055555556</v>
      </c>
      <c r="Z153" s="33">
        <f t="shared" si="110"/>
        <v>44.77118055555556</v>
      </c>
      <c r="AA153" s="33">
        <f t="shared" si="110"/>
        <v>44.77118055555556</v>
      </c>
      <c r="AB153" s="33">
        <f t="shared" si="110"/>
        <v>44.77118055555556</v>
      </c>
      <c r="AC153" s="33">
        <f t="shared" si="110"/>
        <v>44.77118055555556</v>
      </c>
      <c r="AD153" s="33">
        <f t="shared" si="110"/>
        <v>44.77118055555556</v>
      </c>
    </row>
    <row r="154" spans="1:32" hidden="1" x14ac:dyDescent="0.25">
      <c r="A154" s="29"/>
      <c r="B154" s="83"/>
      <c r="C154" s="84"/>
      <c r="D154" s="80"/>
      <c r="E154" s="80"/>
      <c r="F154" s="80"/>
      <c r="G154" s="80"/>
      <c r="S154" s="35"/>
      <c r="T154" s="35"/>
      <c r="U154" s="35"/>
      <c r="V154" s="35"/>
      <c r="W154" s="35">
        <f>SUM(W34:W153)</f>
        <v>4101.9922979594894</v>
      </c>
      <c r="X154" s="35"/>
      <c r="Y154" s="35"/>
      <c r="Z154" s="35"/>
      <c r="AA154" s="35"/>
      <c r="AB154" s="35"/>
      <c r="AC154" s="35"/>
      <c r="AD154" s="35"/>
    </row>
    <row r="156" spans="1:32" x14ac:dyDescent="0.25">
      <c r="A156" s="29">
        <v>44837</v>
      </c>
      <c r="B156" s="83">
        <v>7794512191</v>
      </c>
      <c r="C156" s="84" t="s">
        <v>355</v>
      </c>
      <c r="D156" s="80">
        <v>6741.69</v>
      </c>
      <c r="E156" s="80">
        <v>5655.72</v>
      </c>
      <c r="F156" s="80">
        <v>46.82</v>
      </c>
      <c r="G156" s="80">
        <v>144</v>
      </c>
      <c r="S156" s="33"/>
      <c r="T156" s="33"/>
      <c r="U156" s="33"/>
      <c r="V156" s="33"/>
      <c r="W156" s="33"/>
      <c r="X156" s="33">
        <f>($E$156/$G$156)*0.5</f>
        <v>19.637916666666669</v>
      </c>
      <c r="Y156" s="33">
        <f t="shared" ref="Y156:AD156" si="111">($E$156/$G$156)</f>
        <v>39.275833333333338</v>
      </c>
      <c r="Z156" s="33">
        <f t="shared" si="111"/>
        <v>39.275833333333338</v>
      </c>
      <c r="AA156" s="33">
        <f t="shared" si="111"/>
        <v>39.275833333333338</v>
      </c>
      <c r="AB156" s="33">
        <f t="shared" si="111"/>
        <v>39.275833333333338</v>
      </c>
      <c r="AC156" s="33">
        <f t="shared" si="111"/>
        <v>39.275833333333338</v>
      </c>
      <c r="AD156" s="33">
        <f t="shared" si="111"/>
        <v>39.275833333333338</v>
      </c>
    </row>
    <row r="157" spans="1:32" x14ac:dyDescent="0.25">
      <c r="A157" s="29">
        <v>44844</v>
      </c>
      <c r="B157" s="83" t="s">
        <v>356</v>
      </c>
      <c r="C157" s="84" t="s">
        <v>357</v>
      </c>
      <c r="D157" s="80">
        <v>9576.09</v>
      </c>
      <c r="E157" s="80">
        <v>8033.55</v>
      </c>
      <c r="F157" s="80">
        <v>66.5</v>
      </c>
      <c r="G157" s="80">
        <v>144</v>
      </c>
      <c r="S157" s="33"/>
      <c r="T157" s="33"/>
      <c r="U157" s="33"/>
      <c r="V157" s="33"/>
      <c r="W157" s="33"/>
      <c r="X157" s="91">
        <f>($E$157/$G$157)*0.5</f>
        <v>27.894270833333334</v>
      </c>
      <c r="Y157" s="91">
        <f t="shared" ref="Y157:AC157" si="112">($E$157/$G$157)</f>
        <v>55.788541666666667</v>
      </c>
      <c r="Z157" s="91">
        <f t="shared" si="112"/>
        <v>55.788541666666667</v>
      </c>
      <c r="AA157" s="91">
        <f t="shared" si="112"/>
        <v>55.788541666666667</v>
      </c>
      <c r="AB157" s="91">
        <f t="shared" si="112"/>
        <v>55.788541666666667</v>
      </c>
      <c r="AC157" s="91">
        <f t="shared" si="112"/>
        <v>55.788541666666667</v>
      </c>
      <c r="AD157" s="33">
        <f>($E$157/$G$157)</f>
        <v>55.788541666666667</v>
      </c>
      <c r="AE157" s="6">
        <f>SUM(X157:AC157)</f>
        <v>306.83697916666665</v>
      </c>
    </row>
    <row r="158" spans="1:32" x14ac:dyDescent="0.25">
      <c r="A158" s="29">
        <v>44844</v>
      </c>
      <c r="B158" s="83" t="s">
        <v>358</v>
      </c>
      <c r="C158" s="84" t="s">
        <v>359</v>
      </c>
      <c r="D158" s="80">
        <v>7480.7</v>
      </c>
      <c r="E158" s="80">
        <v>6275.69</v>
      </c>
      <c r="F158" s="80">
        <v>51.95</v>
      </c>
      <c r="G158" s="80">
        <v>144</v>
      </c>
      <c r="S158" s="33"/>
      <c r="T158" s="33"/>
      <c r="U158" s="33"/>
      <c r="V158" s="33"/>
      <c r="W158" s="33"/>
      <c r="X158" s="91">
        <f>($E$158/$G$158)*0.5</f>
        <v>21.790590277777778</v>
      </c>
      <c r="Y158" s="91">
        <f t="shared" ref="Y158:AC158" si="113">($E$158/$G$158)</f>
        <v>43.581180555555555</v>
      </c>
      <c r="Z158" s="91">
        <f t="shared" si="113"/>
        <v>43.581180555555555</v>
      </c>
      <c r="AA158" s="91">
        <f t="shared" si="113"/>
        <v>43.581180555555555</v>
      </c>
      <c r="AB158" s="91">
        <f t="shared" si="113"/>
        <v>43.581180555555555</v>
      </c>
      <c r="AC158" s="91">
        <f t="shared" si="113"/>
        <v>43.581180555555555</v>
      </c>
      <c r="AD158" s="85"/>
      <c r="AE158" s="6">
        <f>SUM(X158:AC158)</f>
        <v>239.69649305555558</v>
      </c>
      <c r="AF158" s="9"/>
    </row>
    <row r="159" spans="1:32" x14ac:dyDescent="0.25">
      <c r="A159" s="29">
        <v>44844</v>
      </c>
      <c r="B159" s="83" t="s">
        <v>360</v>
      </c>
      <c r="C159" s="84" t="s">
        <v>361</v>
      </c>
      <c r="D159" s="80">
        <v>11044.94</v>
      </c>
      <c r="E159" s="80">
        <v>9430.92</v>
      </c>
      <c r="F159" s="80">
        <v>85.62</v>
      </c>
      <c r="G159" s="80">
        <v>129</v>
      </c>
      <c r="S159" s="33"/>
      <c r="T159" s="33"/>
      <c r="U159" s="33"/>
      <c r="V159" s="33"/>
      <c r="W159" s="33"/>
      <c r="X159" s="91">
        <f>($E$159/$G$159)*0.5</f>
        <v>36.553953488372095</v>
      </c>
      <c r="Y159" s="91">
        <f t="shared" ref="Y159:AD159" si="114">($E$159/$G$159)</f>
        <v>73.107906976744189</v>
      </c>
      <c r="Z159" s="91">
        <f t="shared" si="114"/>
        <v>73.107906976744189</v>
      </c>
      <c r="AA159" s="91">
        <f t="shared" si="114"/>
        <v>73.107906976744189</v>
      </c>
      <c r="AB159" s="91">
        <f t="shared" si="114"/>
        <v>73.107906976744189</v>
      </c>
      <c r="AC159" s="91">
        <f t="shared" si="114"/>
        <v>73.107906976744189</v>
      </c>
      <c r="AD159" s="33">
        <f t="shared" si="114"/>
        <v>73.107906976744189</v>
      </c>
      <c r="AE159" s="6">
        <f t="shared" ref="AE159:AE165" si="115">SUM(X159:AC159)</f>
        <v>402.09348837209302</v>
      </c>
    </row>
    <row r="160" spans="1:32" x14ac:dyDescent="0.25">
      <c r="A160" s="29">
        <v>44844</v>
      </c>
      <c r="B160" s="83" t="s">
        <v>362</v>
      </c>
      <c r="C160" s="84" t="s">
        <v>363</v>
      </c>
      <c r="D160" s="80">
        <v>6007.88</v>
      </c>
      <c r="E160" s="80">
        <v>5040.1099999999997</v>
      </c>
      <c r="F160" s="80">
        <v>41.72</v>
      </c>
      <c r="G160" s="80">
        <v>144</v>
      </c>
      <c r="S160" s="33"/>
      <c r="T160" s="33"/>
      <c r="U160" s="33"/>
      <c r="V160" s="33"/>
      <c r="W160" s="33"/>
      <c r="X160" s="91">
        <f>($E$160/$G$160)*0.5</f>
        <v>17.500381944444442</v>
      </c>
      <c r="Y160" s="91">
        <f t="shared" ref="Y160:AD160" si="116">($E$160/$G$160)</f>
        <v>35.000763888888883</v>
      </c>
      <c r="Z160" s="91">
        <f t="shared" si="116"/>
        <v>35.000763888888883</v>
      </c>
      <c r="AA160" s="91">
        <f t="shared" si="116"/>
        <v>35.000763888888883</v>
      </c>
      <c r="AB160" s="91">
        <f t="shared" si="116"/>
        <v>35.000763888888883</v>
      </c>
      <c r="AC160" s="91">
        <f t="shared" si="116"/>
        <v>35.000763888888883</v>
      </c>
      <c r="AD160" s="33">
        <f t="shared" si="116"/>
        <v>35.000763888888883</v>
      </c>
      <c r="AE160" s="6">
        <f t="shared" si="115"/>
        <v>192.50420138888884</v>
      </c>
    </row>
    <row r="161" spans="1:32" x14ac:dyDescent="0.25">
      <c r="A161" s="29">
        <v>44844</v>
      </c>
      <c r="B161" s="83" t="s">
        <v>364</v>
      </c>
      <c r="C161" s="84" t="s">
        <v>365</v>
      </c>
      <c r="D161" s="80">
        <v>2908.03</v>
      </c>
      <c r="E161" s="80">
        <v>2439.6</v>
      </c>
      <c r="F161" s="80">
        <v>20.190000000000001</v>
      </c>
      <c r="G161" s="80">
        <v>144</v>
      </c>
      <c r="S161" s="33"/>
      <c r="T161" s="33"/>
      <c r="U161" s="33"/>
      <c r="V161" s="33"/>
      <c r="W161" s="33"/>
      <c r="X161" s="91">
        <f>($E$161/$G$161)*0.5</f>
        <v>8.4708333333333332</v>
      </c>
      <c r="Y161" s="91">
        <f t="shared" ref="Y161:AD161" si="117">($E$161/$G$161)</f>
        <v>16.941666666666666</v>
      </c>
      <c r="Z161" s="91">
        <f t="shared" si="117"/>
        <v>16.941666666666666</v>
      </c>
      <c r="AA161" s="91">
        <f t="shared" si="117"/>
        <v>16.941666666666666</v>
      </c>
      <c r="AB161" s="91">
        <f t="shared" si="117"/>
        <v>16.941666666666666</v>
      </c>
      <c r="AC161" s="91">
        <f t="shared" si="117"/>
        <v>16.941666666666666</v>
      </c>
      <c r="AD161" s="33">
        <f t="shared" si="117"/>
        <v>16.941666666666666</v>
      </c>
      <c r="AE161" s="6">
        <f t="shared" si="115"/>
        <v>93.17916666666666</v>
      </c>
    </row>
    <row r="162" spans="1:32" x14ac:dyDescent="0.25">
      <c r="A162" s="29">
        <v>44844</v>
      </c>
      <c r="B162" s="83" t="s">
        <v>366</v>
      </c>
      <c r="C162" s="84" t="s">
        <v>367</v>
      </c>
      <c r="D162" s="80">
        <v>7499.43</v>
      </c>
      <c r="E162" s="80">
        <v>6291.4</v>
      </c>
      <c r="F162" s="80">
        <v>52.08</v>
      </c>
      <c r="G162" s="80">
        <v>144</v>
      </c>
      <c r="S162" s="33"/>
      <c r="T162" s="33"/>
      <c r="U162" s="33"/>
      <c r="V162" s="33"/>
      <c r="W162" s="33"/>
      <c r="X162" s="91">
        <f>($E$162/$G$162)*0.5</f>
        <v>21.845138888888886</v>
      </c>
      <c r="Y162" s="91">
        <f t="shared" ref="Y162:AD162" si="118">($E$162/$G$162)</f>
        <v>43.690277777777773</v>
      </c>
      <c r="Z162" s="91">
        <f t="shared" si="118"/>
        <v>43.690277777777773</v>
      </c>
      <c r="AA162" s="91">
        <f t="shared" si="118"/>
        <v>43.690277777777773</v>
      </c>
      <c r="AB162" s="91">
        <f t="shared" si="118"/>
        <v>43.690277777777773</v>
      </c>
      <c r="AC162" s="91">
        <f t="shared" si="118"/>
        <v>43.690277777777773</v>
      </c>
      <c r="AD162" s="33">
        <f t="shared" si="118"/>
        <v>43.690277777777773</v>
      </c>
      <c r="AE162" s="6">
        <f t="shared" si="115"/>
        <v>240.29652777777773</v>
      </c>
    </row>
    <row r="163" spans="1:32" x14ac:dyDescent="0.25">
      <c r="A163" s="29">
        <v>44858</v>
      </c>
      <c r="B163" s="83" t="s">
        <v>368</v>
      </c>
      <c r="C163" s="84" t="s">
        <v>369</v>
      </c>
      <c r="D163" s="80">
        <v>9101.73</v>
      </c>
      <c r="E163" s="80">
        <v>7635.6</v>
      </c>
      <c r="F163" s="80">
        <v>63.21</v>
      </c>
      <c r="G163" s="80">
        <v>144</v>
      </c>
      <c r="S163" s="33"/>
      <c r="T163" s="33"/>
      <c r="U163" s="33"/>
      <c r="V163" s="33"/>
      <c r="W163" s="33"/>
      <c r="X163" s="91">
        <f>($E$163/$G$163)*0.5</f>
        <v>26.512500000000003</v>
      </c>
      <c r="Y163" s="91">
        <f t="shared" ref="Y163:AD163" si="119">($E$163/$G$163)</f>
        <v>53.025000000000006</v>
      </c>
      <c r="Z163" s="91">
        <f t="shared" si="119"/>
        <v>53.025000000000006</v>
      </c>
      <c r="AA163" s="91">
        <f t="shared" si="119"/>
        <v>53.025000000000006</v>
      </c>
      <c r="AB163" s="91">
        <f t="shared" si="119"/>
        <v>53.025000000000006</v>
      </c>
      <c r="AC163" s="91">
        <f t="shared" si="119"/>
        <v>53.025000000000006</v>
      </c>
      <c r="AD163" s="33">
        <f t="shared" si="119"/>
        <v>53.025000000000006</v>
      </c>
      <c r="AE163" s="6">
        <f t="shared" si="115"/>
        <v>291.63750000000005</v>
      </c>
    </row>
    <row r="164" spans="1:32" x14ac:dyDescent="0.25">
      <c r="A164" s="29">
        <v>44858</v>
      </c>
      <c r="B164" s="83" t="s">
        <v>370</v>
      </c>
      <c r="C164" s="84" t="s">
        <v>371</v>
      </c>
      <c r="D164" s="80">
        <v>1713.12</v>
      </c>
      <c r="E164" s="80">
        <v>1437.17</v>
      </c>
      <c r="F164" s="80">
        <v>11.9</v>
      </c>
      <c r="G164" s="80">
        <v>144</v>
      </c>
      <c r="S164" s="33"/>
      <c r="T164" s="33"/>
      <c r="U164" s="33"/>
      <c r="V164" s="33"/>
      <c r="W164" s="33"/>
      <c r="X164" s="91">
        <f>($E$164/$G$164)*0.5</f>
        <v>4.9901736111111115</v>
      </c>
      <c r="Y164" s="91">
        <f t="shared" ref="Y164:AD164" si="120">($E$164/$G$164)</f>
        <v>9.9803472222222229</v>
      </c>
      <c r="Z164" s="91">
        <f t="shared" si="120"/>
        <v>9.9803472222222229</v>
      </c>
      <c r="AA164" s="91">
        <f t="shared" si="120"/>
        <v>9.9803472222222229</v>
      </c>
      <c r="AB164" s="91">
        <f t="shared" si="120"/>
        <v>9.9803472222222229</v>
      </c>
      <c r="AC164" s="91">
        <f t="shared" si="120"/>
        <v>9.9803472222222229</v>
      </c>
      <c r="AD164" s="33">
        <f t="shared" si="120"/>
        <v>9.9803472222222229</v>
      </c>
      <c r="AE164" s="6">
        <f t="shared" si="115"/>
        <v>54.891909722222223</v>
      </c>
    </row>
    <row r="165" spans="1:32" x14ac:dyDescent="0.25">
      <c r="A165" s="29">
        <v>44858</v>
      </c>
      <c r="B165" s="83" t="s">
        <v>372</v>
      </c>
      <c r="C165" s="84" t="s">
        <v>373</v>
      </c>
      <c r="D165" s="80">
        <v>6840.21</v>
      </c>
      <c r="E165" s="80">
        <v>5738.37</v>
      </c>
      <c r="F165" s="80">
        <v>47.5</v>
      </c>
      <c r="G165" s="80">
        <v>144</v>
      </c>
      <c r="S165" s="33"/>
      <c r="T165" s="33"/>
      <c r="U165" s="33"/>
      <c r="V165" s="33"/>
      <c r="W165" s="33"/>
      <c r="X165" s="91">
        <f>($E$165/$G$165)*0.5</f>
        <v>19.924895833333334</v>
      </c>
      <c r="Y165" s="91">
        <f t="shared" ref="Y165:AD165" si="121">($E$165/$G$165)</f>
        <v>39.849791666666668</v>
      </c>
      <c r="Z165" s="91">
        <f t="shared" si="121"/>
        <v>39.849791666666668</v>
      </c>
      <c r="AA165" s="91">
        <f t="shared" si="121"/>
        <v>39.849791666666668</v>
      </c>
      <c r="AB165" s="91">
        <f t="shared" si="121"/>
        <v>39.849791666666668</v>
      </c>
      <c r="AC165" s="91">
        <f t="shared" si="121"/>
        <v>39.849791666666668</v>
      </c>
      <c r="AD165" s="33">
        <f t="shared" si="121"/>
        <v>39.849791666666668</v>
      </c>
      <c r="AE165" s="6">
        <f t="shared" si="115"/>
        <v>219.1738541666667</v>
      </c>
    </row>
    <row r="166" spans="1:32" x14ac:dyDescent="0.25">
      <c r="A166" s="29">
        <v>44858</v>
      </c>
      <c r="B166" s="83" t="s">
        <v>374</v>
      </c>
      <c r="C166" s="84" t="s">
        <v>375</v>
      </c>
      <c r="D166" s="80">
        <v>1089.03</v>
      </c>
      <c r="E166" s="80">
        <v>913.6</v>
      </c>
      <c r="F166" s="80">
        <v>7.56</v>
      </c>
      <c r="G166" s="80">
        <v>144</v>
      </c>
      <c r="S166" s="33"/>
      <c r="T166" s="33"/>
      <c r="U166" s="33"/>
      <c r="V166" s="33"/>
      <c r="W166" s="33"/>
      <c r="X166" s="91">
        <f>($E$166/$G$166)*0.5</f>
        <v>3.1722222222222225</v>
      </c>
      <c r="Y166" s="91">
        <f t="shared" ref="Y166:AD166" si="122">($E$166/$G$166)</f>
        <v>6.344444444444445</v>
      </c>
      <c r="Z166" s="91">
        <f t="shared" si="122"/>
        <v>6.344444444444445</v>
      </c>
      <c r="AA166" s="91">
        <f t="shared" si="122"/>
        <v>6.344444444444445</v>
      </c>
      <c r="AB166" s="91">
        <f t="shared" si="122"/>
        <v>6.344444444444445</v>
      </c>
      <c r="AC166" s="91">
        <f t="shared" si="122"/>
        <v>6.344444444444445</v>
      </c>
      <c r="AD166" s="33">
        <f t="shared" si="122"/>
        <v>6.344444444444445</v>
      </c>
      <c r="AE166" s="6">
        <f>SUM(X166:AC166)</f>
        <v>34.894444444444446</v>
      </c>
    </row>
    <row r="167" spans="1:32" x14ac:dyDescent="0.25">
      <c r="A167" s="29">
        <v>44858</v>
      </c>
      <c r="B167" s="83" t="s">
        <v>376</v>
      </c>
      <c r="C167" s="84">
        <v>556130301</v>
      </c>
      <c r="D167" s="80">
        <v>4051.2</v>
      </c>
      <c r="E167" s="80">
        <v>3398.62</v>
      </c>
      <c r="F167" s="80">
        <v>28.13</v>
      </c>
      <c r="G167" s="80">
        <v>144</v>
      </c>
      <c r="S167" s="33"/>
      <c r="T167" s="33"/>
      <c r="U167" s="33"/>
      <c r="V167" s="33"/>
      <c r="W167" s="33"/>
      <c r="X167" s="91">
        <f>($E$167/$G$167)*0.5</f>
        <v>11.800763888888888</v>
      </c>
      <c r="Y167" s="91">
        <f t="shared" ref="Y167:AC167" si="123">($E$167/$G$167)</f>
        <v>23.601527777777775</v>
      </c>
      <c r="Z167" s="91">
        <f t="shared" si="123"/>
        <v>23.601527777777775</v>
      </c>
      <c r="AA167" s="91">
        <f t="shared" si="123"/>
        <v>23.601527777777775</v>
      </c>
      <c r="AB167" s="91">
        <f t="shared" si="123"/>
        <v>23.601527777777775</v>
      </c>
      <c r="AC167" s="91">
        <f t="shared" si="123"/>
        <v>23.601527777777775</v>
      </c>
      <c r="AD167" s="85"/>
      <c r="AE167" s="6">
        <f>SUM(X167:AC167)</f>
        <v>129.80840277777776</v>
      </c>
    </row>
    <row r="168" spans="1:32" x14ac:dyDescent="0.25">
      <c r="A168" s="29">
        <v>44858</v>
      </c>
      <c r="B168" s="83" t="s">
        <v>377</v>
      </c>
      <c r="C168" s="84" t="s">
        <v>378</v>
      </c>
      <c r="D168" s="80">
        <v>3452.8</v>
      </c>
      <c r="E168" s="80">
        <v>2896.61</v>
      </c>
      <c r="F168" s="80">
        <v>23.98</v>
      </c>
      <c r="G168" s="80">
        <v>144</v>
      </c>
      <c r="S168" s="33"/>
      <c r="T168" s="33"/>
      <c r="U168" s="33"/>
      <c r="V168" s="33"/>
      <c r="W168" s="33"/>
      <c r="X168" s="123">
        <f>($E$168/$G$168)*0.5</f>
        <v>10.057673611111111</v>
      </c>
      <c r="Y168" s="91">
        <f t="shared" ref="Y168:AD168" si="124">($E$168/$G$168)</f>
        <v>20.115347222222223</v>
      </c>
      <c r="Z168" s="91">
        <f t="shared" si="124"/>
        <v>20.115347222222223</v>
      </c>
      <c r="AA168" s="91">
        <f t="shared" si="124"/>
        <v>20.115347222222223</v>
      </c>
      <c r="AB168" s="91">
        <f t="shared" si="124"/>
        <v>20.115347222222223</v>
      </c>
      <c r="AC168" s="91">
        <f t="shared" si="124"/>
        <v>20.115347222222223</v>
      </c>
      <c r="AD168" s="33">
        <f t="shared" si="124"/>
        <v>20.115347222222223</v>
      </c>
      <c r="AE168" s="6">
        <f>SUM(X168:AC168)</f>
        <v>110.63440972222223</v>
      </c>
    </row>
    <row r="169" spans="1:32" x14ac:dyDescent="0.25">
      <c r="X169" s="35">
        <f>SUM(X34:X168)</f>
        <v>4354.5292028367503</v>
      </c>
      <c r="Y169" s="35"/>
      <c r="Z169" s="35"/>
      <c r="AA169" s="35"/>
      <c r="AB169" s="35"/>
      <c r="AC169" s="35"/>
      <c r="AD169" s="35"/>
      <c r="AE169" s="35">
        <f>SUM(AE157:AE168)</f>
        <v>2315.6473772609816</v>
      </c>
      <c r="AF169" s="9" t="s">
        <v>493</v>
      </c>
    </row>
    <row r="171" spans="1:32" x14ac:dyDescent="0.25">
      <c r="A171" s="29">
        <v>44867</v>
      </c>
      <c r="B171" s="83">
        <v>2320802304</v>
      </c>
      <c r="C171" s="84" t="s">
        <v>383</v>
      </c>
      <c r="D171" s="80">
        <v>117.19</v>
      </c>
      <c r="E171" s="80">
        <v>98.31</v>
      </c>
      <c r="F171" s="80">
        <v>0.81</v>
      </c>
      <c r="G171" s="80">
        <v>144</v>
      </c>
      <c r="S171" s="33"/>
      <c r="T171" s="33"/>
      <c r="U171" s="33"/>
      <c r="V171" s="33"/>
      <c r="W171" s="33"/>
      <c r="X171" s="33"/>
      <c r="Y171" s="33">
        <f>($E$171/$G$171)*0.5</f>
        <v>0.34135416666666668</v>
      </c>
      <c r="Z171" s="33">
        <f>($E$171/$G$171)</f>
        <v>0.68270833333333336</v>
      </c>
      <c r="AA171" s="33">
        <f>($E$171/$G$171)</f>
        <v>0.68270833333333336</v>
      </c>
      <c r="AB171" s="33">
        <f>($E$171/$G$171)</f>
        <v>0.68270833333333336</v>
      </c>
      <c r="AC171" s="33">
        <f>($E$171/$G$171)</f>
        <v>0.68270833333333336</v>
      </c>
      <c r="AD171" s="33">
        <f>($E$171/$G$171)</f>
        <v>0.68270833333333336</v>
      </c>
    </row>
    <row r="172" spans="1:32" x14ac:dyDescent="0.25">
      <c r="A172" s="29">
        <v>44867</v>
      </c>
      <c r="B172" s="83">
        <v>2511703139</v>
      </c>
      <c r="C172" s="84" t="s">
        <v>384</v>
      </c>
      <c r="D172" s="80">
        <v>963.72</v>
      </c>
      <c r="E172" s="80">
        <v>808.48</v>
      </c>
      <c r="F172" s="80">
        <v>6.69</v>
      </c>
      <c r="G172" s="80">
        <v>144</v>
      </c>
      <c r="S172" s="33"/>
      <c r="T172" s="33"/>
      <c r="U172" s="33"/>
      <c r="V172" s="33"/>
      <c r="W172" s="33"/>
      <c r="X172" s="33"/>
      <c r="Y172" s="33">
        <f>($E$172/$G$172)*0.5</f>
        <v>2.8072222222222223</v>
      </c>
      <c r="Z172" s="33">
        <f>($E$172/$G$172)</f>
        <v>5.6144444444444446</v>
      </c>
      <c r="AA172" s="33">
        <f>($E$172/$G$172)</f>
        <v>5.6144444444444446</v>
      </c>
      <c r="AB172" s="33">
        <f>($E$172/$G$172)</f>
        <v>5.6144444444444446</v>
      </c>
      <c r="AC172" s="33">
        <f>($E$172/$G$172)</f>
        <v>5.6144444444444446</v>
      </c>
      <c r="AD172" s="33">
        <f>($E$172/$G$172)</f>
        <v>5.6144444444444446</v>
      </c>
    </row>
    <row r="173" spans="1:32" x14ac:dyDescent="0.25">
      <c r="A173" s="29">
        <v>44867</v>
      </c>
      <c r="B173" s="83">
        <v>4585117131</v>
      </c>
      <c r="C173" s="84" t="s">
        <v>385</v>
      </c>
      <c r="D173" s="80">
        <v>287.36</v>
      </c>
      <c r="E173" s="80">
        <v>241.07</v>
      </c>
      <c r="F173" s="80">
        <v>2</v>
      </c>
      <c r="G173" s="80">
        <v>144</v>
      </c>
      <c r="S173" s="33"/>
      <c r="T173" s="33"/>
      <c r="U173" s="33"/>
      <c r="V173" s="33"/>
      <c r="W173" s="33"/>
      <c r="X173" s="33"/>
      <c r="Y173" s="33">
        <f>($E$173/$G$173)*0.5</f>
        <v>0.83704861111111106</v>
      </c>
      <c r="Z173" s="33">
        <f>($E$173/$G$173)</f>
        <v>1.6740972222222221</v>
      </c>
      <c r="AA173" s="33">
        <f>($E$173/$G$173)</f>
        <v>1.6740972222222221</v>
      </c>
      <c r="AB173" s="33">
        <f>($E$173/$G$173)</f>
        <v>1.6740972222222221</v>
      </c>
      <c r="AC173" s="33">
        <f>($E$173/$G$173)</f>
        <v>1.6740972222222221</v>
      </c>
      <c r="AD173" s="33">
        <f>($E$173/$G$173)</f>
        <v>1.6740972222222221</v>
      </c>
    </row>
    <row r="174" spans="1:32" x14ac:dyDescent="0.25">
      <c r="A174" s="29">
        <v>44867</v>
      </c>
      <c r="B174" s="83">
        <v>4735802249</v>
      </c>
      <c r="C174" s="84" t="s">
        <v>386</v>
      </c>
      <c r="D174" s="80">
        <v>4977.3100000000004</v>
      </c>
      <c r="E174" s="80">
        <v>4175.55</v>
      </c>
      <c r="F174" s="80">
        <v>34.56</v>
      </c>
      <c r="G174" s="80">
        <v>144</v>
      </c>
      <c r="S174" s="33"/>
      <c r="T174" s="33"/>
      <c r="U174" s="33"/>
      <c r="V174" s="33"/>
      <c r="W174" s="33"/>
      <c r="X174" s="33"/>
      <c r="Y174" s="33">
        <f>($E$174/$G$174)*0.5</f>
        <v>14.498437500000001</v>
      </c>
      <c r="Z174" s="33">
        <f>($E$174/$G$174)</f>
        <v>28.996875000000003</v>
      </c>
      <c r="AA174" s="33">
        <f>($E$174/$G$174)</f>
        <v>28.996875000000003</v>
      </c>
      <c r="AB174" s="33">
        <f>($E$174/$G$174)</f>
        <v>28.996875000000003</v>
      </c>
      <c r="AC174" s="33">
        <f>($E$174/$G$174)</f>
        <v>28.996875000000003</v>
      </c>
      <c r="AD174" s="33">
        <f>($E$174/$G$174)</f>
        <v>28.996875000000003</v>
      </c>
    </row>
    <row r="175" spans="1:32" x14ac:dyDescent="0.25">
      <c r="A175" s="29">
        <v>44867</v>
      </c>
      <c r="B175" s="83">
        <v>5374209165</v>
      </c>
      <c r="C175" s="84" t="s">
        <v>387</v>
      </c>
      <c r="D175" s="80">
        <v>1752.09</v>
      </c>
      <c r="E175" s="80">
        <v>1469.86</v>
      </c>
      <c r="F175" s="80">
        <v>12.17</v>
      </c>
      <c r="G175" s="80">
        <v>144</v>
      </c>
      <c r="S175" s="33"/>
      <c r="T175" s="33"/>
      <c r="U175" s="33"/>
      <c r="V175" s="33"/>
      <c r="W175" s="33"/>
      <c r="X175" s="33"/>
      <c r="Y175" s="33">
        <f>($E$175/$G$175)*0.5</f>
        <v>5.1036805555555551</v>
      </c>
      <c r="Z175" s="33">
        <f>($E$175/$G$175)</f>
        <v>10.20736111111111</v>
      </c>
      <c r="AA175" s="33">
        <f>($E$175/$G$175)</f>
        <v>10.20736111111111</v>
      </c>
      <c r="AB175" s="33">
        <f>($E$175/$G$175)</f>
        <v>10.20736111111111</v>
      </c>
      <c r="AC175" s="33">
        <f>($E$175/$G$175)</f>
        <v>10.20736111111111</v>
      </c>
      <c r="AD175" s="33">
        <f>($E$175/$G$175)</f>
        <v>10.20736111111111</v>
      </c>
    </row>
    <row r="176" spans="1:32" x14ac:dyDescent="0.25">
      <c r="A176" s="29">
        <v>44867</v>
      </c>
      <c r="B176" s="83">
        <v>7761813123</v>
      </c>
      <c r="C176" s="84" t="s">
        <v>388</v>
      </c>
      <c r="D176" s="80">
        <v>7830.62</v>
      </c>
      <c r="E176" s="80">
        <v>6569.24</v>
      </c>
      <c r="F176" s="80">
        <v>54.38</v>
      </c>
      <c r="G176" s="80">
        <v>144</v>
      </c>
      <c r="S176" s="33"/>
      <c r="T176" s="33"/>
      <c r="U176" s="33"/>
      <c r="V176" s="33"/>
      <c r="W176" s="33"/>
      <c r="X176" s="33"/>
      <c r="Y176" s="33">
        <f>($E$176/$G$176)*0.5</f>
        <v>22.809861111111111</v>
      </c>
      <c r="Z176" s="33">
        <f>($E$176/$G$176)</f>
        <v>45.619722222222222</v>
      </c>
      <c r="AA176" s="33">
        <f>($E$176/$G$176)</f>
        <v>45.619722222222222</v>
      </c>
      <c r="AB176" s="33">
        <f>($E$176/$G$176)</f>
        <v>45.619722222222222</v>
      </c>
      <c r="AC176" s="33">
        <f>($E$176/$G$176)</f>
        <v>45.619722222222222</v>
      </c>
      <c r="AD176" s="33">
        <f>($E$176/$G$176)</f>
        <v>45.619722222222222</v>
      </c>
    </row>
    <row r="177" spans="1:32" x14ac:dyDescent="0.25">
      <c r="A177" s="29">
        <v>44867</v>
      </c>
      <c r="B177" s="83">
        <v>8223412244</v>
      </c>
      <c r="C177" s="84">
        <v>822341201</v>
      </c>
      <c r="D177" s="80">
        <v>2708.84</v>
      </c>
      <c r="E177" s="80">
        <v>2272.4899999999998</v>
      </c>
      <c r="F177" s="80">
        <v>18.809999999999999</v>
      </c>
      <c r="G177" s="80">
        <v>144</v>
      </c>
      <c r="S177" s="33"/>
      <c r="T177" s="33"/>
      <c r="U177" s="33"/>
      <c r="V177" s="33"/>
      <c r="W177" s="33"/>
      <c r="X177" s="33"/>
      <c r="Y177" s="33">
        <f>($E$177/$G$177)*0.5</f>
        <v>7.8905902777777772</v>
      </c>
      <c r="Z177" s="33">
        <f>($E$177/$G$177)</f>
        <v>15.781180555555554</v>
      </c>
      <c r="AA177" s="33">
        <f>($E$177/$G$177)</f>
        <v>15.781180555555554</v>
      </c>
      <c r="AB177" s="33">
        <f>($E$177/$G$177)</f>
        <v>15.781180555555554</v>
      </c>
      <c r="AC177" s="33">
        <f>($E$177/$G$177)</f>
        <v>15.781180555555554</v>
      </c>
      <c r="AD177" s="33">
        <f>($E$177/$G$177)</f>
        <v>15.781180555555554</v>
      </c>
    </row>
    <row r="178" spans="1:32" x14ac:dyDescent="0.25">
      <c r="A178" s="29">
        <v>44867</v>
      </c>
      <c r="B178" s="83">
        <v>8616307167</v>
      </c>
      <c r="C178" s="84" t="s">
        <v>389</v>
      </c>
      <c r="D178" s="80">
        <v>744.9</v>
      </c>
      <c r="E178" s="80">
        <v>624.91</v>
      </c>
      <c r="F178" s="80">
        <v>5.17</v>
      </c>
      <c r="G178" s="80">
        <v>144</v>
      </c>
      <c r="S178" s="33"/>
      <c r="T178" s="33"/>
      <c r="U178" s="33"/>
      <c r="V178" s="33"/>
      <c r="W178" s="33"/>
      <c r="X178" s="33"/>
      <c r="Y178" s="33">
        <f>($E$178/$G$178)*0.5</f>
        <v>2.1698263888888887</v>
      </c>
      <c r="Z178" s="33">
        <f>($E$178/$G$178)</f>
        <v>4.3396527777777774</v>
      </c>
      <c r="AA178" s="33">
        <f>($E$178/$G$178)</f>
        <v>4.3396527777777774</v>
      </c>
      <c r="AB178" s="33">
        <f>($E$178/$G$178)</f>
        <v>4.3396527777777774</v>
      </c>
      <c r="AC178" s="33">
        <f>($E$178/$G$178)</f>
        <v>4.3396527777777774</v>
      </c>
      <c r="AD178" s="33">
        <f>($E$178/$G$178)</f>
        <v>4.3396527777777774</v>
      </c>
    </row>
    <row r="179" spans="1:32" x14ac:dyDescent="0.25">
      <c r="A179" s="29">
        <v>44867</v>
      </c>
      <c r="B179" s="83">
        <v>9997319157</v>
      </c>
      <c r="C179" s="84" t="s">
        <v>390</v>
      </c>
      <c r="D179" s="80">
        <v>6619.49</v>
      </c>
      <c r="E179" s="80">
        <v>5553.2</v>
      </c>
      <c r="F179" s="80">
        <v>45.97</v>
      </c>
      <c r="G179" s="80">
        <v>144</v>
      </c>
      <c r="S179" s="33"/>
      <c r="T179" s="33"/>
      <c r="U179" s="33"/>
      <c r="V179" s="33"/>
      <c r="W179" s="33"/>
      <c r="X179" s="33"/>
      <c r="Y179" s="33">
        <f>($E$179/$G$179)*0.5</f>
        <v>19.281944444444445</v>
      </c>
      <c r="Z179" s="33">
        <f>($E$179/$G$179)</f>
        <v>38.56388888888889</v>
      </c>
      <c r="AA179" s="33">
        <f>($E$179/$G$179)</f>
        <v>38.56388888888889</v>
      </c>
      <c r="AB179" s="33">
        <f>($E$179/$G$179)</f>
        <v>38.56388888888889</v>
      </c>
      <c r="AC179" s="33">
        <f>($E$179/$G$179)</f>
        <v>38.56388888888889</v>
      </c>
      <c r="AD179" s="33">
        <f>($E$179/$G$179)</f>
        <v>38.56388888888889</v>
      </c>
    </row>
    <row r="180" spans="1:32" x14ac:dyDescent="0.25">
      <c r="A180" s="29">
        <v>44879</v>
      </c>
      <c r="B180" s="83" t="s">
        <v>391</v>
      </c>
      <c r="C180" s="84">
        <v>46910801</v>
      </c>
      <c r="D180" s="80">
        <v>119.79</v>
      </c>
      <c r="E180" s="80">
        <v>100.49</v>
      </c>
      <c r="F180" s="80">
        <v>0.83</v>
      </c>
      <c r="G180" s="80">
        <v>144</v>
      </c>
      <c r="S180" s="33"/>
      <c r="T180" s="33"/>
      <c r="U180" s="33"/>
      <c r="V180" s="33"/>
      <c r="W180" s="33"/>
      <c r="X180" s="33"/>
      <c r="Y180" s="33">
        <f>($E$180/$G$180)*0.5</f>
        <v>0.34892361111111109</v>
      </c>
      <c r="Z180" s="33">
        <f>($E$180/$G$180)</f>
        <v>0.69784722222222217</v>
      </c>
      <c r="AA180" s="33">
        <f>($E$180/$G$180)</f>
        <v>0.69784722222222217</v>
      </c>
      <c r="AB180" s="33">
        <f>($E$180/$G$180)</f>
        <v>0.69784722222222217</v>
      </c>
      <c r="AC180" s="33">
        <f>($E$180/$G$180)</f>
        <v>0.69784722222222217</v>
      </c>
      <c r="AD180" s="33">
        <f>($E$180/$G$180)</f>
        <v>0.69784722222222217</v>
      </c>
    </row>
    <row r="181" spans="1:32" x14ac:dyDescent="0.25">
      <c r="A181" s="29">
        <v>44886</v>
      </c>
      <c r="B181" s="83" t="s">
        <v>392</v>
      </c>
      <c r="C181" s="84" t="s">
        <v>393</v>
      </c>
      <c r="D181" s="80">
        <v>1417.51</v>
      </c>
      <c r="E181" s="80">
        <v>1189.17</v>
      </c>
      <c r="F181" s="80">
        <v>9.84</v>
      </c>
      <c r="G181" s="80">
        <v>144</v>
      </c>
      <c r="S181" s="33"/>
      <c r="T181" s="33"/>
      <c r="U181" s="33"/>
      <c r="V181" s="33"/>
      <c r="W181" s="33"/>
      <c r="X181" s="33"/>
      <c r="Y181" s="33">
        <f>($E$181/$G$181)*0.5</f>
        <v>4.1290624999999999</v>
      </c>
      <c r="Z181" s="33">
        <f>($E$181/$G$181)</f>
        <v>8.2581249999999997</v>
      </c>
      <c r="AA181" s="91">
        <f>($E$181/$G$181)</f>
        <v>8.2581249999999997</v>
      </c>
      <c r="AB181" s="91">
        <f>($E$181/$G$181)</f>
        <v>8.2581249999999997</v>
      </c>
      <c r="AC181" s="91">
        <f>($E$181/$G$181)</f>
        <v>8.2581249999999997</v>
      </c>
      <c r="AD181" s="33">
        <f>($E$181/$G$181)</f>
        <v>8.2581249999999997</v>
      </c>
      <c r="AE181" s="6">
        <f>SUM(X181:AC181)</f>
        <v>37.161562500000002</v>
      </c>
    </row>
    <row r="182" spans="1:32" x14ac:dyDescent="0.25">
      <c r="A182" s="29">
        <v>44886</v>
      </c>
      <c r="B182" s="83" t="s">
        <v>394</v>
      </c>
      <c r="C182" s="84" t="s">
        <v>395</v>
      </c>
      <c r="D182" s="80">
        <v>11472.81</v>
      </c>
      <c r="E182" s="80">
        <v>9624.74</v>
      </c>
      <c r="F182" s="80">
        <v>79.67</v>
      </c>
      <c r="G182" s="80">
        <v>144</v>
      </c>
      <c r="S182" s="33"/>
      <c r="T182" s="33"/>
      <c r="U182" s="33"/>
      <c r="V182" s="33"/>
      <c r="W182" s="33"/>
      <c r="X182" s="33"/>
      <c r="Y182" s="33">
        <f>($E$182/$G$182)*0.5</f>
        <v>33.419236111111111</v>
      </c>
      <c r="Z182" s="33">
        <f>($E$182/$G$182)</f>
        <v>66.838472222222222</v>
      </c>
      <c r="AA182" s="91">
        <f>($E$182/$G$182)</f>
        <v>66.838472222222222</v>
      </c>
      <c r="AB182" s="91">
        <f>($E$182/$G$182)</f>
        <v>66.838472222222222</v>
      </c>
      <c r="AC182" s="91">
        <f>($E$182/$G$182)</f>
        <v>66.838472222222222</v>
      </c>
      <c r="AD182" s="85"/>
      <c r="AE182" s="6">
        <f t="shared" ref="AE182:AE186" si="125">SUM(X182:AC182)</f>
        <v>300.77312499999999</v>
      </c>
    </row>
    <row r="183" spans="1:32" x14ac:dyDescent="0.25">
      <c r="A183" s="29">
        <v>44886</v>
      </c>
      <c r="B183" s="83" t="s">
        <v>396</v>
      </c>
      <c r="C183" s="84" t="s">
        <v>397</v>
      </c>
      <c r="D183" s="80">
        <v>8779.08</v>
      </c>
      <c r="E183" s="80">
        <v>7364.92</v>
      </c>
      <c r="F183" s="80">
        <v>60.97</v>
      </c>
      <c r="G183" s="80">
        <v>144</v>
      </c>
      <c r="S183" s="33"/>
      <c r="T183" s="33"/>
      <c r="U183" s="33"/>
      <c r="V183" s="33"/>
      <c r="W183" s="33"/>
      <c r="X183" s="33"/>
      <c r="Y183" s="33">
        <f>($E$183/$G$183)*0.5</f>
        <v>25.572638888888889</v>
      </c>
      <c r="Z183" s="33">
        <f>($E$183/$G$183)</f>
        <v>51.145277777777778</v>
      </c>
      <c r="AA183" s="91">
        <f>($E$183/$G$183)</f>
        <v>51.145277777777778</v>
      </c>
      <c r="AB183" s="91">
        <f>($E$183/$G$183)</f>
        <v>51.145277777777778</v>
      </c>
      <c r="AC183" s="91">
        <f>($E$183/$G$183)</f>
        <v>51.145277777777778</v>
      </c>
      <c r="AD183" s="33">
        <f>($E$183/$G$183)</f>
        <v>51.145277777777778</v>
      </c>
      <c r="AE183" s="6">
        <f t="shared" si="125"/>
        <v>230.15375</v>
      </c>
    </row>
    <row r="184" spans="1:32" x14ac:dyDescent="0.25">
      <c r="A184" s="29">
        <v>44886</v>
      </c>
      <c r="B184" s="83" t="s">
        <v>398</v>
      </c>
      <c r="C184" s="84" t="s">
        <v>399</v>
      </c>
      <c r="D184" s="80">
        <v>1913.3</v>
      </c>
      <c r="E184" s="80">
        <v>1605.1</v>
      </c>
      <c r="F184" s="80">
        <v>13.29</v>
      </c>
      <c r="G184" s="80">
        <v>144</v>
      </c>
      <c r="S184" s="33"/>
      <c r="T184" s="33"/>
      <c r="U184" s="33"/>
      <c r="V184" s="33"/>
      <c r="W184" s="33"/>
      <c r="X184" s="33"/>
      <c r="Y184" s="33">
        <f>($E$184/$G$184)*0.5</f>
        <v>5.5732638888888886</v>
      </c>
      <c r="Z184" s="33">
        <f>($E$184/$G$184)</f>
        <v>11.146527777777777</v>
      </c>
      <c r="AA184" s="91">
        <f>($E$184/$G$184)</f>
        <v>11.146527777777777</v>
      </c>
      <c r="AB184" s="91">
        <f>($E$184/$G$184)</f>
        <v>11.146527777777777</v>
      </c>
      <c r="AC184" s="91">
        <f>($E$184/$G$184)</f>
        <v>11.146527777777777</v>
      </c>
      <c r="AD184" s="85"/>
      <c r="AE184" s="6">
        <f t="shared" si="125"/>
        <v>50.159374999999997</v>
      </c>
    </row>
    <row r="185" spans="1:32" x14ac:dyDescent="0.25">
      <c r="A185" s="29">
        <v>44893</v>
      </c>
      <c r="B185" s="83" t="s">
        <v>400</v>
      </c>
      <c r="C185" s="84" t="s">
        <v>401</v>
      </c>
      <c r="D185" s="80">
        <v>568.20000000000005</v>
      </c>
      <c r="E185" s="80">
        <v>476.68</v>
      </c>
      <c r="F185" s="80">
        <v>3.95</v>
      </c>
      <c r="G185" s="80">
        <v>144</v>
      </c>
      <c r="S185" s="33"/>
      <c r="T185" s="33"/>
      <c r="U185" s="33"/>
      <c r="V185" s="33"/>
      <c r="W185" s="33"/>
      <c r="X185" s="33"/>
      <c r="Y185" s="33">
        <f>($E$185/$G$185)*0.5</f>
        <v>1.6551388888888889</v>
      </c>
      <c r="Z185" s="33">
        <f>($E$185/$G$185)</f>
        <v>3.3102777777777779</v>
      </c>
      <c r="AA185" s="91">
        <f>($E$185/$G$185)</f>
        <v>3.3102777777777779</v>
      </c>
      <c r="AB185" s="91">
        <f>($E$185/$G$185)</f>
        <v>3.3102777777777779</v>
      </c>
      <c r="AC185" s="91">
        <f>($E$185/$G$185)</f>
        <v>3.3102777777777779</v>
      </c>
      <c r="AD185" s="85"/>
      <c r="AE185" s="6">
        <f t="shared" si="125"/>
        <v>14.89625</v>
      </c>
    </row>
    <row r="186" spans="1:32" x14ac:dyDescent="0.25">
      <c r="A186" s="29">
        <v>44893</v>
      </c>
      <c r="B186" s="83" t="s">
        <v>402</v>
      </c>
      <c r="C186" s="84" t="s">
        <v>403</v>
      </c>
      <c r="D186" s="80">
        <v>1157.6600000000001</v>
      </c>
      <c r="E186" s="80">
        <v>971.18</v>
      </c>
      <c r="F186" s="80">
        <v>8.0399999999999991</v>
      </c>
      <c r="G186" s="80">
        <v>144</v>
      </c>
      <c r="S186" s="33"/>
      <c r="T186" s="33"/>
      <c r="U186" s="33"/>
      <c r="V186" s="33"/>
      <c r="W186" s="33"/>
      <c r="X186" s="33"/>
      <c r="Y186" s="38">
        <f>($E$186/$G$186)*0.5</f>
        <v>3.3721527777777776</v>
      </c>
      <c r="Z186" s="33">
        <f>($E$186/$G$186)</f>
        <v>6.7443055555555551</v>
      </c>
      <c r="AA186" s="91">
        <f>($E$186/$G$186)</f>
        <v>6.7443055555555551</v>
      </c>
      <c r="AB186" s="91">
        <f>($E$186/$G$186)</f>
        <v>6.7443055555555551</v>
      </c>
      <c r="AC186" s="91">
        <f>($E$186/$G$186)</f>
        <v>6.7443055555555551</v>
      </c>
      <c r="AD186" s="85"/>
      <c r="AE186" s="6">
        <f t="shared" si="125"/>
        <v>30.349374999999998</v>
      </c>
    </row>
    <row r="187" spans="1:32" x14ac:dyDescent="0.25">
      <c r="Y187" s="35">
        <f>SUM(Y34:Y186)</f>
        <v>4734.4908993806794</v>
      </c>
      <c r="Z187" s="35"/>
      <c r="AA187" s="35"/>
      <c r="AB187" s="35"/>
      <c r="AC187" s="35"/>
      <c r="AD187" s="35"/>
      <c r="AE187" s="35">
        <f>SUM(AE181:AE186)</f>
        <v>663.49343750000003</v>
      </c>
      <c r="AF187" s="9" t="s">
        <v>493</v>
      </c>
    </row>
    <row r="189" spans="1:32" hidden="1" x14ac:dyDescent="0.25">
      <c r="A189" s="29">
        <v>44897</v>
      </c>
      <c r="B189" s="83" t="s">
        <v>435</v>
      </c>
      <c r="C189" s="84" t="s">
        <v>436</v>
      </c>
      <c r="D189" s="80">
        <v>4080.57</v>
      </c>
      <c r="E189" s="80">
        <v>3423.26</v>
      </c>
      <c r="F189" s="112">
        <v>28.34</v>
      </c>
      <c r="G189" s="80">
        <v>144</v>
      </c>
      <c r="S189" s="33"/>
      <c r="T189" s="33"/>
      <c r="U189" s="33"/>
      <c r="V189" s="33"/>
      <c r="W189" s="33"/>
      <c r="X189" s="33"/>
      <c r="Y189" s="33"/>
      <c r="Z189" s="33">
        <f>($E$189/$G$189)*0.5</f>
        <v>11.886319444444446</v>
      </c>
      <c r="AA189" s="33">
        <f>($E$189/$G$189)</f>
        <v>23.772638888888892</v>
      </c>
      <c r="AB189" s="33">
        <f>($E$189/$G$189)</f>
        <v>23.772638888888892</v>
      </c>
      <c r="AC189" s="33">
        <f>($E$189/$G$189)</f>
        <v>23.772638888888892</v>
      </c>
      <c r="AD189" s="33">
        <f>($E$189/$G$189)</f>
        <v>23.772638888888892</v>
      </c>
    </row>
    <row r="190" spans="1:32" hidden="1" x14ac:dyDescent="0.25">
      <c r="A190" s="29">
        <v>44907</v>
      </c>
      <c r="B190" s="83">
        <v>4393308166</v>
      </c>
      <c r="C190" s="84">
        <v>439330801</v>
      </c>
      <c r="D190" s="80">
        <v>7962.91</v>
      </c>
      <c r="E190" s="80">
        <v>6680.22</v>
      </c>
      <c r="F190" s="112">
        <v>55.3</v>
      </c>
      <c r="G190" s="80">
        <v>144</v>
      </c>
      <c r="S190" s="33"/>
      <c r="T190" s="33"/>
      <c r="U190" s="33"/>
      <c r="V190" s="33"/>
      <c r="W190" s="33"/>
      <c r="X190" s="33"/>
      <c r="Y190" s="33"/>
      <c r="Z190" s="33">
        <f>($E$190/$G$190)*0.5</f>
        <v>23.195208333333333</v>
      </c>
      <c r="AA190" s="33">
        <f>($E$190/$G$190)</f>
        <v>46.390416666666667</v>
      </c>
      <c r="AB190" s="33">
        <f>($E$190/$G$190)</f>
        <v>46.390416666666667</v>
      </c>
      <c r="AC190" s="33">
        <f>($E$190/$G$190)</f>
        <v>46.390416666666667</v>
      </c>
      <c r="AD190" s="33">
        <f>($E$190/$G$190)</f>
        <v>46.390416666666667</v>
      </c>
    </row>
    <row r="191" spans="1:32" hidden="1" x14ac:dyDescent="0.25">
      <c r="A191" s="29">
        <v>44907</v>
      </c>
      <c r="B191" s="83">
        <v>4544101216</v>
      </c>
      <c r="C191" s="84">
        <v>454410101</v>
      </c>
      <c r="D191" s="80">
        <v>2824.93</v>
      </c>
      <c r="E191" s="80">
        <v>2369.88</v>
      </c>
      <c r="F191" s="112">
        <v>19.62</v>
      </c>
      <c r="G191" s="80">
        <v>144</v>
      </c>
      <c r="S191" s="33"/>
      <c r="T191" s="33"/>
      <c r="U191" s="33"/>
      <c r="V191" s="33"/>
      <c r="W191" s="33"/>
      <c r="X191" s="33"/>
      <c r="Y191" s="33"/>
      <c r="Z191" s="33">
        <f>($E$191/$G$191)*0.5</f>
        <v>8.2287499999999998</v>
      </c>
      <c r="AA191" s="33">
        <f>($E$191/$G$191)</f>
        <v>16.4575</v>
      </c>
      <c r="AB191" s="33">
        <f>($E$191/$G$191)</f>
        <v>16.4575</v>
      </c>
      <c r="AC191" s="33">
        <f>($E$191/$G$191)</f>
        <v>16.4575</v>
      </c>
      <c r="AD191" s="33">
        <f>($E$191/$G$191)</f>
        <v>16.4575</v>
      </c>
    </row>
    <row r="192" spans="1:32" hidden="1" x14ac:dyDescent="0.25">
      <c r="A192" s="29">
        <v>44907</v>
      </c>
      <c r="B192" s="83">
        <v>5819204146</v>
      </c>
      <c r="C192" s="84">
        <v>581920401</v>
      </c>
      <c r="D192" s="80">
        <v>926.38</v>
      </c>
      <c r="E192" s="80">
        <v>777.16</v>
      </c>
      <c r="F192" s="112">
        <v>6.43</v>
      </c>
      <c r="G192" s="80">
        <v>144</v>
      </c>
      <c r="S192" s="33"/>
      <c r="T192" s="33"/>
      <c r="U192" s="33"/>
      <c r="V192" s="33"/>
      <c r="W192" s="33"/>
      <c r="X192" s="33"/>
      <c r="Y192" s="33"/>
      <c r="Z192" s="33">
        <f>($E$192/$G$192)*0.5</f>
        <v>2.6984722222222222</v>
      </c>
      <c r="AA192" s="33">
        <f>($E$192/$G$192)</f>
        <v>5.3969444444444443</v>
      </c>
      <c r="AB192" s="33">
        <f>($E$192/$G$192)</f>
        <v>5.3969444444444443</v>
      </c>
      <c r="AC192" s="91">
        <f>($E$192/$G$192)</f>
        <v>5.3969444444444443</v>
      </c>
      <c r="AD192" s="33">
        <f>($E$192/$G$192)</f>
        <v>5.3969444444444443</v>
      </c>
    </row>
    <row r="193" spans="1:30" hidden="1" x14ac:dyDescent="0.25">
      <c r="A193" s="29">
        <v>44914</v>
      </c>
      <c r="B193" s="83" t="s">
        <v>437</v>
      </c>
      <c r="C193" s="84">
        <v>37740601</v>
      </c>
      <c r="D193" s="80">
        <v>4716.4399999999996</v>
      </c>
      <c r="E193" s="80">
        <v>3956.71</v>
      </c>
      <c r="F193" s="112">
        <v>32.75</v>
      </c>
      <c r="G193" s="80">
        <v>144</v>
      </c>
      <c r="S193" s="33"/>
      <c r="T193" s="33"/>
      <c r="U193" s="33"/>
      <c r="V193" s="33"/>
      <c r="W193" s="33"/>
      <c r="X193" s="33"/>
      <c r="Y193" s="33"/>
      <c r="Z193" s="33">
        <f>($E$193/$G$193)*0.5</f>
        <v>13.738576388888889</v>
      </c>
      <c r="AA193" s="33">
        <f>($E$193/$G$193)</f>
        <v>27.477152777777778</v>
      </c>
      <c r="AB193" s="33">
        <f>($E$193/$G$193)</f>
        <v>27.477152777777778</v>
      </c>
      <c r="AC193" s="33">
        <f>($E$193/$G$193)</f>
        <v>27.477152777777778</v>
      </c>
      <c r="AD193" s="33">
        <f>($E$193/$G$193)</f>
        <v>27.477152777777778</v>
      </c>
    </row>
    <row r="194" spans="1:30" hidden="1" x14ac:dyDescent="0.25">
      <c r="A194" s="29">
        <v>44914</v>
      </c>
      <c r="B194" s="83">
        <v>7677516247</v>
      </c>
      <c r="C194" s="84">
        <v>767751601</v>
      </c>
      <c r="D194" s="80">
        <v>9443.36</v>
      </c>
      <c r="E194" s="80">
        <v>8092.04</v>
      </c>
      <c r="F194" s="112">
        <v>74.95</v>
      </c>
      <c r="G194" s="80">
        <v>126</v>
      </c>
      <c r="S194" s="33"/>
      <c r="T194" s="33"/>
      <c r="U194" s="33"/>
      <c r="V194" s="33"/>
      <c r="W194" s="33"/>
      <c r="X194" s="33"/>
      <c r="Y194" s="33"/>
      <c r="Z194" s="33">
        <f>($E$194/$G$194)*0.5</f>
        <v>32.111269841269838</v>
      </c>
      <c r="AA194" s="33">
        <f>($E$194/$G$194)</f>
        <v>64.222539682539676</v>
      </c>
      <c r="AB194" s="33">
        <f>($E$194/$G$194)</f>
        <v>64.222539682539676</v>
      </c>
      <c r="AC194" s="33">
        <f>($E$194/$G$194)</f>
        <v>64.222539682539676</v>
      </c>
      <c r="AD194" s="33">
        <f>($E$194/$G$194)</f>
        <v>64.222539682539676</v>
      </c>
    </row>
    <row r="195" spans="1:30" hidden="1" x14ac:dyDescent="0.25">
      <c r="A195" s="29">
        <v>44914</v>
      </c>
      <c r="B195" s="83">
        <v>6344605176</v>
      </c>
      <c r="C195" s="84">
        <v>634460501</v>
      </c>
      <c r="D195" s="80">
        <v>6009.04</v>
      </c>
      <c r="E195" s="80">
        <v>5041.09</v>
      </c>
      <c r="F195" s="112">
        <v>41.73</v>
      </c>
      <c r="G195" s="80">
        <v>144</v>
      </c>
      <c r="S195" s="33"/>
      <c r="T195" s="33"/>
      <c r="U195" s="33"/>
      <c r="V195" s="33"/>
      <c r="W195" s="33"/>
      <c r="X195" s="33"/>
      <c r="Y195" s="33"/>
      <c r="Z195" s="33">
        <f>($E$195/$G$195)*0.5</f>
        <v>17.503784722222221</v>
      </c>
      <c r="AA195" s="33">
        <f>($E$195/$G$195)</f>
        <v>35.007569444444442</v>
      </c>
      <c r="AB195" s="33">
        <f>($E$195/$G$195)</f>
        <v>35.007569444444442</v>
      </c>
      <c r="AC195" s="33">
        <f>($E$195/$G$195)</f>
        <v>35.007569444444442</v>
      </c>
      <c r="AD195" s="33">
        <f>($E$195/$G$195)</f>
        <v>35.007569444444442</v>
      </c>
    </row>
    <row r="196" spans="1:30" hidden="1" x14ac:dyDescent="0.25">
      <c r="A196" s="29">
        <v>44914</v>
      </c>
      <c r="B196" s="83">
        <v>1551118117</v>
      </c>
      <c r="C196" s="84">
        <v>155111801</v>
      </c>
      <c r="D196" s="80">
        <v>6144.96</v>
      </c>
      <c r="E196" s="80">
        <v>5155.1099999999997</v>
      </c>
      <c r="F196" s="112">
        <v>42.67</v>
      </c>
      <c r="G196" s="80">
        <v>144</v>
      </c>
      <c r="S196" s="33"/>
      <c r="T196" s="33"/>
      <c r="U196" s="33"/>
      <c r="V196" s="33"/>
      <c r="W196" s="33"/>
      <c r="X196" s="33"/>
      <c r="Y196" s="33"/>
      <c r="Z196" s="33">
        <f>($E$196/$G$196)*0.5</f>
        <v>17.899687499999999</v>
      </c>
      <c r="AA196" s="33">
        <f>($E$196/$G$196)</f>
        <v>35.799374999999998</v>
      </c>
      <c r="AB196" s="33">
        <f>($E$196/$G$196)</f>
        <v>35.799374999999998</v>
      </c>
      <c r="AC196" s="33">
        <f>($E$196/$G$196)</f>
        <v>35.799374999999998</v>
      </c>
      <c r="AD196" s="33">
        <f>($E$196/$G$196)</f>
        <v>35.799374999999998</v>
      </c>
    </row>
    <row r="197" spans="1:30" hidden="1" x14ac:dyDescent="0.25">
      <c r="A197" s="29">
        <v>44921</v>
      </c>
      <c r="B197" s="41">
        <v>2051117127</v>
      </c>
      <c r="C197" s="84">
        <v>205111701</v>
      </c>
      <c r="D197" s="80">
        <v>6936.19</v>
      </c>
      <c r="E197" s="80">
        <v>5818.89</v>
      </c>
      <c r="F197" s="112">
        <v>48.17</v>
      </c>
      <c r="G197" s="80">
        <v>144</v>
      </c>
      <c r="S197" s="33"/>
      <c r="T197" s="33"/>
      <c r="U197" s="33"/>
      <c r="V197" s="33"/>
      <c r="W197" s="33"/>
      <c r="X197" s="33"/>
      <c r="Y197" s="33"/>
      <c r="Z197" s="33">
        <f>($E$197/$G$197)*0.5</f>
        <v>20.204479166666669</v>
      </c>
      <c r="AA197" s="33">
        <f>($E$197/$G$197)</f>
        <v>40.408958333333338</v>
      </c>
      <c r="AB197" s="33">
        <f>($E$197/$G$197)</f>
        <v>40.408958333333338</v>
      </c>
      <c r="AC197" s="33">
        <f>($E$197/$G$197)</f>
        <v>40.408958333333338</v>
      </c>
      <c r="AD197" s="33">
        <f>($E$197/$G$197)</f>
        <v>40.408958333333338</v>
      </c>
    </row>
    <row r="198" spans="1:30" hidden="1" x14ac:dyDescent="0.25">
      <c r="A198" s="29">
        <v>44921</v>
      </c>
      <c r="B198" s="83">
        <v>9942511131</v>
      </c>
      <c r="C198" s="84">
        <v>994251101</v>
      </c>
      <c r="D198" s="80">
        <v>8047.2</v>
      </c>
      <c r="E198" s="80">
        <v>6774.76</v>
      </c>
      <c r="F198" s="112">
        <v>57.07</v>
      </c>
      <c r="G198" s="80">
        <v>141</v>
      </c>
      <c r="S198" s="33"/>
      <c r="T198" s="33"/>
      <c r="U198" s="33"/>
      <c r="V198" s="33"/>
      <c r="W198" s="33"/>
      <c r="X198" s="33"/>
      <c r="Y198" s="33"/>
      <c r="Z198" s="33">
        <f>($E$198/$G$198)*0.5</f>
        <v>24.023971631205676</v>
      </c>
      <c r="AA198" s="33">
        <f>($E$198/$G$198)</f>
        <v>48.047943262411351</v>
      </c>
      <c r="AB198" s="33">
        <f>($E$198/$G$198)</f>
        <v>48.047943262411351</v>
      </c>
      <c r="AC198" s="33">
        <f>($E$198/$G$198)</f>
        <v>48.047943262411351</v>
      </c>
      <c r="AD198" s="33">
        <f>($E$198/$G$198)</f>
        <v>48.047943262411351</v>
      </c>
    </row>
    <row r="199" spans="1:30" hidden="1" x14ac:dyDescent="0.25">
      <c r="A199" s="29">
        <v>44921</v>
      </c>
      <c r="B199" s="83">
        <v>9770819117</v>
      </c>
      <c r="C199" s="84">
        <v>977081901</v>
      </c>
      <c r="D199" s="80">
        <v>2596.94</v>
      </c>
      <c r="E199" s="80">
        <v>2204.4</v>
      </c>
      <c r="F199" s="112">
        <v>19.38</v>
      </c>
      <c r="G199" s="80">
        <v>134</v>
      </c>
      <c r="S199" s="33"/>
      <c r="T199" s="33"/>
      <c r="U199" s="33"/>
      <c r="V199" s="33"/>
      <c r="W199" s="33"/>
      <c r="X199" s="33"/>
      <c r="Y199" s="33"/>
      <c r="Z199" s="38">
        <f>($E$199/$G$199)*0.5</f>
        <v>8.2253731343283594</v>
      </c>
      <c r="AA199" s="33">
        <f>($E$199/$G$199)</f>
        <v>16.450746268656719</v>
      </c>
      <c r="AB199" s="33">
        <f>($E$199/$G$199)</f>
        <v>16.450746268656719</v>
      </c>
      <c r="AC199" s="33">
        <f>($E$199/$G$199)</f>
        <v>16.450746268656719</v>
      </c>
      <c r="AD199" s="33">
        <f>($E$199/$G$199)</f>
        <v>16.450746268656719</v>
      </c>
    </row>
    <row r="200" spans="1:30" hidden="1" x14ac:dyDescent="0.25">
      <c r="Z200" s="35">
        <f>SUM(Z34:Z199)</f>
        <v>5064.0171737097062</v>
      </c>
      <c r="AA200" s="35"/>
      <c r="AB200" s="35"/>
      <c r="AC200" s="35"/>
      <c r="AD200" s="35"/>
    </row>
    <row r="201" spans="1:30" hidden="1" x14ac:dyDescent="0.25"/>
    <row r="202" spans="1:30" hidden="1" x14ac:dyDescent="0.25">
      <c r="A202" s="29">
        <v>44935</v>
      </c>
      <c r="B202" s="83">
        <v>9322112111</v>
      </c>
      <c r="C202" s="84">
        <v>932211201</v>
      </c>
      <c r="D202" s="80">
        <v>12114.1</v>
      </c>
      <c r="E202" s="80">
        <v>10162.73</v>
      </c>
      <c r="F202" s="112">
        <v>84.13</v>
      </c>
      <c r="G202" s="80">
        <v>144</v>
      </c>
      <c r="S202" s="33"/>
      <c r="T202" s="33"/>
      <c r="U202" s="33"/>
      <c r="V202" s="33"/>
      <c r="W202" s="33"/>
      <c r="X202" s="33"/>
      <c r="Y202" s="33"/>
      <c r="Z202" s="33"/>
      <c r="AA202" s="33">
        <f>($E$202/$G$202)*0.5</f>
        <v>35.287256944444444</v>
      </c>
      <c r="AB202" s="91">
        <f>($E$202/$G$202)</f>
        <v>70.574513888888887</v>
      </c>
      <c r="AC202" s="33">
        <f>($E$202/$G$202)</f>
        <v>70.574513888888887</v>
      </c>
      <c r="AD202" s="33">
        <f>($E$202/$G$202)</f>
        <v>70.574513888888887</v>
      </c>
    </row>
    <row r="203" spans="1:30" hidden="1" x14ac:dyDescent="0.25">
      <c r="A203" s="29">
        <v>44935</v>
      </c>
      <c r="B203" s="83">
        <v>5590210136</v>
      </c>
      <c r="C203" s="84">
        <v>559021001</v>
      </c>
      <c r="D203" s="80">
        <v>1403.62</v>
      </c>
      <c r="E203" s="80">
        <v>1177.52</v>
      </c>
      <c r="F203" s="112">
        <v>9.75</v>
      </c>
      <c r="G203" s="80">
        <v>144</v>
      </c>
      <c r="S203" s="33"/>
      <c r="T203" s="33"/>
      <c r="U203" s="33"/>
      <c r="V203" s="33"/>
      <c r="W203" s="33"/>
      <c r="X203" s="33"/>
      <c r="Y203" s="33"/>
      <c r="Z203" s="33"/>
      <c r="AA203" s="33">
        <f>($E$203/$G$203)*0.5</f>
        <v>4.0886111111111108</v>
      </c>
      <c r="AB203" s="33">
        <f>($E$203/$G$203)</f>
        <v>8.1772222222222215</v>
      </c>
      <c r="AC203" s="33">
        <f>($E$203/$G$203)</f>
        <v>8.1772222222222215</v>
      </c>
      <c r="AD203" s="33">
        <f>($E$203/$G$203)</f>
        <v>8.1772222222222215</v>
      </c>
    </row>
    <row r="204" spans="1:30" hidden="1" x14ac:dyDescent="0.25">
      <c r="A204" s="29">
        <v>44942</v>
      </c>
      <c r="B204" s="83" t="s">
        <v>450</v>
      </c>
      <c r="C204" s="84">
        <v>85500300</v>
      </c>
      <c r="D204" s="80">
        <v>4214.1099999999997</v>
      </c>
      <c r="E204" s="80">
        <v>3535.29</v>
      </c>
      <c r="F204" s="112">
        <v>29.26</v>
      </c>
      <c r="G204" s="80">
        <v>144</v>
      </c>
      <c r="S204" s="33"/>
      <c r="T204" s="33"/>
      <c r="U204" s="33"/>
      <c r="V204" s="33"/>
      <c r="W204" s="33"/>
      <c r="X204" s="33"/>
      <c r="Y204" s="33"/>
      <c r="Z204" s="33"/>
      <c r="AA204" s="33">
        <f>($E$204/$G$204)*0.5</f>
        <v>12.2753125</v>
      </c>
      <c r="AB204" s="33">
        <f>($E$204/$G$204)</f>
        <v>24.550625</v>
      </c>
      <c r="AC204" s="33">
        <f>($E$204/$G$204)</f>
        <v>24.550625</v>
      </c>
      <c r="AD204" s="33">
        <f>($E$204/$G$204)</f>
        <v>24.550625</v>
      </c>
    </row>
    <row r="205" spans="1:30" hidden="1" x14ac:dyDescent="0.25">
      <c r="A205" s="29">
        <v>44949</v>
      </c>
      <c r="B205" s="83" t="s">
        <v>451</v>
      </c>
      <c r="C205" s="84">
        <v>70516500</v>
      </c>
      <c r="D205" s="80">
        <v>9161.86</v>
      </c>
      <c r="E205" s="80">
        <v>7686.04</v>
      </c>
      <c r="F205" s="112">
        <v>63.62</v>
      </c>
      <c r="G205" s="80">
        <v>144</v>
      </c>
      <c r="S205" s="33"/>
      <c r="T205" s="33"/>
      <c r="U205" s="33"/>
      <c r="V205" s="33"/>
      <c r="W205" s="33"/>
      <c r="X205" s="33"/>
      <c r="Y205" s="33"/>
      <c r="Z205" s="33"/>
      <c r="AA205" s="33">
        <f>($E$205/$G$205)*0.5</f>
        <v>26.687638888888888</v>
      </c>
      <c r="AB205" s="91">
        <f>($E$205/$G$205)</f>
        <v>53.375277777777775</v>
      </c>
      <c r="AC205" s="33">
        <f>($E$205/$G$205)</f>
        <v>53.375277777777775</v>
      </c>
      <c r="AD205" s="33">
        <f>($E$205/$G$205)</f>
        <v>53.375277777777775</v>
      </c>
    </row>
    <row r="206" spans="1:30" hidden="1" x14ac:dyDescent="0.25">
      <c r="A206" s="29">
        <v>44949</v>
      </c>
      <c r="B206" s="83">
        <v>3621143008</v>
      </c>
      <c r="C206" s="84">
        <v>362114300</v>
      </c>
      <c r="D206" s="80">
        <v>11439.16</v>
      </c>
      <c r="E206" s="80">
        <v>9596.51</v>
      </c>
      <c r="F206" s="112">
        <v>79.44</v>
      </c>
      <c r="G206" s="80">
        <v>144</v>
      </c>
      <c r="S206" s="33"/>
      <c r="T206" s="33"/>
      <c r="U206" s="33"/>
      <c r="V206" s="33"/>
      <c r="W206" s="33"/>
      <c r="X206" s="33"/>
      <c r="Y206" s="33"/>
      <c r="Z206" s="33"/>
      <c r="AA206" s="33">
        <f>($E$206/$G$206)*0.5</f>
        <v>33.321215277777782</v>
      </c>
      <c r="AB206" s="33">
        <f>($E$206/$G$206)</f>
        <v>66.642430555555563</v>
      </c>
      <c r="AC206" s="33">
        <f>($E$206/$G$206)</f>
        <v>66.642430555555563</v>
      </c>
      <c r="AD206" s="33">
        <f>($E$206/$G$206)</f>
        <v>66.642430555555563</v>
      </c>
    </row>
    <row r="207" spans="1:30" hidden="1" x14ac:dyDescent="0.25">
      <c r="A207" s="29">
        <v>44949</v>
      </c>
      <c r="B207" s="83">
        <v>5909101130</v>
      </c>
      <c r="C207" s="84">
        <v>590910101</v>
      </c>
      <c r="D207" s="80">
        <v>6084.87</v>
      </c>
      <c r="E207" s="80">
        <v>5104.7</v>
      </c>
      <c r="F207" s="112">
        <v>42.26</v>
      </c>
      <c r="G207" s="80">
        <v>144</v>
      </c>
      <c r="S207" s="33"/>
      <c r="T207" s="33"/>
      <c r="U207" s="33"/>
      <c r="V207" s="33"/>
      <c r="W207" s="33"/>
      <c r="X207" s="33"/>
      <c r="Y207" s="33"/>
      <c r="Z207" s="33"/>
      <c r="AA207" s="33">
        <f>($E$207/$G$207)*0.5</f>
        <v>17.724652777777777</v>
      </c>
      <c r="AB207" s="33">
        <f>($E$207/$G$207)</f>
        <v>35.449305555555554</v>
      </c>
      <c r="AC207" s="33">
        <f>($E$207/$G$207)</f>
        <v>35.449305555555554</v>
      </c>
      <c r="AD207" s="33">
        <f>($E$207/$G$207)</f>
        <v>35.449305555555554</v>
      </c>
    </row>
    <row r="208" spans="1:30" hidden="1" x14ac:dyDescent="0.25">
      <c r="A208" s="29">
        <v>44949</v>
      </c>
      <c r="B208" s="83" t="s">
        <v>452</v>
      </c>
      <c r="C208" s="84">
        <v>30570701</v>
      </c>
      <c r="D208" s="80">
        <v>5406.01</v>
      </c>
      <c r="E208" s="80">
        <v>4535.1899999999996</v>
      </c>
      <c r="F208" s="112">
        <v>37.54</v>
      </c>
      <c r="G208" s="80">
        <v>144</v>
      </c>
      <c r="S208" s="33"/>
      <c r="T208" s="33"/>
      <c r="U208" s="33"/>
      <c r="V208" s="33"/>
      <c r="W208" s="33"/>
      <c r="X208" s="33"/>
      <c r="Y208" s="33"/>
      <c r="Z208" s="33"/>
      <c r="AA208" s="33">
        <f>($E$208/$G$208)*0.5</f>
        <v>15.747187499999999</v>
      </c>
      <c r="AB208" s="33">
        <f>($E$208/$G$208)</f>
        <v>31.494374999999998</v>
      </c>
      <c r="AC208" s="33">
        <f>($E$208/$G$208)</f>
        <v>31.494374999999998</v>
      </c>
      <c r="AD208" s="33">
        <f>($E$208/$G$208)</f>
        <v>31.494374999999998</v>
      </c>
    </row>
    <row r="209" spans="1:30" hidden="1" x14ac:dyDescent="0.25">
      <c r="A209" s="29">
        <v>44949</v>
      </c>
      <c r="B209" s="83">
        <v>1533504135</v>
      </c>
      <c r="C209" s="84">
        <v>153350401</v>
      </c>
      <c r="D209" s="80">
        <v>1892.32</v>
      </c>
      <c r="E209" s="80">
        <v>1587.5</v>
      </c>
      <c r="F209" s="112">
        <v>13.14</v>
      </c>
      <c r="G209" s="80">
        <v>144</v>
      </c>
      <c r="S209" s="33"/>
      <c r="T209" s="33"/>
      <c r="U209" s="33"/>
      <c r="V209" s="33"/>
      <c r="W209" s="33"/>
      <c r="X209" s="33"/>
      <c r="Y209" s="33"/>
      <c r="Z209" s="33"/>
      <c r="AA209" s="38">
        <f>($E$209/$G$209)*0.5</f>
        <v>5.5121527777777777</v>
      </c>
      <c r="AB209" s="33">
        <f>($E$209/$G$209)</f>
        <v>11.024305555555555</v>
      </c>
      <c r="AC209" s="33">
        <f>($E$209/$G$209)</f>
        <v>11.024305555555555</v>
      </c>
      <c r="AD209" s="33">
        <f>($E$209/$G$209)</f>
        <v>11.024305555555555</v>
      </c>
    </row>
    <row r="210" spans="1:30" hidden="1" x14ac:dyDescent="0.25">
      <c r="Z210" s="35"/>
      <c r="AA210" s="35">
        <f>SUM(AA34:AA209)</f>
        <v>5394.3770938720654</v>
      </c>
      <c r="AB210" s="35"/>
      <c r="AC210" s="35"/>
      <c r="AD210" s="35"/>
    </row>
    <row r="211" spans="1:30" hidden="1" x14ac:dyDescent="0.25"/>
    <row r="212" spans="1:30" hidden="1" x14ac:dyDescent="0.25">
      <c r="A212" s="29">
        <v>44963</v>
      </c>
      <c r="B212" s="83">
        <v>2937113032</v>
      </c>
      <c r="C212" s="84">
        <v>293711300</v>
      </c>
      <c r="D212" s="80">
        <v>3941.28</v>
      </c>
      <c r="E212" s="80">
        <v>3306.41</v>
      </c>
      <c r="F212" s="112">
        <v>27.37</v>
      </c>
      <c r="G212" s="80">
        <v>144</v>
      </c>
      <c r="S212" s="33"/>
      <c r="T212" s="33"/>
      <c r="U212" s="33"/>
      <c r="V212" s="33"/>
      <c r="W212" s="33"/>
      <c r="X212" s="33"/>
      <c r="Y212" s="33"/>
      <c r="Z212" s="33"/>
      <c r="AA212" s="33"/>
      <c r="AB212" s="33">
        <f>($E$212/$G$212)*0.5</f>
        <v>11.480590277777777</v>
      </c>
      <c r="AC212" s="91">
        <f>($E$212/$G$212)</f>
        <v>22.961180555555554</v>
      </c>
      <c r="AD212" s="33">
        <f>($E$212/$G$212)</f>
        <v>22.961180555555554</v>
      </c>
    </row>
    <row r="213" spans="1:30" hidden="1" x14ac:dyDescent="0.25">
      <c r="A213" s="29">
        <v>44963</v>
      </c>
      <c r="B213" s="83" t="s">
        <v>455</v>
      </c>
      <c r="C213" s="84">
        <v>4721301</v>
      </c>
      <c r="D213" s="80">
        <v>10182.040000000001</v>
      </c>
      <c r="E213" s="80">
        <v>8541.89</v>
      </c>
      <c r="F213" s="112">
        <v>70.709999999999994</v>
      </c>
      <c r="G213" s="80">
        <v>144</v>
      </c>
      <c r="S213" s="33"/>
      <c r="T213" s="33"/>
      <c r="U213" s="33"/>
      <c r="V213" s="33"/>
      <c r="W213" s="33"/>
      <c r="X213" s="33"/>
      <c r="Y213" s="33"/>
      <c r="Z213" s="33"/>
      <c r="AA213" s="33"/>
      <c r="AB213" s="33">
        <f>($E$213/$G$213)*0.5</f>
        <v>29.659340277777776</v>
      </c>
      <c r="AC213" s="33">
        <f>($E$213/$G$213)</f>
        <v>59.318680555555552</v>
      </c>
      <c r="AD213" s="33">
        <f>($E$213/$G$213)</f>
        <v>59.318680555555552</v>
      </c>
    </row>
    <row r="214" spans="1:30" hidden="1" x14ac:dyDescent="0.25">
      <c r="A214" s="29">
        <v>44963</v>
      </c>
      <c r="B214" s="83">
        <v>9349200126</v>
      </c>
      <c r="C214" s="84">
        <v>934920001</v>
      </c>
      <c r="D214" s="80">
        <v>5012.6400000000003</v>
      </c>
      <c r="E214" s="80">
        <v>4205.1899999999996</v>
      </c>
      <c r="F214" s="80">
        <v>34.81</v>
      </c>
      <c r="G214" s="80">
        <v>144</v>
      </c>
      <c r="S214" s="33"/>
      <c r="T214" s="33"/>
      <c r="U214" s="33"/>
      <c r="V214" s="33"/>
      <c r="W214" s="33"/>
      <c r="X214" s="33"/>
      <c r="Y214" s="33"/>
      <c r="Z214" s="33"/>
      <c r="AA214" s="33"/>
      <c r="AB214" s="33">
        <f>($E$214/$G$214)*0.5</f>
        <v>14.601354166666665</v>
      </c>
      <c r="AC214" s="33">
        <f>($E$214/$G$214)</f>
        <v>29.20270833333333</v>
      </c>
      <c r="AD214" s="91">
        <f>($E$214/$G$214)</f>
        <v>29.20270833333333</v>
      </c>
    </row>
    <row r="215" spans="1:30" hidden="1" x14ac:dyDescent="0.25">
      <c r="A215" s="29">
        <v>44963</v>
      </c>
      <c r="B215" s="83">
        <v>2634511211</v>
      </c>
      <c r="C215" s="84">
        <v>263451101</v>
      </c>
      <c r="D215" s="80">
        <v>375.7</v>
      </c>
      <c r="E215" s="80">
        <v>315.18</v>
      </c>
      <c r="F215" s="112">
        <v>2.61</v>
      </c>
      <c r="G215" s="80">
        <v>144</v>
      </c>
      <c r="S215" s="33"/>
      <c r="T215" s="33"/>
      <c r="U215" s="33"/>
      <c r="V215" s="33"/>
      <c r="W215" s="33"/>
      <c r="X215" s="33"/>
      <c r="Y215" s="33"/>
      <c r="Z215" s="33"/>
      <c r="AA215" s="33"/>
      <c r="AB215" s="33">
        <f>($E$215/$G$215)*0.5</f>
        <v>1.0943750000000001</v>
      </c>
      <c r="AC215" s="33">
        <f>($E$215/$G$215)</f>
        <v>2.1887500000000002</v>
      </c>
      <c r="AD215" s="33">
        <f>($E$215/$G$215)</f>
        <v>2.1887500000000002</v>
      </c>
    </row>
    <row r="216" spans="1:30" hidden="1" x14ac:dyDescent="0.25">
      <c r="A216" s="29">
        <v>44963</v>
      </c>
      <c r="B216" s="83">
        <v>9553404234</v>
      </c>
      <c r="C216" s="84">
        <v>955340401</v>
      </c>
      <c r="D216" s="80">
        <v>1137.3499999999999</v>
      </c>
      <c r="E216" s="80">
        <v>954.14</v>
      </c>
      <c r="F216" s="112">
        <v>7.9</v>
      </c>
      <c r="G216" s="80">
        <v>144</v>
      </c>
      <c r="S216" s="33"/>
      <c r="T216" s="33"/>
      <c r="U216" s="33"/>
      <c r="V216" s="33"/>
      <c r="W216" s="33"/>
      <c r="X216" s="33"/>
      <c r="Y216" s="33"/>
      <c r="Z216" s="33"/>
      <c r="AA216" s="33"/>
      <c r="AB216" s="33">
        <f>($E$216/$G$216)*0.5</f>
        <v>3.312986111111111</v>
      </c>
      <c r="AC216" s="33">
        <f>($E$216/$G$216)</f>
        <v>6.6259722222222219</v>
      </c>
      <c r="AD216" s="33">
        <f>($E$216/$G$216)</f>
        <v>6.6259722222222219</v>
      </c>
    </row>
    <row r="217" spans="1:30" hidden="1" x14ac:dyDescent="0.25">
      <c r="A217" s="29">
        <v>44963</v>
      </c>
      <c r="B217" s="83" t="s">
        <v>456</v>
      </c>
      <c r="C217" s="84">
        <v>972841101</v>
      </c>
      <c r="D217" s="80">
        <v>131.91</v>
      </c>
      <c r="E217" s="80">
        <v>110.66</v>
      </c>
      <c r="F217" s="112">
        <v>0.92</v>
      </c>
      <c r="G217" s="80">
        <v>144</v>
      </c>
      <c r="S217" s="33"/>
      <c r="T217" s="33"/>
      <c r="U217" s="33"/>
      <c r="V217" s="33"/>
      <c r="W217" s="33"/>
      <c r="X217" s="33"/>
      <c r="Y217" s="33"/>
      <c r="Z217" s="33"/>
      <c r="AA217" s="33"/>
      <c r="AB217" s="33">
        <f>($E$217/$G$217)*0.5</f>
        <v>0.38423611111111111</v>
      </c>
      <c r="AC217" s="33">
        <f>($E$217/$G$217)</f>
        <v>0.76847222222222222</v>
      </c>
      <c r="AD217" s="33">
        <f>($E$217/$G$217)</f>
        <v>0.76847222222222222</v>
      </c>
    </row>
    <row r="218" spans="1:30" hidden="1" x14ac:dyDescent="0.25">
      <c r="A218" s="29">
        <v>44963</v>
      </c>
      <c r="B218" s="83" t="s">
        <v>457</v>
      </c>
      <c r="C218" s="84">
        <v>239820701</v>
      </c>
      <c r="D218" s="80">
        <v>1444.11</v>
      </c>
      <c r="E218" s="80">
        <v>1211.49</v>
      </c>
      <c r="F218" s="112">
        <v>10.029999999999999</v>
      </c>
      <c r="G218" s="80">
        <v>144</v>
      </c>
      <c r="S218" s="33"/>
      <c r="T218" s="33"/>
      <c r="U218" s="33"/>
      <c r="V218" s="33"/>
      <c r="W218" s="33"/>
      <c r="X218" s="33"/>
      <c r="Y218" s="33"/>
      <c r="Z218" s="33"/>
      <c r="AA218" s="33"/>
      <c r="AB218" s="33">
        <f>($E$218/$G$218)*0.5</f>
        <v>4.2065625000000004</v>
      </c>
      <c r="AC218" s="33">
        <f>($E$218/$G$218)</f>
        <v>8.4131250000000009</v>
      </c>
      <c r="AD218" s="33">
        <f>($E$218/$G$218)</f>
        <v>8.4131250000000009</v>
      </c>
    </row>
    <row r="219" spans="1:30" hidden="1" x14ac:dyDescent="0.25">
      <c r="A219" s="29">
        <v>44963</v>
      </c>
      <c r="B219" s="83" t="s">
        <v>458</v>
      </c>
      <c r="C219" s="84">
        <v>359511101</v>
      </c>
      <c r="D219" s="80">
        <v>3196.2</v>
      </c>
      <c r="E219" s="80">
        <v>2681.34</v>
      </c>
      <c r="F219" s="112">
        <v>22.2</v>
      </c>
      <c r="G219" s="80">
        <v>144</v>
      </c>
      <c r="S219" s="33"/>
      <c r="T219" s="33"/>
      <c r="U219" s="33"/>
      <c r="V219" s="33"/>
      <c r="W219" s="33"/>
      <c r="X219" s="33"/>
      <c r="Y219" s="33"/>
      <c r="Z219" s="33"/>
      <c r="AA219" s="33"/>
      <c r="AB219" s="33">
        <f>($E$219/$G$219)*0.5</f>
        <v>9.3102083333333336</v>
      </c>
      <c r="AC219" s="33">
        <f>($E$219/$G$219)</f>
        <v>18.620416666666667</v>
      </c>
      <c r="AD219" s="33">
        <f>($E$219/$G$219)</f>
        <v>18.620416666666667</v>
      </c>
    </row>
    <row r="220" spans="1:30" hidden="1" x14ac:dyDescent="0.25">
      <c r="A220" s="29">
        <v>44963</v>
      </c>
      <c r="B220" s="83" t="s">
        <v>459</v>
      </c>
      <c r="C220" s="84">
        <v>247031501</v>
      </c>
      <c r="D220" s="80">
        <v>3371.31</v>
      </c>
      <c r="E220" s="80">
        <v>2906.04</v>
      </c>
      <c r="F220" s="112">
        <v>27.86</v>
      </c>
      <c r="G220" s="80">
        <v>121</v>
      </c>
      <c r="Z220" s="35"/>
      <c r="AA220" s="35"/>
      <c r="AB220" s="33">
        <f>($E$220/$G$220)*0.5</f>
        <v>12.008429752066116</v>
      </c>
      <c r="AC220" s="33">
        <f>($E$220/$G$220)</f>
        <v>24.016859504132231</v>
      </c>
      <c r="AD220" s="33">
        <f>($E$220/$G$220)</f>
        <v>24.016859504132231</v>
      </c>
    </row>
    <row r="221" spans="1:30" hidden="1" x14ac:dyDescent="0.25">
      <c r="A221" s="29">
        <v>44963</v>
      </c>
      <c r="B221" s="83" t="s">
        <v>460</v>
      </c>
      <c r="C221" s="84">
        <v>53904300</v>
      </c>
      <c r="D221" s="80">
        <v>359.27</v>
      </c>
      <c r="E221" s="80">
        <v>301.39999999999998</v>
      </c>
      <c r="F221" s="112">
        <v>2.4900000000000002</v>
      </c>
      <c r="G221" s="80">
        <v>144</v>
      </c>
      <c r="AB221" s="33">
        <f>($E$221/$G$221)*0.5</f>
        <v>1.0465277777777777</v>
      </c>
      <c r="AC221" s="33">
        <f>($E$221/$G$221)</f>
        <v>2.0930555555555554</v>
      </c>
      <c r="AD221" s="33">
        <f>($E$221/$G$221)</f>
        <v>2.0930555555555554</v>
      </c>
    </row>
    <row r="222" spans="1:30" hidden="1" x14ac:dyDescent="0.25">
      <c r="A222" s="29">
        <v>44963</v>
      </c>
      <c r="B222" s="83" t="s">
        <v>461</v>
      </c>
      <c r="C222" s="84">
        <v>38009200</v>
      </c>
      <c r="D222" s="80">
        <v>4318.5200000000004</v>
      </c>
      <c r="E222" s="80">
        <v>3622.88</v>
      </c>
      <c r="F222" s="112">
        <v>29.99</v>
      </c>
      <c r="G222" s="80">
        <v>144</v>
      </c>
      <c r="AB222" s="33">
        <f>($E$222/$G$222)*0.5</f>
        <v>12.579444444444444</v>
      </c>
      <c r="AC222" s="33">
        <f>($E$222/$G$222)</f>
        <v>25.158888888888889</v>
      </c>
      <c r="AD222" s="33">
        <f>($E$222/$G$222)</f>
        <v>25.158888888888889</v>
      </c>
    </row>
    <row r="223" spans="1:30" hidden="1" x14ac:dyDescent="0.25">
      <c r="A223" s="29">
        <v>44963</v>
      </c>
      <c r="B223" s="83" t="s">
        <v>462</v>
      </c>
      <c r="C223" s="84">
        <v>333541901</v>
      </c>
      <c r="D223" s="80">
        <v>3991.3</v>
      </c>
      <c r="E223" s="80">
        <v>3348.37</v>
      </c>
      <c r="F223" s="112">
        <v>27.72</v>
      </c>
      <c r="G223" s="80">
        <v>144</v>
      </c>
      <c r="AB223" s="33">
        <f>($E$223/$G$223)*0.5</f>
        <v>11.626284722222222</v>
      </c>
      <c r="AC223" s="33">
        <f>($E$223/$G$223)</f>
        <v>23.252569444444443</v>
      </c>
      <c r="AD223" s="33">
        <f>($E$223/$G$223)</f>
        <v>23.252569444444443</v>
      </c>
    </row>
    <row r="224" spans="1:30" hidden="1" x14ac:dyDescent="0.25">
      <c r="A224" s="29">
        <v>44963</v>
      </c>
      <c r="B224" s="83">
        <v>5258413126</v>
      </c>
      <c r="C224" s="84">
        <v>525841301</v>
      </c>
      <c r="D224" s="80">
        <v>7343.32</v>
      </c>
      <c r="E224" s="80">
        <v>6160.44</v>
      </c>
      <c r="F224" s="112">
        <v>51</v>
      </c>
      <c r="G224" s="80">
        <v>144</v>
      </c>
      <c r="AB224" s="33">
        <f>($E$224/$G$224)*0.5</f>
        <v>21.390416666666667</v>
      </c>
      <c r="AC224" s="33">
        <f>($E$224/$G$224)</f>
        <v>42.780833333333334</v>
      </c>
      <c r="AD224" s="33">
        <f>($E$224/$G$224)</f>
        <v>42.780833333333334</v>
      </c>
    </row>
    <row r="225" spans="1:30" hidden="1" x14ac:dyDescent="0.25">
      <c r="A225" s="29">
        <v>44963</v>
      </c>
      <c r="B225" s="83">
        <v>4677213120</v>
      </c>
      <c r="C225" s="84">
        <v>467721301</v>
      </c>
      <c r="D225" s="80">
        <v>6719.14</v>
      </c>
      <c r="E225" s="80">
        <v>5636.8</v>
      </c>
      <c r="F225" s="112">
        <v>46.66</v>
      </c>
      <c r="G225" s="80">
        <v>144</v>
      </c>
      <c r="AB225" s="33">
        <f>($E$225/$G$225)*0.5</f>
        <v>19.572222222222223</v>
      </c>
      <c r="AC225" s="33">
        <f>($E$225/$G$225)</f>
        <v>39.144444444444446</v>
      </c>
      <c r="AD225" s="33">
        <f>($E$225/$G$225)</f>
        <v>39.144444444444446</v>
      </c>
    </row>
    <row r="226" spans="1:30" hidden="1" x14ac:dyDescent="0.25">
      <c r="A226" s="29">
        <v>44977</v>
      </c>
      <c r="B226" s="83" t="s">
        <v>463</v>
      </c>
      <c r="C226" s="84">
        <v>406204000</v>
      </c>
      <c r="D226" s="80">
        <v>4770.05</v>
      </c>
      <c r="E226" s="80">
        <v>4001.68</v>
      </c>
      <c r="F226" s="112">
        <v>33.130000000000003</v>
      </c>
      <c r="G226" s="80">
        <v>144</v>
      </c>
      <c r="AB226" s="33">
        <f>($E$226/$G$226)*0.5</f>
        <v>13.894722222222221</v>
      </c>
      <c r="AC226" s="33">
        <f>($E$226/$G$226)</f>
        <v>27.789444444444442</v>
      </c>
      <c r="AD226" s="33">
        <f>($E$226/$G$226)</f>
        <v>27.789444444444442</v>
      </c>
    </row>
    <row r="227" spans="1:30" hidden="1" x14ac:dyDescent="0.25">
      <c r="A227" s="29">
        <v>44977</v>
      </c>
      <c r="B227" s="83" t="s">
        <v>464</v>
      </c>
      <c r="C227" s="84">
        <v>339420801</v>
      </c>
      <c r="D227" s="80">
        <v>6142.68</v>
      </c>
      <c r="E227" s="80">
        <v>5153.2</v>
      </c>
      <c r="F227" s="112">
        <v>42.66</v>
      </c>
      <c r="G227" s="80">
        <v>144</v>
      </c>
      <c r="AB227" s="33">
        <f>($E$227/$G$227)*0.5</f>
        <v>17.893055555555556</v>
      </c>
      <c r="AC227" s="33">
        <f>($E$227/$G$227)</f>
        <v>35.786111111111111</v>
      </c>
      <c r="AD227" s="33">
        <f>($E$227/$G$227)</f>
        <v>35.786111111111111</v>
      </c>
    </row>
    <row r="228" spans="1:30" hidden="1" x14ac:dyDescent="0.25">
      <c r="A228" s="29">
        <v>44984</v>
      </c>
      <c r="B228" s="83" t="s">
        <v>465</v>
      </c>
      <c r="C228" s="84">
        <v>95460901</v>
      </c>
      <c r="D228" s="80">
        <v>5989.7</v>
      </c>
      <c r="E228" s="80">
        <v>5024.8599999999997</v>
      </c>
      <c r="F228" s="112">
        <v>41.6</v>
      </c>
      <c r="G228" s="80">
        <v>144</v>
      </c>
      <c r="AB228" s="33">
        <f>($E$228/$G$228)*0.5</f>
        <v>17.447430555555556</v>
      </c>
      <c r="AC228" s="33">
        <f>($E$228/$G$228)</f>
        <v>34.894861111111112</v>
      </c>
      <c r="AD228" s="33">
        <f>($E$228/$G$228)</f>
        <v>34.894861111111112</v>
      </c>
    </row>
    <row r="229" spans="1:30" hidden="1" x14ac:dyDescent="0.25">
      <c r="A229" s="29">
        <v>44984</v>
      </c>
      <c r="B229" s="83">
        <v>2375105115</v>
      </c>
      <c r="C229" s="84">
        <v>237510501</v>
      </c>
      <c r="D229" s="80">
        <v>2184.38</v>
      </c>
      <c r="E229" s="80">
        <v>1832.52</v>
      </c>
      <c r="F229" s="112">
        <v>15.17</v>
      </c>
      <c r="G229" s="80">
        <v>144</v>
      </c>
      <c r="AB229" s="33">
        <f>($E$229/$G$229)*0.5</f>
        <v>6.362916666666667</v>
      </c>
      <c r="AC229" s="33">
        <f>($E$229/$G$229)</f>
        <v>12.725833333333334</v>
      </c>
      <c r="AD229" s="33">
        <f>($E$229/$G$229)</f>
        <v>12.725833333333334</v>
      </c>
    </row>
    <row r="230" spans="1:30" hidden="1" x14ac:dyDescent="0.25">
      <c r="A230" s="29">
        <v>44984</v>
      </c>
      <c r="B230" s="83">
        <v>2403026059</v>
      </c>
      <c r="C230" s="84">
        <v>240302640</v>
      </c>
      <c r="D230" s="80">
        <v>817.65</v>
      </c>
      <c r="E230" s="80">
        <v>685.94</v>
      </c>
      <c r="F230" s="112">
        <v>5.68</v>
      </c>
      <c r="G230" s="80">
        <v>144</v>
      </c>
      <c r="AB230" s="33">
        <f>($E$230/$G$230)*0.5</f>
        <v>2.3817361111111115</v>
      </c>
      <c r="AC230" s="91">
        <f>($E$230/$G$230)</f>
        <v>4.763472222222223</v>
      </c>
      <c r="AD230" s="33">
        <f>($E$230/$G$230)</f>
        <v>4.763472222222223</v>
      </c>
    </row>
    <row r="231" spans="1:30" hidden="1" x14ac:dyDescent="0.25">
      <c r="A231" s="29">
        <v>44984</v>
      </c>
      <c r="B231" s="83">
        <v>2562502135</v>
      </c>
      <c r="C231" s="84">
        <v>256250201</v>
      </c>
      <c r="D231" s="80">
        <v>1204.6099999999999</v>
      </c>
      <c r="E231" s="80">
        <v>1010.57</v>
      </c>
      <c r="F231" s="112">
        <v>8.3699999999999992</v>
      </c>
      <c r="G231" s="80">
        <v>144</v>
      </c>
      <c r="AB231" s="33">
        <f>($E$231/$G$231)*0.5</f>
        <v>3.5089236111111113</v>
      </c>
      <c r="AC231" s="33">
        <f>($E$231/$G$231)</f>
        <v>7.0178472222222226</v>
      </c>
      <c r="AD231" s="33">
        <f>($E$231/$G$231)</f>
        <v>7.0178472222222226</v>
      </c>
    </row>
    <row r="232" spans="1:30" hidden="1" x14ac:dyDescent="0.25">
      <c r="A232" s="29">
        <v>44984</v>
      </c>
      <c r="B232" s="83">
        <v>1595500110</v>
      </c>
      <c r="C232" s="84">
        <v>159550001</v>
      </c>
      <c r="D232" s="80">
        <v>9149.3799999999992</v>
      </c>
      <c r="E232" s="80">
        <v>7675.57</v>
      </c>
      <c r="F232" s="112">
        <v>63.54</v>
      </c>
      <c r="G232" s="80">
        <v>144</v>
      </c>
      <c r="AB232" s="38">
        <f>($E$232/$G$232)*0.5</f>
        <v>26.651284722222222</v>
      </c>
      <c r="AC232" s="33">
        <f>($E$232/$G$232)</f>
        <v>53.302569444444444</v>
      </c>
      <c r="AD232" s="33">
        <f>($E$232/$G$232)</f>
        <v>53.302569444444444</v>
      </c>
    </row>
    <row r="233" spans="1:30" hidden="1" x14ac:dyDescent="0.25">
      <c r="AB233" s="35">
        <f>SUM(AB34:AB232)</f>
        <v>5785.4341694574669</v>
      </c>
      <c r="AC233" s="35"/>
      <c r="AD233" s="35"/>
    </row>
    <row r="234" spans="1:30" hidden="1" x14ac:dyDescent="0.25"/>
    <row r="235" spans="1:30" hidden="1" x14ac:dyDescent="0.25">
      <c r="A235" s="29">
        <v>44990</v>
      </c>
      <c r="B235" s="83">
        <v>8490511132</v>
      </c>
      <c r="C235" s="84">
        <v>849051101</v>
      </c>
      <c r="D235" s="80">
        <v>1899.76</v>
      </c>
      <c r="E235" s="80">
        <v>1593.74</v>
      </c>
      <c r="F235" s="112">
        <v>13.19</v>
      </c>
      <c r="G235" s="80">
        <v>144</v>
      </c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>
        <f>($E$235/$G$235)*0.5</f>
        <v>5.5338194444444442</v>
      </c>
      <c r="AD235" s="33">
        <f>($E$235/$G$235)</f>
        <v>11.067638888888888</v>
      </c>
    </row>
    <row r="236" spans="1:30" hidden="1" x14ac:dyDescent="0.25">
      <c r="A236" s="29">
        <v>44990</v>
      </c>
      <c r="B236" s="83">
        <v>9237319149</v>
      </c>
      <c r="C236" s="84">
        <v>923731901</v>
      </c>
      <c r="D236" s="80">
        <v>516.38</v>
      </c>
      <c r="E236" s="80">
        <v>433.2</v>
      </c>
      <c r="F236" s="112">
        <v>3.59</v>
      </c>
      <c r="G236" s="80">
        <v>144</v>
      </c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>
        <f>($E$236/$G$236)*0.5</f>
        <v>1.5041666666666667</v>
      </c>
      <c r="AD236" s="33">
        <f>($E$236/$G$236)</f>
        <v>3.0083333333333333</v>
      </c>
    </row>
    <row r="237" spans="1:30" hidden="1" x14ac:dyDescent="0.25">
      <c r="A237" s="29">
        <v>44990</v>
      </c>
      <c r="B237" s="83">
        <v>2306705123</v>
      </c>
      <c r="C237" s="84">
        <v>230670501</v>
      </c>
      <c r="D237" s="80">
        <v>673.29</v>
      </c>
      <c r="E237" s="80">
        <v>564.83000000000004</v>
      </c>
      <c r="F237" s="112">
        <v>4.68</v>
      </c>
      <c r="G237" s="80">
        <v>144</v>
      </c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>
        <f>($E$237/$G$237)*0.5</f>
        <v>1.9612152777777778</v>
      </c>
      <c r="AD237" s="33">
        <f>($E$237/$G$237)</f>
        <v>3.9224305555555556</v>
      </c>
    </row>
    <row r="238" spans="1:30" hidden="1" x14ac:dyDescent="0.25">
      <c r="A238" s="29">
        <v>44998</v>
      </c>
      <c r="B238" s="83" t="s">
        <v>472</v>
      </c>
      <c r="C238" s="84">
        <v>84880601</v>
      </c>
      <c r="D238" s="80">
        <v>583.76</v>
      </c>
      <c r="E238" s="80">
        <v>489.73</v>
      </c>
      <c r="F238" s="112">
        <v>4.05</v>
      </c>
      <c r="G238" s="80">
        <v>144</v>
      </c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>
        <f>($E$238/$G$238)*0.5</f>
        <v>1.700451388888889</v>
      </c>
      <c r="AD238" s="33">
        <f>($E$238/$G$238)</f>
        <v>3.4009027777777781</v>
      </c>
    </row>
    <row r="239" spans="1:30" hidden="1" x14ac:dyDescent="0.25">
      <c r="A239" s="29">
        <v>44998</v>
      </c>
      <c r="B239" s="83" t="s">
        <v>473</v>
      </c>
      <c r="C239" s="84">
        <v>906121101</v>
      </c>
      <c r="D239" s="80">
        <v>7633.05</v>
      </c>
      <c r="E239" s="80">
        <v>6403.5</v>
      </c>
      <c r="F239" s="112">
        <v>53.01</v>
      </c>
      <c r="G239" s="80">
        <v>144</v>
      </c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>
        <f>($E$239/$G$239)*0.5</f>
        <v>22.234375</v>
      </c>
      <c r="AD239" s="33">
        <f>($E$239/$G$239)</f>
        <v>44.46875</v>
      </c>
    </row>
    <row r="240" spans="1:30" hidden="1" x14ac:dyDescent="0.25">
      <c r="A240" s="29">
        <v>44998</v>
      </c>
      <c r="B240" s="83" t="s">
        <v>474</v>
      </c>
      <c r="C240" s="84">
        <v>375150901</v>
      </c>
      <c r="D240" s="80">
        <v>424.25</v>
      </c>
      <c r="E240" s="80">
        <v>355.91</v>
      </c>
      <c r="F240" s="112">
        <v>2.95</v>
      </c>
      <c r="G240" s="80">
        <v>144</v>
      </c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>
        <f>($E$240/$G$240)*0.5</f>
        <v>1.2357986111111112</v>
      </c>
      <c r="AD240" s="33">
        <f>($E$240/$G$240)</f>
        <v>2.4715972222222224</v>
      </c>
    </row>
    <row r="241" spans="1:30" hidden="1" x14ac:dyDescent="0.25">
      <c r="A241" s="29">
        <v>44998</v>
      </c>
      <c r="B241" s="83" t="s">
        <v>475</v>
      </c>
      <c r="C241" s="84">
        <v>459060601</v>
      </c>
      <c r="D241" s="80">
        <v>233.9</v>
      </c>
      <c r="E241" s="80">
        <v>196.23</v>
      </c>
      <c r="F241" s="112">
        <v>1.62</v>
      </c>
      <c r="G241" s="80">
        <v>144</v>
      </c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>
        <f>($E$241/$G$241)*0.5</f>
        <v>0.68135416666666659</v>
      </c>
      <c r="AD241" s="33">
        <f>($E$241/$G$241)</f>
        <v>1.3627083333333332</v>
      </c>
    </row>
    <row r="242" spans="1:30" hidden="1" x14ac:dyDescent="0.25">
      <c r="A242" s="29">
        <v>44998</v>
      </c>
      <c r="B242" s="83" t="s">
        <v>476</v>
      </c>
      <c r="C242" s="84">
        <v>817351101</v>
      </c>
      <c r="D242" s="80">
        <v>4574.3900000000003</v>
      </c>
      <c r="E242" s="80">
        <v>3837.54</v>
      </c>
      <c r="F242" s="112">
        <v>31.77</v>
      </c>
      <c r="G242" s="80">
        <v>144</v>
      </c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>
        <f>($E$242/$G$242)*0.5</f>
        <v>13.324791666666666</v>
      </c>
      <c r="AD242" s="33">
        <f>($E$242/$G$242)</f>
        <v>26.649583333333332</v>
      </c>
    </row>
    <row r="243" spans="1:30" hidden="1" x14ac:dyDescent="0.25">
      <c r="A243" s="29">
        <v>44998</v>
      </c>
      <c r="B243" s="83" t="s">
        <v>477</v>
      </c>
      <c r="C243" s="84">
        <v>748840901</v>
      </c>
      <c r="D243" s="80">
        <v>1456.27</v>
      </c>
      <c r="E243" s="80">
        <v>1221.69</v>
      </c>
      <c r="F243" s="112">
        <v>10.11</v>
      </c>
      <c r="G243" s="80">
        <v>144</v>
      </c>
      <c r="Z243" s="35"/>
      <c r="AA243" s="35"/>
      <c r="AB243" s="33"/>
      <c r="AC243" s="33">
        <f>($E$243/$G$243)*0.5</f>
        <v>4.2419791666666669</v>
      </c>
      <c r="AD243" s="33">
        <f>($E$243/$G$243)</f>
        <v>8.4839583333333337</v>
      </c>
    </row>
    <row r="244" spans="1:30" hidden="1" x14ac:dyDescent="0.25">
      <c r="A244" s="29">
        <v>45005</v>
      </c>
      <c r="B244" s="83">
        <v>3838208242</v>
      </c>
      <c r="C244" s="84">
        <v>383820801</v>
      </c>
      <c r="D244" s="80">
        <v>6333.5</v>
      </c>
      <c r="E244" s="80">
        <v>5313.28</v>
      </c>
      <c r="F244" s="112">
        <v>43.98</v>
      </c>
      <c r="G244" s="80">
        <v>144</v>
      </c>
      <c r="AB244" s="33"/>
      <c r="AC244" s="33">
        <f>($E$244/$G$244)*0.5</f>
        <v>18.448888888888888</v>
      </c>
      <c r="AD244" s="33">
        <f>($E$244/$G$244)</f>
        <v>36.897777777777776</v>
      </c>
    </row>
    <row r="245" spans="1:30" hidden="1" x14ac:dyDescent="0.25">
      <c r="A245" s="29">
        <v>45005</v>
      </c>
      <c r="B245" s="83">
        <v>7411413129</v>
      </c>
      <c r="C245" s="84">
        <v>741141301</v>
      </c>
      <c r="D245" s="80">
        <v>6203.9</v>
      </c>
      <c r="E245" s="80">
        <v>5204.5600000000004</v>
      </c>
      <c r="F245" s="112">
        <v>43.08</v>
      </c>
      <c r="G245" s="80">
        <v>144</v>
      </c>
      <c r="AB245" s="33"/>
      <c r="AC245" s="33">
        <f>($E$245/$G$245)*0.5</f>
        <v>18.07138888888889</v>
      </c>
      <c r="AD245" s="33">
        <f>($E$245/$G$245)</f>
        <v>36.142777777777781</v>
      </c>
    </row>
    <row r="246" spans="1:30" hidden="1" x14ac:dyDescent="0.25">
      <c r="A246" s="29">
        <v>45005</v>
      </c>
      <c r="B246" s="83">
        <v>3661213116</v>
      </c>
      <c r="C246" s="84">
        <v>366121301</v>
      </c>
      <c r="D246" s="80">
        <v>185.67</v>
      </c>
      <c r="E246" s="80">
        <v>155.76</v>
      </c>
      <c r="F246" s="112">
        <v>1.29</v>
      </c>
      <c r="G246" s="80">
        <v>144</v>
      </c>
      <c r="AB246" s="33"/>
      <c r="AC246" s="33">
        <f>($E$246/$G$246)*0.5</f>
        <v>0.54083333333333328</v>
      </c>
      <c r="AD246" s="33">
        <f>($E$246/$G$246)</f>
        <v>1.0816666666666666</v>
      </c>
    </row>
    <row r="247" spans="1:30" hidden="1" x14ac:dyDescent="0.25">
      <c r="A247" s="29">
        <v>45005</v>
      </c>
      <c r="B247" s="83">
        <v>9705203135</v>
      </c>
      <c r="C247" s="84">
        <v>970520301</v>
      </c>
      <c r="D247" s="80">
        <v>799.48</v>
      </c>
      <c r="E247" s="80">
        <v>670.7</v>
      </c>
      <c r="F247" s="112">
        <v>5.55</v>
      </c>
      <c r="G247" s="80">
        <v>144</v>
      </c>
      <c r="AB247" s="33"/>
      <c r="AC247" s="33">
        <f>($E$247/$G$247)*0.5</f>
        <v>2.3288194444444446</v>
      </c>
      <c r="AD247" s="33">
        <f>($E$247/$G$247)</f>
        <v>4.6576388888888891</v>
      </c>
    </row>
    <row r="248" spans="1:30" hidden="1" x14ac:dyDescent="0.25">
      <c r="A248" s="29">
        <v>45005</v>
      </c>
      <c r="B248" s="83">
        <v>212604127</v>
      </c>
      <c r="C248" s="84">
        <v>21260401</v>
      </c>
      <c r="D248" s="80">
        <v>1974.44</v>
      </c>
      <c r="E248" s="80">
        <v>1656.4</v>
      </c>
      <c r="F248" s="112">
        <v>13.71</v>
      </c>
      <c r="G248" s="80">
        <v>144</v>
      </c>
      <c r="AB248" s="33"/>
      <c r="AC248" s="33">
        <f>($E$248/$G$248)*0.5</f>
        <v>5.7513888888888891</v>
      </c>
      <c r="AD248" s="33">
        <f>($E$248/$G$248)</f>
        <v>11.502777777777778</v>
      </c>
    </row>
    <row r="249" spans="1:30" hidden="1" x14ac:dyDescent="0.25">
      <c r="A249" s="29">
        <v>45012</v>
      </c>
      <c r="B249" s="83" t="s">
        <v>478</v>
      </c>
      <c r="C249" s="84">
        <v>627710501</v>
      </c>
      <c r="D249" s="80">
        <v>2354.81</v>
      </c>
      <c r="E249" s="80">
        <v>1975.49</v>
      </c>
      <c r="F249" s="112">
        <v>16.350000000000001</v>
      </c>
      <c r="G249" s="80">
        <v>144</v>
      </c>
      <c r="AB249" s="33"/>
      <c r="AC249" s="33">
        <f>($E$249/$G$249)*0.5</f>
        <v>6.8593402777777781</v>
      </c>
      <c r="AD249" s="33">
        <f>($E$249/$G$249)</f>
        <v>13.718680555555556</v>
      </c>
    </row>
    <row r="250" spans="1:30" hidden="1" x14ac:dyDescent="0.25">
      <c r="A250" s="29">
        <v>45012</v>
      </c>
      <c r="B250" s="83" t="s">
        <v>479</v>
      </c>
      <c r="C250" s="84">
        <v>331760101</v>
      </c>
      <c r="D250" s="80">
        <v>1171.33</v>
      </c>
      <c r="E250" s="80">
        <v>982.65</v>
      </c>
      <c r="F250" s="112">
        <v>8.1300000000000008</v>
      </c>
      <c r="G250" s="80">
        <v>144</v>
      </c>
      <c r="AB250" s="33"/>
      <c r="AC250" s="33">
        <f>($E$250/$G$250)*0.5</f>
        <v>3.4119791666666668</v>
      </c>
      <c r="AD250" s="33">
        <f>($E$250/$G$250)</f>
        <v>6.8239583333333336</v>
      </c>
    </row>
    <row r="251" spans="1:30" hidden="1" x14ac:dyDescent="0.25">
      <c r="A251" s="29">
        <v>45012</v>
      </c>
      <c r="B251" s="83" t="s">
        <v>480</v>
      </c>
      <c r="C251" s="84">
        <v>383960801</v>
      </c>
      <c r="D251" s="80">
        <v>8653.33</v>
      </c>
      <c r="E251" s="80">
        <v>7259.43</v>
      </c>
      <c r="F251" s="112">
        <v>60.09</v>
      </c>
      <c r="G251" s="80">
        <v>144</v>
      </c>
      <c r="AB251" s="33"/>
      <c r="AC251" s="33">
        <f>($E$251/$G$251)*0.5</f>
        <v>25.206354166666667</v>
      </c>
      <c r="AD251" s="33">
        <f>($E$251/$G$251)</f>
        <v>50.412708333333335</v>
      </c>
    </row>
    <row r="252" spans="1:30" hidden="1" x14ac:dyDescent="0.25">
      <c r="A252" s="29">
        <v>45012</v>
      </c>
      <c r="B252" s="83" t="s">
        <v>481</v>
      </c>
      <c r="C252" s="84">
        <v>427230601</v>
      </c>
      <c r="D252" s="80">
        <v>428.73</v>
      </c>
      <c r="E252" s="80">
        <v>359.67</v>
      </c>
      <c r="F252" s="112">
        <v>2.98</v>
      </c>
      <c r="G252" s="80">
        <v>144</v>
      </c>
      <c r="AB252" s="33"/>
      <c r="AC252" s="33">
        <f>($E$252/$G$252)*0.5</f>
        <v>1.2488541666666668</v>
      </c>
      <c r="AD252" s="33">
        <f>($E$252/$G$252)</f>
        <v>2.4977083333333336</v>
      </c>
    </row>
    <row r="253" spans="1:30" hidden="1" x14ac:dyDescent="0.25">
      <c r="A253" s="29">
        <v>45012</v>
      </c>
      <c r="B253" s="83" t="s">
        <v>482</v>
      </c>
      <c r="C253" s="84">
        <v>927210101</v>
      </c>
      <c r="D253" s="80">
        <v>3192.26</v>
      </c>
      <c r="E253" s="80">
        <v>2678.04</v>
      </c>
      <c r="F253" s="112">
        <v>22.17</v>
      </c>
      <c r="G253" s="80">
        <v>144</v>
      </c>
      <c r="AB253" s="33"/>
      <c r="AC253" s="33">
        <f>($E$253/$G$253)*0.5</f>
        <v>9.2987500000000001</v>
      </c>
      <c r="AD253" s="33">
        <f>($E$253/$G$253)</f>
        <v>18.5975</v>
      </c>
    </row>
    <row r="254" spans="1:30" hidden="1" x14ac:dyDescent="0.25">
      <c r="A254" s="29">
        <v>45016</v>
      </c>
      <c r="B254" s="83" t="s">
        <v>483</v>
      </c>
      <c r="C254" s="84">
        <v>717740501</v>
      </c>
      <c r="D254" s="80">
        <v>1500.52</v>
      </c>
      <c r="E254" s="80">
        <v>1258.81</v>
      </c>
      <c r="F254" s="80">
        <v>10.42</v>
      </c>
      <c r="G254" s="80">
        <v>144</v>
      </c>
      <c r="AB254" s="33"/>
      <c r="AC254" s="38">
        <f>($E$254/$G$254)*0.5</f>
        <v>4.3708680555555555</v>
      </c>
      <c r="AD254" s="33">
        <f>($E$254/$G$254)</f>
        <v>8.7417361111111109</v>
      </c>
    </row>
    <row r="255" spans="1:30" hidden="1" x14ac:dyDescent="0.25">
      <c r="AB255" s="35"/>
      <c r="AC255" s="35">
        <f>SUM(AC34:AC254)</f>
        <v>6173.8026339317557</v>
      </c>
      <c r="AD255" s="35"/>
    </row>
    <row r="256" spans="1:30" hidden="1" x14ac:dyDescent="0.25"/>
    <row r="257" spans="1:30" hidden="1" x14ac:dyDescent="0.25">
      <c r="A257" s="60">
        <v>44990</v>
      </c>
      <c r="B257" s="119">
        <v>8490511132</v>
      </c>
      <c r="C257" s="120">
        <v>849051101</v>
      </c>
      <c r="D257" s="121">
        <v>1899.76</v>
      </c>
      <c r="E257" s="121">
        <v>1593.74</v>
      </c>
      <c r="F257" s="121">
        <v>13.19</v>
      </c>
      <c r="G257" s="121">
        <v>144</v>
      </c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>
        <f>($E$257/$G$257)*0.5</f>
        <v>5.5338194444444442</v>
      </c>
    </row>
    <row r="258" spans="1:30" hidden="1" x14ac:dyDescent="0.25">
      <c r="A258" s="60">
        <v>44990</v>
      </c>
      <c r="B258" s="119">
        <v>9237319149</v>
      </c>
      <c r="C258" s="120">
        <v>923731901</v>
      </c>
      <c r="D258" s="121">
        <v>516.38</v>
      </c>
      <c r="E258" s="121">
        <v>433.2</v>
      </c>
      <c r="F258" s="121">
        <v>3.59</v>
      </c>
      <c r="G258" s="121">
        <v>144</v>
      </c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>
        <f>($E$258/$G$258)*0.5</f>
        <v>1.5041666666666667</v>
      </c>
    </row>
    <row r="259" spans="1:30" hidden="1" x14ac:dyDescent="0.25">
      <c r="A259" s="60">
        <v>44990</v>
      </c>
      <c r="B259" s="119">
        <v>2306705123</v>
      </c>
      <c r="C259" s="120">
        <v>230670501</v>
      </c>
      <c r="D259" s="121">
        <v>673.29</v>
      </c>
      <c r="E259" s="121">
        <v>564.83000000000004</v>
      </c>
      <c r="F259" s="121">
        <v>4.68</v>
      </c>
      <c r="G259" s="121">
        <v>144</v>
      </c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>
        <f>($E$259/$G$259)*0.5</f>
        <v>1.9612152777777778</v>
      </c>
    </row>
    <row r="260" spans="1:30" hidden="1" x14ac:dyDescent="0.25">
      <c r="A260" s="60">
        <v>44998</v>
      </c>
      <c r="B260" s="119" t="s">
        <v>472</v>
      </c>
      <c r="C260" s="120">
        <v>84880601</v>
      </c>
      <c r="D260" s="121">
        <v>583.76</v>
      </c>
      <c r="E260" s="121">
        <v>489.73</v>
      </c>
      <c r="F260" s="121">
        <v>4.05</v>
      </c>
      <c r="G260" s="121">
        <v>144</v>
      </c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>
        <f>($E$260/$G$260)*0.5</f>
        <v>1.700451388888889</v>
      </c>
    </row>
    <row r="261" spans="1:30" hidden="1" x14ac:dyDescent="0.25">
      <c r="A261" s="60">
        <v>44998</v>
      </c>
      <c r="B261" s="119" t="s">
        <v>473</v>
      </c>
      <c r="C261" s="120">
        <v>906121101</v>
      </c>
      <c r="D261" s="121">
        <v>7633.05</v>
      </c>
      <c r="E261" s="121">
        <v>6403.5</v>
      </c>
      <c r="F261" s="121">
        <v>53.01</v>
      </c>
      <c r="G261" s="121">
        <v>144</v>
      </c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>
        <f>($E$261/$G$261)*0.5</f>
        <v>22.234375</v>
      </c>
    </row>
    <row r="262" spans="1:30" hidden="1" x14ac:dyDescent="0.25">
      <c r="A262" s="60">
        <v>44998</v>
      </c>
      <c r="B262" s="119" t="s">
        <v>474</v>
      </c>
      <c r="C262" s="120">
        <v>375150901</v>
      </c>
      <c r="D262" s="121">
        <v>424.25</v>
      </c>
      <c r="E262" s="121">
        <v>355.91</v>
      </c>
      <c r="F262" s="121">
        <v>2.95</v>
      </c>
      <c r="G262" s="121">
        <v>144</v>
      </c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>
        <f>($E$262/$G$262)*0.5</f>
        <v>1.2357986111111112</v>
      </c>
    </row>
    <row r="263" spans="1:30" hidden="1" x14ac:dyDescent="0.25">
      <c r="A263" s="60">
        <v>44998</v>
      </c>
      <c r="B263" s="119" t="s">
        <v>475</v>
      </c>
      <c r="C263" s="120">
        <v>459060601</v>
      </c>
      <c r="D263" s="121">
        <v>233.9</v>
      </c>
      <c r="E263" s="121">
        <v>196.23</v>
      </c>
      <c r="F263" s="121">
        <v>1.62</v>
      </c>
      <c r="G263" s="121">
        <v>144</v>
      </c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>
        <f>($E$263/$G$263)*0.5</f>
        <v>0.68135416666666659</v>
      </c>
    </row>
    <row r="264" spans="1:30" hidden="1" x14ac:dyDescent="0.25">
      <c r="A264" s="60">
        <v>44998</v>
      </c>
      <c r="B264" s="119" t="s">
        <v>476</v>
      </c>
      <c r="C264" s="120">
        <v>817351101</v>
      </c>
      <c r="D264" s="121">
        <v>4574.3900000000003</v>
      </c>
      <c r="E264" s="121">
        <v>3837.54</v>
      </c>
      <c r="F264" s="121">
        <v>31.77</v>
      </c>
      <c r="G264" s="121">
        <v>144</v>
      </c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>
        <f>($E$264/$G$264)*0.5</f>
        <v>13.324791666666666</v>
      </c>
    </row>
    <row r="265" spans="1:30" hidden="1" x14ac:dyDescent="0.25">
      <c r="A265" s="60">
        <v>44998</v>
      </c>
      <c r="B265" s="119" t="s">
        <v>477</v>
      </c>
      <c r="C265" s="120">
        <v>748840901</v>
      </c>
      <c r="D265" s="121">
        <v>1456.27</v>
      </c>
      <c r="E265" s="121">
        <v>1221.69</v>
      </c>
      <c r="F265" s="121">
        <v>10.11</v>
      </c>
      <c r="G265" s="121">
        <v>144</v>
      </c>
      <c r="Z265" s="35"/>
      <c r="AA265" s="35"/>
      <c r="AB265" s="33"/>
      <c r="AC265" s="33"/>
      <c r="AD265" s="33">
        <f>($E$265/$G$265)*0.5</f>
        <v>4.2419791666666669</v>
      </c>
    </row>
    <row r="266" spans="1:30" hidden="1" x14ac:dyDescent="0.25">
      <c r="A266" s="60">
        <v>45005</v>
      </c>
      <c r="B266" s="119">
        <v>3838208242</v>
      </c>
      <c r="C266" s="120">
        <v>383820801</v>
      </c>
      <c r="D266" s="121">
        <v>6333.5</v>
      </c>
      <c r="E266" s="121">
        <v>5313.28</v>
      </c>
      <c r="F266" s="121">
        <v>43.98</v>
      </c>
      <c r="G266" s="121">
        <v>144</v>
      </c>
      <c r="AB266" s="33"/>
      <c r="AC266" s="33"/>
      <c r="AD266" s="33">
        <f>($E$266/$G$266)*0.5</f>
        <v>18.448888888888888</v>
      </c>
    </row>
    <row r="267" spans="1:30" hidden="1" x14ac:dyDescent="0.25">
      <c r="A267" s="60">
        <v>45005</v>
      </c>
      <c r="B267" s="119">
        <v>7411413129</v>
      </c>
      <c r="C267" s="120">
        <v>741141301</v>
      </c>
      <c r="D267" s="121">
        <v>6203.9</v>
      </c>
      <c r="E267" s="121">
        <v>5204.5600000000004</v>
      </c>
      <c r="F267" s="121">
        <v>43.08</v>
      </c>
      <c r="G267" s="121">
        <v>144</v>
      </c>
      <c r="AB267" s="33"/>
      <c r="AC267" s="33"/>
      <c r="AD267" s="33">
        <f>($E$267/$G$267)*0.5</f>
        <v>18.07138888888889</v>
      </c>
    </row>
    <row r="268" spans="1:30" hidden="1" x14ac:dyDescent="0.25">
      <c r="A268" s="60">
        <v>45005</v>
      </c>
      <c r="B268" s="119">
        <v>3661213116</v>
      </c>
      <c r="C268" s="120">
        <v>366121301</v>
      </c>
      <c r="D268" s="121">
        <v>185.67</v>
      </c>
      <c r="E268" s="121">
        <v>155.76</v>
      </c>
      <c r="F268" s="121">
        <v>1.29</v>
      </c>
      <c r="G268" s="121">
        <v>144</v>
      </c>
      <c r="AB268" s="33"/>
      <c r="AC268" s="33"/>
      <c r="AD268" s="33">
        <f>($E$268/$G$268)*0.5</f>
        <v>0.54083333333333328</v>
      </c>
    </row>
    <row r="269" spans="1:30" hidden="1" x14ac:dyDescent="0.25">
      <c r="A269" s="60">
        <v>45005</v>
      </c>
      <c r="B269" s="119">
        <v>9705203135</v>
      </c>
      <c r="C269" s="120">
        <v>970520301</v>
      </c>
      <c r="D269" s="121">
        <v>799.48</v>
      </c>
      <c r="E269" s="121">
        <v>670.7</v>
      </c>
      <c r="F269" s="121">
        <v>5.55</v>
      </c>
      <c r="G269" s="121">
        <v>144</v>
      </c>
      <c r="AB269" s="33"/>
      <c r="AC269" s="33"/>
      <c r="AD269" s="33">
        <f>($E$269/$G$269)*0.5</f>
        <v>2.3288194444444446</v>
      </c>
    </row>
    <row r="270" spans="1:30" hidden="1" x14ac:dyDescent="0.25">
      <c r="A270" s="60">
        <v>45005</v>
      </c>
      <c r="B270" s="119">
        <v>212604127</v>
      </c>
      <c r="C270" s="120">
        <v>21260401</v>
      </c>
      <c r="D270" s="121">
        <v>1974.44</v>
      </c>
      <c r="E270" s="121">
        <v>1656.4</v>
      </c>
      <c r="F270" s="121">
        <v>13.71</v>
      </c>
      <c r="G270" s="121">
        <v>144</v>
      </c>
      <c r="AB270" s="33"/>
      <c r="AC270" s="33"/>
      <c r="AD270" s="33">
        <f>($E$270/$G$270)*0.5</f>
        <v>5.7513888888888891</v>
      </c>
    </row>
    <row r="271" spans="1:30" hidden="1" x14ac:dyDescent="0.25">
      <c r="A271" s="60">
        <v>45012</v>
      </c>
      <c r="B271" s="119" t="s">
        <v>478</v>
      </c>
      <c r="C271" s="120">
        <v>627710501</v>
      </c>
      <c r="D271" s="121">
        <v>2354.81</v>
      </c>
      <c r="E271" s="121">
        <v>1975.49</v>
      </c>
      <c r="F271" s="121">
        <v>16.350000000000001</v>
      </c>
      <c r="G271" s="121">
        <v>144</v>
      </c>
      <c r="AB271" s="33"/>
      <c r="AC271" s="33"/>
      <c r="AD271" s="33">
        <f>($E$271/$G$271)*0.5</f>
        <v>6.8593402777777781</v>
      </c>
    </row>
    <row r="272" spans="1:30" hidden="1" x14ac:dyDescent="0.25">
      <c r="A272" s="60">
        <v>45012</v>
      </c>
      <c r="B272" s="119" t="s">
        <v>479</v>
      </c>
      <c r="C272" s="120">
        <v>331760101</v>
      </c>
      <c r="D272" s="121">
        <v>1171.33</v>
      </c>
      <c r="E272" s="121">
        <v>982.65</v>
      </c>
      <c r="F272" s="121">
        <v>8.1300000000000008</v>
      </c>
      <c r="G272" s="121">
        <v>144</v>
      </c>
      <c r="AB272" s="33"/>
      <c r="AC272" s="33"/>
      <c r="AD272" s="33">
        <f>($E$272/$G$272)*0.5</f>
        <v>3.4119791666666668</v>
      </c>
    </row>
    <row r="273" spans="1:31" hidden="1" x14ac:dyDescent="0.25">
      <c r="A273" s="60">
        <v>45012</v>
      </c>
      <c r="B273" s="119" t="s">
        <v>480</v>
      </c>
      <c r="C273" s="120">
        <v>383960801</v>
      </c>
      <c r="D273" s="121">
        <v>8653.33</v>
      </c>
      <c r="E273" s="121">
        <v>7259.43</v>
      </c>
      <c r="F273" s="121">
        <v>60.09</v>
      </c>
      <c r="G273" s="121">
        <v>144</v>
      </c>
      <c r="AB273" s="33"/>
      <c r="AC273" s="33"/>
      <c r="AD273" s="33">
        <f>($E$273/$G$273)*0.5</f>
        <v>25.206354166666667</v>
      </c>
    </row>
    <row r="274" spans="1:31" hidden="1" x14ac:dyDescent="0.25">
      <c r="A274" s="60">
        <v>45012</v>
      </c>
      <c r="B274" s="119" t="s">
        <v>481</v>
      </c>
      <c r="C274" s="120">
        <v>427230601</v>
      </c>
      <c r="D274" s="121">
        <v>428.73</v>
      </c>
      <c r="E274" s="121">
        <v>359.67</v>
      </c>
      <c r="F274" s="121">
        <v>2.98</v>
      </c>
      <c r="G274" s="121">
        <v>144</v>
      </c>
      <c r="AB274" s="33"/>
      <c r="AC274" s="33"/>
      <c r="AD274" s="33">
        <f>($E$274/$G$274)*0.5</f>
        <v>1.2488541666666668</v>
      </c>
    </row>
    <row r="275" spans="1:31" hidden="1" x14ac:dyDescent="0.25">
      <c r="A275" s="60">
        <v>45012</v>
      </c>
      <c r="B275" s="119" t="s">
        <v>482</v>
      </c>
      <c r="C275" s="120">
        <v>927210101</v>
      </c>
      <c r="D275" s="121">
        <v>3192.26</v>
      </c>
      <c r="E275" s="121">
        <v>2678.04</v>
      </c>
      <c r="F275" s="121">
        <v>22.17</v>
      </c>
      <c r="G275" s="121">
        <v>144</v>
      </c>
      <c r="AB275" s="33"/>
      <c r="AC275" s="33"/>
      <c r="AD275" s="33">
        <f>($E$275/$G$275)*0.5</f>
        <v>9.2987500000000001</v>
      </c>
    </row>
    <row r="276" spans="1:31" hidden="1" x14ac:dyDescent="0.25">
      <c r="A276" s="60">
        <v>45016</v>
      </c>
      <c r="B276" s="119" t="s">
        <v>483</v>
      </c>
      <c r="C276" s="120">
        <v>717740501</v>
      </c>
      <c r="D276" s="121">
        <v>1500.52</v>
      </c>
      <c r="E276" s="121">
        <v>1258.81</v>
      </c>
      <c r="F276" s="121">
        <v>10.42</v>
      </c>
      <c r="G276" s="121">
        <v>144</v>
      </c>
      <c r="AB276" s="33"/>
      <c r="AC276" s="33"/>
      <c r="AD276" s="38">
        <f>($E$276/$G$276)*0.5</f>
        <v>4.3708680555555555</v>
      </c>
    </row>
    <row r="277" spans="1:31" hidden="1" x14ac:dyDescent="0.25">
      <c r="AB277" s="35"/>
      <c r="AC277" s="35"/>
      <c r="AD277" s="35">
        <f>SUM(AD34:AD276)</f>
        <v>6314.4911755984203</v>
      </c>
    </row>
    <row r="278" spans="1:31" hidden="1" x14ac:dyDescent="0.25"/>
    <row r="280" spans="1:31" x14ac:dyDescent="0.25">
      <c r="AC280" s="30"/>
      <c r="AD280" s="124" t="s">
        <v>492</v>
      </c>
      <c r="AE280" s="107">
        <f>AE169+AE187</f>
        <v>2979.1408147609818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8"/>
  <sheetViews>
    <sheetView topLeftCell="M1" zoomScaleNormal="100" workbookViewId="0">
      <selection activeCell="AE30" sqref="AE30"/>
    </sheetView>
  </sheetViews>
  <sheetFormatPr defaultRowHeight="15" x14ac:dyDescent="0.25"/>
  <cols>
    <col min="1" max="1" width="11.5703125" customWidth="1"/>
    <col min="2" max="2" width="12.85546875" style="4" bestFit="1" customWidth="1"/>
    <col min="3" max="3" width="11.140625" style="4" bestFit="1" customWidth="1"/>
    <col min="4" max="4" width="11.5703125" style="7" bestFit="1" customWidth="1"/>
    <col min="5" max="5" width="11.7109375" style="7" bestFit="1" customWidth="1"/>
    <col min="6" max="6" width="13.5703125" style="7" bestFit="1" customWidth="1"/>
    <col min="7" max="7" width="8" bestFit="1" customWidth="1"/>
    <col min="8" max="8" width="12.140625" hidden="1" customWidth="1"/>
    <col min="9" max="12" width="10.7109375" hidden="1" customWidth="1"/>
    <col min="13" max="20" width="10.7109375" customWidth="1"/>
    <col min="21" max="25" width="11.140625" customWidth="1"/>
    <col min="26" max="30" width="11.5703125" bestFit="1" customWidth="1"/>
    <col min="31" max="31" width="11.5703125" customWidth="1"/>
    <col min="32" max="32" width="10.85546875" customWidth="1"/>
    <col min="33" max="33" width="10.5703125" bestFit="1" customWidth="1"/>
    <col min="35" max="35" width="10.5703125" bestFit="1" customWidth="1"/>
    <col min="38" max="38" width="9.7109375" bestFit="1" customWidth="1"/>
    <col min="40" max="40" width="9.7109375" bestFit="1" customWidth="1"/>
  </cols>
  <sheetData>
    <row r="1" spans="1:42" ht="45.75" thickBot="1" x14ac:dyDescent="0.3">
      <c r="A1" s="22" t="s">
        <v>64</v>
      </c>
      <c r="B1" s="40" t="s">
        <v>65</v>
      </c>
      <c r="C1" s="40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34" t="s">
        <v>71</v>
      </c>
      <c r="I1" s="36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37" t="s">
        <v>222</v>
      </c>
      <c r="Q1" s="37" t="s">
        <v>237</v>
      </c>
      <c r="R1" s="37" t="s">
        <v>250</v>
      </c>
      <c r="S1" s="37" t="s">
        <v>261</v>
      </c>
      <c r="T1" s="37" t="s">
        <v>284</v>
      </c>
      <c r="U1" s="37" t="s">
        <v>317</v>
      </c>
      <c r="V1" s="37" t="s">
        <v>334</v>
      </c>
      <c r="W1" s="37" t="s">
        <v>346</v>
      </c>
      <c r="X1" s="37" t="s">
        <v>352</v>
      </c>
      <c r="Y1" s="37" t="s">
        <v>382</v>
      </c>
      <c r="Z1" s="37" t="s">
        <v>430</v>
      </c>
      <c r="AA1" s="37" t="s">
        <v>453</v>
      </c>
      <c r="AB1" s="37" t="s">
        <v>454</v>
      </c>
      <c r="AC1" s="37" t="s">
        <v>471</v>
      </c>
      <c r="AD1" s="37" t="s">
        <v>487</v>
      </c>
      <c r="AE1" s="37" t="s">
        <v>503</v>
      </c>
      <c r="AF1" s="22" t="s">
        <v>73</v>
      </c>
      <c r="AG1" s="22" t="s">
        <v>74</v>
      </c>
      <c r="AH1" s="22" t="s">
        <v>75</v>
      </c>
      <c r="AI1" s="22" t="s">
        <v>76</v>
      </c>
      <c r="AJ1" s="22" t="s">
        <v>77</v>
      </c>
      <c r="AK1" s="22" t="s">
        <v>78</v>
      </c>
      <c r="AL1" s="22" t="s">
        <v>79</v>
      </c>
      <c r="AM1" s="22" t="s">
        <v>80</v>
      </c>
      <c r="AO1" s="30"/>
      <c r="AP1" s="31" t="s">
        <v>201</v>
      </c>
    </row>
    <row r="2" spans="1:42" x14ac:dyDescent="0.25">
      <c r="A2" s="29">
        <v>44522</v>
      </c>
      <c r="B2" s="41" t="s">
        <v>167</v>
      </c>
      <c r="C2" s="44">
        <v>81514310</v>
      </c>
      <c r="D2" s="45">
        <v>8180.19</v>
      </c>
      <c r="E2" s="17">
        <v>6862.5</v>
      </c>
      <c r="F2" s="54">
        <v>56.81</v>
      </c>
      <c r="G2" s="26">
        <v>144</v>
      </c>
      <c r="L2" s="33"/>
      <c r="M2" s="129">
        <f t="shared" ref="M2:V2" si="0">($E$2/$G$2)</f>
        <v>47.65625</v>
      </c>
      <c r="N2" s="129">
        <f t="shared" si="0"/>
        <v>47.65625</v>
      </c>
      <c r="O2" s="129">
        <f t="shared" si="0"/>
        <v>47.65625</v>
      </c>
      <c r="P2" s="129">
        <f t="shared" si="0"/>
        <v>47.65625</v>
      </c>
      <c r="Q2" s="129">
        <f t="shared" si="0"/>
        <v>47.65625</v>
      </c>
      <c r="R2" s="129">
        <f t="shared" si="0"/>
        <v>47.65625</v>
      </c>
      <c r="S2" s="129">
        <f t="shared" si="0"/>
        <v>47.65625</v>
      </c>
      <c r="T2" s="129">
        <f t="shared" si="0"/>
        <v>47.65625</v>
      </c>
      <c r="U2" s="129">
        <f t="shared" si="0"/>
        <v>47.65625</v>
      </c>
      <c r="V2" s="129">
        <f t="shared" si="0"/>
        <v>47.65625</v>
      </c>
      <c r="W2" s="126">
        <f>($E$2/$G$2)</f>
        <v>47.65625</v>
      </c>
      <c r="X2" s="126">
        <f t="shared" ref="X2:AE2" si="1">($E$2/$G$2)</f>
        <v>47.65625</v>
      </c>
      <c r="Y2" s="126">
        <f t="shared" si="1"/>
        <v>47.65625</v>
      </c>
      <c r="Z2" s="126">
        <f t="shared" si="1"/>
        <v>47.65625</v>
      </c>
      <c r="AA2" s="126">
        <f t="shared" si="1"/>
        <v>47.65625</v>
      </c>
      <c r="AB2" s="126">
        <f t="shared" si="1"/>
        <v>47.65625</v>
      </c>
      <c r="AC2" s="126">
        <f t="shared" si="1"/>
        <v>47.65625</v>
      </c>
      <c r="AD2" s="126">
        <f t="shared" si="1"/>
        <v>47.65625</v>
      </c>
      <c r="AE2" s="126">
        <f t="shared" si="1"/>
        <v>47.65625</v>
      </c>
      <c r="AF2" s="107">
        <f>SUM(W2:AE2)</f>
        <v>428.90625</v>
      </c>
      <c r="AG2" s="9" t="s">
        <v>519</v>
      </c>
    </row>
    <row r="3" spans="1:42" x14ac:dyDescent="0.25">
      <c r="A3" s="29"/>
      <c r="B3" s="83"/>
      <c r="C3" s="84"/>
      <c r="D3" s="80"/>
      <c r="E3" s="80"/>
      <c r="F3" s="80"/>
      <c r="G3" s="80"/>
      <c r="S3" s="33"/>
      <c r="T3" s="33"/>
      <c r="U3" s="33"/>
      <c r="V3" s="182" t="s">
        <v>518</v>
      </c>
      <c r="W3" s="182"/>
      <c r="X3" s="182"/>
      <c r="Y3" s="182"/>
      <c r="Z3" s="182"/>
      <c r="AA3" s="182"/>
      <c r="AB3" s="182"/>
      <c r="AC3" s="182"/>
      <c r="AD3" s="182"/>
      <c r="AE3" s="182"/>
    </row>
    <row r="4" spans="1:42" x14ac:dyDescent="0.25">
      <c r="A4" s="29"/>
      <c r="B4" s="83"/>
      <c r="C4" s="84"/>
      <c r="D4" s="80"/>
      <c r="E4" s="80"/>
      <c r="F4" s="80"/>
      <c r="G4" s="80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6"/>
    </row>
    <row r="5" spans="1:42" x14ac:dyDescent="0.25">
      <c r="A5" s="29"/>
      <c r="B5" s="83"/>
      <c r="C5" s="84"/>
      <c r="D5" s="80"/>
      <c r="E5" s="80"/>
      <c r="F5" s="80"/>
      <c r="G5" s="80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6"/>
      <c r="AG5" s="9"/>
    </row>
    <row r="6" spans="1:42" x14ac:dyDescent="0.25">
      <c r="A6" s="29"/>
      <c r="B6" s="83"/>
      <c r="C6" s="84"/>
      <c r="D6" s="80"/>
      <c r="E6" s="80"/>
      <c r="F6" s="80"/>
      <c r="G6" s="8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6"/>
    </row>
    <row r="7" spans="1:42" x14ac:dyDescent="0.25">
      <c r="A7" s="29"/>
      <c r="B7" s="83"/>
      <c r="C7" s="84"/>
      <c r="D7" s="80"/>
      <c r="E7" s="80"/>
      <c r="F7" s="80"/>
      <c r="G7" s="8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6"/>
    </row>
    <row r="8" spans="1:42" x14ac:dyDescent="0.25">
      <c r="A8" s="29"/>
      <c r="B8" s="83"/>
      <c r="C8" s="84"/>
      <c r="D8" s="80"/>
      <c r="E8" s="80"/>
      <c r="F8" s="80"/>
      <c r="G8" s="8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6"/>
    </row>
    <row r="9" spans="1:42" x14ac:dyDescent="0.25">
      <c r="A9" s="29"/>
      <c r="B9" s="83"/>
      <c r="C9" s="84"/>
      <c r="D9" s="80"/>
      <c r="E9" s="80"/>
      <c r="F9" s="80"/>
      <c r="G9" s="8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6"/>
    </row>
    <row r="10" spans="1:42" x14ac:dyDescent="0.25">
      <c r="A10" s="29"/>
      <c r="B10" s="83"/>
      <c r="C10" s="84"/>
      <c r="D10" s="80"/>
      <c r="E10" s="80"/>
      <c r="F10" s="80"/>
      <c r="G10" s="8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6"/>
    </row>
    <row r="11" spans="1:42" x14ac:dyDescent="0.25">
      <c r="A11" s="29"/>
      <c r="B11" s="83"/>
      <c r="C11" s="84"/>
      <c r="D11" s="80"/>
      <c r="E11" s="80"/>
      <c r="F11" s="80"/>
      <c r="G11" s="8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6"/>
    </row>
    <row r="12" spans="1:42" x14ac:dyDescent="0.25">
      <c r="A12" s="29"/>
      <c r="B12" s="83"/>
      <c r="C12" s="84"/>
      <c r="D12" s="80"/>
      <c r="E12" s="80"/>
      <c r="F12" s="80"/>
      <c r="G12" s="8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6"/>
    </row>
    <row r="13" spans="1:42" x14ac:dyDescent="0.25">
      <c r="A13" s="29"/>
      <c r="B13" s="83"/>
      <c r="C13" s="84"/>
      <c r="D13" s="80"/>
      <c r="E13" s="80"/>
      <c r="F13" s="80"/>
      <c r="G13" s="8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6"/>
    </row>
    <row r="28" spans="15:15" x14ac:dyDescent="0.25">
      <c r="O28" s="33"/>
    </row>
  </sheetData>
  <mergeCells count="1">
    <mergeCell ref="V3:AE3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1131-581A-4A61-B337-7A0020FB8D2B}">
  <dimension ref="A1:BA32"/>
  <sheetViews>
    <sheetView zoomScaleNormal="100" workbookViewId="0">
      <selection activeCell="J27" sqref="J27"/>
    </sheetView>
  </sheetViews>
  <sheetFormatPr defaultRowHeight="15" x14ac:dyDescent="0.25"/>
  <cols>
    <col min="1" max="1" width="11.5703125" customWidth="1"/>
    <col min="2" max="2" width="12.7109375" style="4" bestFit="1" customWidth="1"/>
    <col min="3" max="3" width="10.28515625" bestFit="1" customWidth="1"/>
    <col min="4" max="5" width="16.7109375" style="7" bestFit="1" customWidth="1"/>
    <col min="6" max="6" width="13.42578125" style="7" bestFit="1" customWidth="1"/>
    <col min="7" max="7" width="8.7109375" bestFit="1" customWidth="1"/>
    <col min="8" max="8" width="12.140625" customWidth="1"/>
    <col min="9" max="9" width="10.7109375" customWidth="1"/>
    <col min="10" max="10" width="13.7109375" bestFit="1" customWidth="1"/>
    <col min="11" max="11" width="10.7109375" customWidth="1"/>
    <col min="12" max="12" width="11.28515625" bestFit="1" customWidth="1"/>
    <col min="13" max="14" width="10.7109375" customWidth="1"/>
    <col min="15" max="15" width="13.5703125" bestFit="1" customWidth="1"/>
    <col min="16" max="16" width="11.85546875" bestFit="1" customWidth="1"/>
    <col min="17" max="17" width="19" bestFit="1" customWidth="1"/>
    <col min="18" max="18" width="11.5703125" bestFit="1" customWidth="1"/>
    <col min="19" max="20" width="11.85546875" bestFit="1" customWidth="1"/>
    <col min="21" max="21" width="15.28515625" customWidth="1"/>
    <col min="22" max="25" width="11.85546875" bestFit="1" customWidth="1"/>
  </cols>
  <sheetData>
    <row r="1" spans="1:53" ht="45.75" thickBot="1" x14ac:dyDescent="0.3">
      <c r="A1" s="22" t="s">
        <v>64</v>
      </c>
      <c r="B1" s="40" t="s">
        <v>65</v>
      </c>
      <c r="C1" s="40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34" t="s">
        <v>71</v>
      </c>
      <c r="I1" s="36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37" t="s">
        <v>222</v>
      </c>
      <c r="Q1" s="37" t="s">
        <v>237</v>
      </c>
      <c r="R1" s="37" t="s">
        <v>250</v>
      </c>
      <c r="S1" s="37" t="s">
        <v>261</v>
      </c>
      <c r="T1" s="37" t="s">
        <v>284</v>
      </c>
      <c r="U1" s="37" t="s">
        <v>317</v>
      </c>
      <c r="V1" s="37" t="s">
        <v>334</v>
      </c>
      <c r="W1" s="37" t="s">
        <v>346</v>
      </c>
      <c r="X1" s="37" t="s">
        <v>352</v>
      </c>
      <c r="Y1" s="157" t="s">
        <v>382</v>
      </c>
      <c r="Z1" s="157" t="s">
        <v>430</v>
      </c>
      <c r="AA1" s="157" t="s">
        <v>453</v>
      </c>
      <c r="AB1" s="157" t="s">
        <v>454</v>
      </c>
      <c r="AC1" s="37" t="s">
        <v>471</v>
      </c>
      <c r="AD1" s="37" t="s">
        <v>487</v>
      </c>
      <c r="AE1" s="37" t="s">
        <v>503</v>
      </c>
      <c r="AF1" s="37" t="s">
        <v>517</v>
      </c>
      <c r="AG1" s="37" t="s">
        <v>539</v>
      </c>
      <c r="AH1" s="37" t="s">
        <v>546</v>
      </c>
      <c r="AI1" s="37" t="s">
        <v>567</v>
      </c>
      <c r="AJ1" s="37" t="s">
        <v>587</v>
      </c>
      <c r="AK1" s="37" t="s">
        <v>603</v>
      </c>
      <c r="AL1" s="37" t="s">
        <v>607</v>
      </c>
      <c r="AM1" s="37" t="s">
        <v>611</v>
      </c>
      <c r="AN1" s="37" t="s">
        <v>618</v>
      </c>
      <c r="AO1" s="37" t="s">
        <v>620</v>
      </c>
      <c r="AP1" s="37" t="s">
        <v>621</v>
      </c>
      <c r="AQ1" s="22" t="s">
        <v>73</v>
      </c>
      <c r="AR1" s="22" t="s">
        <v>74</v>
      </c>
      <c r="AS1" s="22" t="s">
        <v>75</v>
      </c>
      <c r="AT1" s="22" t="s">
        <v>76</v>
      </c>
      <c r="AU1" s="22" t="s">
        <v>77</v>
      </c>
      <c r="AV1" s="22" t="s">
        <v>78</v>
      </c>
      <c r="AW1" s="22" t="s">
        <v>79</v>
      </c>
      <c r="AX1" s="22" t="s">
        <v>80</v>
      </c>
      <c r="AZ1" s="30"/>
      <c r="BA1" s="31" t="s">
        <v>201</v>
      </c>
    </row>
    <row r="2" spans="1:53" x14ac:dyDescent="0.25">
      <c r="A2" s="29">
        <v>44383</v>
      </c>
      <c r="B2" s="26">
        <v>196116169</v>
      </c>
      <c r="C2" s="61" t="s">
        <v>98</v>
      </c>
      <c r="D2" s="45">
        <v>6458.66</v>
      </c>
      <c r="E2" s="45">
        <v>5122.83</v>
      </c>
      <c r="F2" s="45">
        <v>42.47</v>
      </c>
      <c r="G2" s="26">
        <v>144</v>
      </c>
      <c r="H2" s="101"/>
      <c r="I2" s="101">
        <v>17.787604166666668</v>
      </c>
      <c r="J2" s="101">
        <v>35.575208333333336</v>
      </c>
      <c r="K2" s="101">
        <v>35.575208333333336</v>
      </c>
      <c r="L2" s="32">
        <v>35.575208333333336</v>
      </c>
      <c r="M2" s="32">
        <v>35.575208333333336</v>
      </c>
      <c r="N2" s="32">
        <v>35.575208333333336</v>
      </c>
      <c r="O2" s="32">
        <v>35.575208333333336</v>
      </c>
      <c r="P2" s="99" t="s">
        <v>416</v>
      </c>
      <c r="Q2" s="99" t="s">
        <v>416</v>
      </c>
      <c r="R2" s="99" t="s">
        <v>416</v>
      </c>
      <c r="S2" s="99" t="s">
        <v>416</v>
      </c>
      <c r="T2" s="99" t="s">
        <v>416</v>
      </c>
      <c r="U2" s="99" t="s">
        <v>416</v>
      </c>
      <c r="V2" s="99" t="s">
        <v>416</v>
      </c>
      <c r="W2" s="99" t="s">
        <v>416</v>
      </c>
      <c r="X2" s="99" t="s">
        <v>416</v>
      </c>
      <c r="Y2" s="158" t="s">
        <v>416</v>
      </c>
      <c r="Z2" s="158" t="s">
        <v>416</v>
      </c>
      <c r="AA2" s="158" t="s">
        <v>416</v>
      </c>
      <c r="AB2" s="158" t="s">
        <v>416</v>
      </c>
      <c r="AC2" s="99" t="s">
        <v>416</v>
      </c>
      <c r="AD2" s="99" t="s">
        <v>416</v>
      </c>
      <c r="AE2" s="99" t="s">
        <v>416</v>
      </c>
      <c r="AF2" s="99" t="s">
        <v>416</v>
      </c>
      <c r="AG2" s="99" t="s">
        <v>416</v>
      </c>
      <c r="AH2" s="99" t="s">
        <v>416</v>
      </c>
      <c r="AI2" s="99" t="s">
        <v>416</v>
      </c>
      <c r="AJ2" s="99" t="s">
        <v>416</v>
      </c>
      <c r="AK2" s="99" t="s">
        <v>416</v>
      </c>
      <c r="AL2" s="99" t="s">
        <v>416</v>
      </c>
      <c r="AM2" s="99" t="s">
        <v>416</v>
      </c>
      <c r="AN2" s="99" t="s">
        <v>416</v>
      </c>
      <c r="AO2" s="99" t="s">
        <v>416</v>
      </c>
      <c r="AP2" s="99" t="s">
        <v>416</v>
      </c>
    </row>
    <row r="3" spans="1:53" x14ac:dyDescent="0.25">
      <c r="A3" s="29"/>
      <c r="B3" s="26"/>
      <c r="C3" s="61"/>
      <c r="D3" s="46"/>
      <c r="E3" s="48"/>
      <c r="F3" s="46"/>
      <c r="G3" s="26"/>
      <c r="H3" s="109"/>
      <c r="I3" s="109"/>
      <c r="J3" s="109"/>
      <c r="K3" s="109"/>
      <c r="L3" s="109"/>
      <c r="M3" s="109"/>
      <c r="N3" s="109"/>
      <c r="O3" s="99"/>
      <c r="P3" s="33"/>
    </row>
    <row r="4" spans="1:53" ht="15.75" thickBot="1" x14ac:dyDescent="0.3">
      <c r="A4" s="29"/>
      <c r="B4" s="8"/>
      <c r="C4" s="8"/>
      <c r="D4" s="8"/>
      <c r="E4" s="8"/>
      <c r="F4" s="94"/>
      <c r="L4" s="33"/>
      <c r="M4" s="33"/>
      <c r="N4" s="33"/>
      <c r="O4" s="32"/>
      <c r="P4" s="33"/>
      <c r="Y4" s="159"/>
      <c r="Z4" t="s">
        <v>623</v>
      </c>
    </row>
    <row r="5" spans="1:53" ht="15.75" thickBot="1" x14ac:dyDescent="0.3">
      <c r="A5" s="29"/>
      <c r="B5" s="26"/>
      <c r="C5" s="61"/>
      <c r="D5" s="95"/>
      <c r="E5" s="95"/>
      <c r="F5" s="96"/>
      <c r="G5" s="26"/>
      <c r="H5" s="6"/>
      <c r="L5" s="33"/>
      <c r="M5" s="33"/>
      <c r="N5" s="32"/>
      <c r="O5" s="32"/>
      <c r="P5" s="32"/>
      <c r="Q5" s="179" t="s">
        <v>423</v>
      </c>
      <c r="R5" s="180"/>
      <c r="S5" s="180"/>
      <c r="T5" s="180"/>
      <c r="U5" s="181"/>
    </row>
    <row r="6" spans="1:53" x14ac:dyDescent="0.25">
      <c r="D6" s="160" t="s">
        <v>624</v>
      </c>
      <c r="E6" s="54">
        <f>J2*4</f>
        <v>142.30083333333334</v>
      </c>
      <c r="F6" s="52" t="s">
        <v>433</v>
      </c>
      <c r="N6" s="8" t="s">
        <v>421</v>
      </c>
      <c r="O6" s="35">
        <v>0</v>
      </c>
      <c r="Q6" s="77" t="s">
        <v>50</v>
      </c>
      <c r="R6" s="6">
        <f>O6</f>
        <v>0</v>
      </c>
      <c r="U6" s="102"/>
    </row>
    <row r="7" spans="1:53" x14ac:dyDescent="0.25">
      <c r="C7" s="8"/>
      <c r="D7" s="17"/>
      <c r="E7" s="17"/>
      <c r="F7" s="161"/>
      <c r="H7" s="19"/>
      <c r="N7" s="8" t="s">
        <v>422</v>
      </c>
      <c r="O7" s="106">
        <f>E6</f>
        <v>142.30083333333334</v>
      </c>
      <c r="Q7" s="67" t="s">
        <v>424</v>
      </c>
      <c r="R7" s="6">
        <f>-1*R6</f>
        <v>0</v>
      </c>
      <c r="U7" s="102"/>
    </row>
    <row r="8" spans="1:53" x14ac:dyDescent="0.25">
      <c r="D8" s="17"/>
      <c r="E8" s="20"/>
      <c r="F8" s="17"/>
      <c r="H8" s="19"/>
      <c r="M8" s="6"/>
      <c r="O8" s="162">
        <f>O6+O7</f>
        <v>142.30083333333334</v>
      </c>
      <c r="Q8" s="175" t="s">
        <v>425</v>
      </c>
      <c r="R8" s="176"/>
      <c r="U8" s="102"/>
    </row>
    <row r="9" spans="1:53" x14ac:dyDescent="0.25">
      <c r="D9" s="15"/>
      <c r="H9" s="35"/>
      <c r="I9" s="52"/>
      <c r="Q9" s="67"/>
      <c r="U9" s="102"/>
    </row>
    <row r="10" spans="1:53" x14ac:dyDescent="0.25">
      <c r="G10" s="6"/>
      <c r="Q10" s="77" t="s">
        <v>241</v>
      </c>
      <c r="R10" s="6">
        <f>R6+O7</f>
        <v>142.30083333333334</v>
      </c>
      <c r="S10" s="73" t="s">
        <v>240</v>
      </c>
      <c r="U10" s="102"/>
    </row>
    <row r="11" spans="1:53" x14ac:dyDescent="0.25">
      <c r="B11" s="9" t="s">
        <v>622</v>
      </c>
      <c r="Q11" s="67" t="s">
        <v>49</v>
      </c>
      <c r="R11" s="6">
        <f>-1*R10</f>
        <v>-142.30083333333334</v>
      </c>
      <c r="U11" s="102"/>
    </row>
    <row r="12" spans="1:53" ht="15.75" thickBot="1" x14ac:dyDescent="0.3">
      <c r="Q12" s="177" t="s">
        <v>426</v>
      </c>
      <c r="R12" s="178"/>
      <c r="S12" s="69"/>
      <c r="T12" s="69"/>
      <c r="U12" s="70"/>
    </row>
    <row r="21" spans="1:14" x14ac:dyDescent="0.25">
      <c r="G21" s="6"/>
      <c r="H21" s="6"/>
    </row>
    <row r="24" spans="1:14" x14ac:dyDescent="0.25">
      <c r="N24" s="16"/>
    </row>
    <row r="25" spans="1:14" x14ac:dyDescent="0.25">
      <c r="N25" s="100"/>
    </row>
    <row r="26" spans="1:14" x14ac:dyDescent="0.25">
      <c r="H26" s="15"/>
    </row>
    <row r="29" spans="1:14" x14ac:dyDescent="0.25">
      <c r="J29" s="8"/>
      <c r="K29" s="97"/>
      <c r="L29" s="52"/>
      <c r="M29" s="7"/>
    </row>
    <row r="30" spans="1:14" x14ac:dyDescent="0.25">
      <c r="H30" s="6"/>
      <c r="J30" s="110"/>
      <c r="K30" s="111"/>
    </row>
    <row r="32" spans="1:14" x14ac:dyDescent="0.25">
      <c r="A32" s="21"/>
    </row>
  </sheetData>
  <mergeCells count="3">
    <mergeCell ref="Q5:U5"/>
    <mergeCell ref="Q8:R8"/>
    <mergeCell ref="Q12:R12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BG515"/>
  <sheetViews>
    <sheetView topLeftCell="AC1" zoomScaleNormal="100" workbookViewId="0">
      <pane ySplit="1" topLeftCell="A502" activePane="bottomLeft" state="frozen"/>
      <selection activeCell="AA35" sqref="AA35"/>
      <selection pane="bottomLeft" activeCell="AL520" sqref="AL520"/>
    </sheetView>
  </sheetViews>
  <sheetFormatPr defaultRowHeight="15" x14ac:dyDescent="0.25"/>
  <cols>
    <col min="1" max="1" width="11.5703125" customWidth="1"/>
    <col min="2" max="2" width="12.85546875" style="4" bestFit="1" customWidth="1"/>
    <col min="3" max="3" width="11.140625" style="4" bestFit="1" customWidth="1"/>
    <col min="4" max="4" width="11.5703125" style="7" bestFit="1" customWidth="1"/>
    <col min="5" max="5" width="11.7109375" style="7" bestFit="1" customWidth="1"/>
    <col min="6" max="6" width="13.5703125" style="7" bestFit="1" customWidth="1"/>
    <col min="7" max="7" width="8" customWidth="1"/>
    <col min="8" max="8" width="12.140625" customWidth="1"/>
    <col min="9" max="20" width="10.7109375" customWidth="1"/>
    <col min="21" max="25" width="11.140625" customWidth="1"/>
    <col min="26" max="31" width="11.5703125" customWidth="1"/>
    <col min="32" max="40" width="11.5703125" bestFit="1" customWidth="1"/>
    <col min="41" max="48" width="10.5703125" bestFit="1" customWidth="1"/>
    <col min="49" max="49" width="10.85546875" customWidth="1"/>
    <col min="50" max="50" width="10.5703125" bestFit="1" customWidth="1"/>
    <col min="52" max="52" width="10.5703125" bestFit="1" customWidth="1"/>
    <col min="55" max="55" width="9.7109375" bestFit="1" customWidth="1"/>
    <col min="57" max="57" width="9.7109375" bestFit="1" customWidth="1"/>
  </cols>
  <sheetData>
    <row r="1" spans="1:59" ht="45.75" thickBot="1" x14ac:dyDescent="0.3">
      <c r="A1" s="22" t="s">
        <v>64</v>
      </c>
      <c r="B1" s="40" t="s">
        <v>65</v>
      </c>
      <c r="C1" s="40" t="s">
        <v>66</v>
      </c>
      <c r="D1" s="23" t="s">
        <v>67</v>
      </c>
      <c r="E1" s="23" t="s">
        <v>68</v>
      </c>
      <c r="F1" s="24" t="s">
        <v>69</v>
      </c>
      <c r="G1" s="22" t="s">
        <v>70</v>
      </c>
      <c r="H1" s="34" t="s">
        <v>71</v>
      </c>
      <c r="I1" s="36" t="s">
        <v>72</v>
      </c>
      <c r="J1" s="37" t="s">
        <v>111</v>
      </c>
      <c r="K1" s="37" t="s">
        <v>121</v>
      </c>
      <c r="L1" s="37" t="s">
        <v>139</v>
      </c>
      <c r="M1" s="37" t="s">
        <v>162</v>
      </c>
      <c r="N1" s="37" t="s">
        <v>176</v>
      </c>
      <c r="O1" s="37" t="s">
        <v>205</v>
      </c>
      <c r="P1" s="37" t="s">
        <v>222</v>
      </c>
      <c r="Q1" s="37" t="s">
        <v>237</v>
      </c>
      <c r="R1" s="37" t="s">
        <v>250</v>
      </c>
      <c r="S1" s="37" t="s">
        <v>261</v>
      </c>
      <c r="T1" s="37" t="s">
        <v>284</v>
      </c>
      <c r="U1" s="37" t="s">
        <v>317</v>
      </c>
      <c r="V1" s="37" t="s">
        <v>334</v>
      </c>
      <c r="W1" s="37" t="s">
        <v>346</v>
      </c>
      <c r="X1" s="37" t="s">
        <v>352</v>
      </c>
      <c r="Y1" s="37" t="s">
        <v>382</v>
      </c>
      <c r="Z1" s="37" t="s">
        <v>430</v>
      </c>
      <c r="AA1" s="37" t="s">
        <v>453</v>
      </c>
      <c r="AB1" s="37" t="s">
        <v>454</v>
      </c>
      <c r="AC1" s="37" t="s">
        <v>471</v>
      </c>
      <c r="AD1" s="37" t="s">
        <v>487</v>
      </c>
      <c r="AE1" s="37" t="s">
        <v>503</v>
      </c>
      <c r="AF1" s="37" t="s">
        <v>517</v>
      </c>
      <c r="AG1" s="37" t="s">
        <v>539</v>
      </c>
      <c r="AH1" s="37" t="s">
        <v>546</v>
      </c>
      <c r="AI1" s="37" t="s">
        <v>567</v>
      </c>
      <c r="AJ1" s="37" t="s">
        <v>587</v>
      </c>
      <c r="AK1" s="37" t="s">
        <v>603</v>
      </c>
      <c r="AL1" s="37" t="s">
        <v>607</v>
      </c>
      <c r="AM1" s="37" t="s">
        <v>611</v>
      </c>
      <c r="AN1" s="37" t="s">
        <v>618</v>
      </c>
      <c r="AO1" s="37" t="s">
        <v>620</v>
      </c>
      <c r="AP1" s="37" t="s">
        <v>621</v>
      </c>
      <c r="AQ1" s="37" t="s">
        <v>625</v>
      </c>
      <c r="AR1" s="37" t="s">
        <v>626</v>
      </c>
      <c r="AS1" s="37" t="s">
        <v>630</v>
      </c>
      <c r="AT1" s="37" t="s">
        <v>631</v>
      </c>
      <c r="AU1" s="37" t="s">
        <v>646</v>
      </c>
      <c r="AV1" s="37" t="s">
        <v>662</v>
      </c>
      <c r="AW1" s="22" t="s">
        <v>73</v>
      </c>
      <c r="AX1" s="22" t="s">
        <v>74</v>
      </c>
      <c r="AY1" s="22" t="s">
        <v>75</v>
      </c>
      <c r="AZ1" s="22" t="s">
        <v>76</v>
      </c>
      <c r="BA1" s="22" t="s">
        <v>77</v>
      </c>
      <c r="BB1" s="22" t="s">
        <v>78</v>
      </c>
      <c r="BC1" s="22" t="s">
        <v>79</v>
      </c>
      <c r="BD1" s="22" t="s">
        <v>80</v>
      </c>
      <c r="BF1" s="30"/>
      <c r="BG1" s="31" t="s">
        <v>201</v>
      </c>
    </row>
    <row r="2" spans="1:59" x14ac:dyDescent="0.25">
      <c r="A2" s="25">
        <v>44348</v>
      </c>
      <c r="B2" s="41" t="s">
        <v>81</v>
      </c>
      <c r="C2" s="44">
        <v>902280001</v>
      </c>
      <c r="D2" s="28">
        <v>3538.95</v>
      </c>
      <c r="E2" s="28">
        <v>3156.78</v>
      </c>
      <c r="F2" s="45">
        <v>49.96</v>
      </c>
      <c r="G2" s="26">
        <v>69</v>
      </c>
      <c r="H2" s="33">
        <f>(E2/G2)*0.5</f>
        <v>22.87521739130435</v>
      </c>
      <c r="I2" s="33">
        <f t="shared" ref="I2:O2" si="0">$E$2/$G$2</f>
        <v>45.7504347826087</v>
      </c>
      <c r="J2" s="33">
        <f t="shared" si="0"/>
        <v>45.7504347826087</v>
      </c>
      <c r="K2" s="33">
        <f t="shared" si="0"/>
        <v>45.7504347826087</v>
      </c>
      <c r="L2" s="33">
        <f t="shared" si="0"/>
        <v>45.7504347826087</v>
      </c>
      <c r="M2" s="33">
        <f t="shared" si="0"/>
        <v>45.7504347826087</v>
      </c>
      <c r="N2" s="33">
        <f t="shared" si="0"/>
        <v>45.7504347826087</v>
      </c>
      <c r="O2" s="33">
        <f t="shared" si="0"/>
        <v>45.7504347826087</v>
      </c>
      <c r="P2" s="32" t="s">
        <v>223</v>
      </c>
      <c r="Q2" s="32" t="s">
        <v>223</v>
      </c>
      <c r="R2" s="32" t="s">
        <v>223</v>
      </c>
      <c r="S2" s="32" t="s">
        <v>223</v>
      </c>
      <c r="T2" s="32" t="s">
        <v>223</v>
      </c>
      <c r="U2" s="32" t="s">
        <v>223</v>
      </c>
      <c r="V2" s="32" t="s">
        <v>223</v>
      </c>
      <c r="W2" s="32" t="s">
        <v>223</v>
      </c>
      <c r="X2" s="32" t="s">
        <v>223</v>
      </c>
      <c r="Y2" s="32" t="s">
        <v>223</v>
      </c>
      <c r="Z2" s="32" t="s">
        <v>223</v>
      </c>
      <c r="AA2" s="32" t="s">
        <v>223</v>
      </c>
      <c r="AB2" s="32" t="s">
        <v>223</v>
      </c>
      <c r="AC2" s="32" t="s">
        <v>223</v>
      </c>
      <c r="AD2" s="32" t="s">
        <v>223</v>
      </c>
      <c r="AE2" s="32" t="s">
        <v>223</v>
      </c>
      <c r="AF2" s="32" t="s">
        <v>223</v>
      </c>
      <c r="AG2" s="32" t="s">
        <v>223</v>
      </c>
      <c r="AH2" s="32" t="s">
        <v>223</v>
      </c>
      <c r="AI2" s="32" t="s">
        <v>223</v>
      </c>
      <c r="AJ2" s="32" t="s">
        <v>223</v>
      </c>
      <c r="AK2" s="32" t="s">
        <v>223</v>
      </c>
      <c r="AL2" s="32" t="s">
        <v>223</v>
      </c>
      <c r="AM2" s="32" t="s">
        <v>223</v>
      </c>
      <c r="AN2" s="32" t="s">
        <v>223</v>
      </c>
      <c r="AO2" s="32" t="s">
        <v>223</v>
      </c>
      <c r="AP2" s="32" t="s">
        <v>223</v>
      </c>
      <c r="AQ2" s="32" t="s">
        <v>223</v>
      </c>
      <c r="AR2" s="32" t="s">
        <v>223</v>
      </c>
      <c r="AS2" s="32" t="s">
        <v>223</v>
      </c>
      <c r="AT2" s="32" t="s">
        <v>223</v>
      </c>
      <c r="AU2" s="32" t="s">
        <v>223</v>
      </c>
      <c r="AV2" s="32" t="s">
        <v>223</v>
      </c>
      <c r="AW2" s="27"/>
      <c r="AX2" s="27"/>
      <c r="AY2" s="27"/>
      <c r="AZ2" s="27"/>
      <c r="BA2" s="27"/>
      <c r="BB2" s="27"/>
      <c r="BC2" s="27"/>
    </row>
    <row r="3" spans="1:59" x14ac:dyDescent="0.25">
      <c r="A3" s="25">
        <v>44348</v>
      </c>
      <c r="B3" s="41" t="s">
        <v>82</v>
      </c>
      <c r="C3" s="44" t="s">
        <v>83</v>
      </c>
      <c r="D3" s="28">
        <v>2064.7600000000002</v>
      </c>
      <c r="E3" s="28">
        <v>1660.5</v>
      </c>
      <c r="F3" s="45">
        <v>14.53</v>
      </c>
      <c r="G3" s="26">
        <v>135</v>
      </c>
      <c r="H3" s="33">
        <f t="shared" ref="H3:H10" si="1">(E3/G3)*0.5</f>
        <v>6.15</v>
      </c>
      <c r="I3" s="33">
        <f t="shared" ref="I3:O3" si="2">$E$3/$G$3</f>
        <v>12.3</v>
      </c>
      <c r="J3" s="33">
        <f t="shared" si="2"/>
        <v>12.3</v>
      </c>
      <c r="K3" s="33">
        <f t="shared" si="2"/>
        <v>12.3</v>
      </c>
      <c r="L3" s="33">
        <f t="shared" si="2"/>
        <v>12.3</v>
      </c>
      <c r="M3" s="33">
        <f t="shared" si="2"/>
        <v>12.3</v>
      </c>
      <c r="N3" s="33">
        <f t="shared" si="2"/>
        <v>12.3</v>
      </c>
      <c r="O3" s="33">
        <f t="shared" si="2"/>
        <v>12.3</v>
      </c>
      <c r="P3" s="32" t="s">
        <v>223</v>
      </c>
      <c r="Q3" s="32" t="s">
        <v>223</v>
      </c>
      <c r="R3" s="32" t="s">
        <v>223</v>
      </c>
      <c r="S3" s="32" t="s">
        <v>223</v>
      </c>
      <c r="T3" s="32" t="s">
        <v>223</v>
      </c>
      <c r="U3" s="32" t="s">
        <v>223</v>
      </c>
      <c r="V3" s="32" t="s">
        <v>223</v>
      </c>
      <c r="W3" s="32" t="s">
        <v>223</v>
      </c>
      <c r="X3" s="32" t="s">
        <v>223</v>
      </c>
      <c r="Y3" s="32" t="s">
        <v>223</v>
      </c>
      <c r="Z3" s="32" t="s">
        <v>223</v>
      </c>
      <c r="AA3" s="32" t="s">
        <v>223</v>
      </c>
      <c r="AB3" s="32" t="s">
        <v>223</v>
      </c>
      <c r="AC3" s="32" t="s">
        <v>223</v>
      </c>
      <c r="AD3" s="32" t="s">
        <v>223</v>
      </c>
      <c r="AE3" s="32" t="s">
        <v>223</v>
      </c>
      <c r="AF3" s="32" t="s">
        <v>223</v>
      </c>
      <c r="AG3" s="32" t="s">
        <v>223</v>
      </c>
      <c r="AH3" s="32" t="s">
        <v>223</v>
      </c>
      <c r="AI3" s="32" t="s">
        <v>223</v>
      </c>
      <c r="AJ3" s="32" t="s">
        <v>223</v>
      </c>
      <c r="AK3" s="32" t="s">
        <v>223</v>
      </c>
      <c r="AL3" s="32" t="s">
        <v>223</v>
      </c>
      <c r="AM3" s="32" t="s">
        <v>223</v>
      </c>
      <c r="AN3" s="32" t="s">
        <v>223</v>
      </c>
      <c r="AO3" s="32" t="s">
        <v>223</v>
      </c>
      <c r="AP3" s="32" t="s">
        <v>223</v>
      </c>
      <c r="AQ3" s="32" t="s">
        <v>223</v>
      </c>
      <c r="AR3" s="32" t="s">
        <v>223</v>
      </c>
      <c r="AS3" s="32" t="s">
        <v>223</v>
      </c>
      <c r="AT3" s="32" t="s">
        <v>223</v>
      </c>
      <c r="AU3" s="32" t="s">
        <v>223</v>
      </c>
      <c r="AV3" s="32" t="s">
        <v>223</v>
      </c>
      <c r="AW3" s="27"/>
      <c r="AX3" s="27"/>
      <c r="AY3" s="27"/>
      <c r="AZ3" s="27"/>
      <c r="BA3" s="27"/>
      <c r="BB3" s="27"/>
      <c r="BC3" s="27"/>
    </row>
    <row r="4" spans="1:59" x14ac:dyDescent="0.25">
      <c r="A4" s="25">
        <v>44354</v>
      </c>
      <c r="B4" s="41" t="s">
        <v>84</v>
      </c>
      <c r="C4" s="44" t="s">
        <v>354</v>
      </c>
      <c r="D4" s="28">
        <v>8286.73</v>
      </c>
      <c r="E4" s="28">
        <v>6572.8</v>
      </c>
      <c r="F4" s="45">
        <v>54.53</v>
      </c>
      <c r="G4" s="26">
        <v>144</v>
      </c>
      <c r="H4" s="33">
        <f t="shared" si="1"/>
        <v>22.822222222222223</v>
      </c>
      <c r="I4" s="33">
        <f t="shared" ref="I4:O4" si="3">$E$4/$G$4</f>
        <v>45.644444444444446</v>
      </c>
      <c r="J4" s="33">
        <f t="shared" si="3"/>
        <v>45.644444444444446</v>
      </c>
      <c r="K4" s="33">
        <f t="shared" si="3"/>
        <v>45.644444444444446</v>
      </c>
      <c r="L4" s="33">
        <f t="shared" si="3"/>
        <v>45.644444444444446</v>
      </c>
      <c r="M4" s="33">
        <f t="shared" si="3"/>
        <v>45.644444444444446</v>
      </c>
      <c r="N4" s="33">
        <f t="shared" si="3"/>
        <v>45.644444444444446</v>
      </c>
      <c r="O4" s="33">
        <f t="shared" si="3"/>
        <v>45.644444444444446</v>
      </c>
      <c r="P4" s="32" t="s">
        <v>223</v>
      </c>
      <c r="Q4" s="32" t="s">
        <v>223</v>
      </c>
      <c r="R4" s="32" t="s">
        <v>223</v>
      </c>
      <c r="S4" s="32" t="s">
        <v>223</v>
      </c>
      <c r="T4" s="32" t="s">
        <v>223</v>
      </c>
      <c r="U4" s="32" t="s">
        <v>223</v>
      </c>
      <c r="V4" s="32" t="s">
        <v>223</v>
      </c>
      <c r="W4" s="32" t="s">
        <v>223</v>
      </c>
      <c r="X4" s="32" t="s">
        <v>223</v>
      </c>
      <c r="Y4" s="32" t="s">
        <v>223</v>
      </c>
      <c r="Z4" s="32" t="s">
        <v>223</v>
      </c>
      <c r="AA4" s="32" t="s">
        <v>223</v>
      </c>
      <c r="AB4" s="32" t="s">
        <v>223</v>
      </c>
      <c r="AC4" s="32" t="s">
        <v>223</v>
      </c>
      <c r="AD4" s="32" t="s">
        <v>223</v>
      </c>
      <c r="AE4" s="32" t="s">
        <v>223</v>
      </c>
      <c r="AF4" s="32" t="s">
        <v>223</v>
      </c>
      <c r="AG4" s="32" t="s">
        <v>223</v>
      </c>
      <c r="AH4" s="32" t="s">
        <v>223</v>
      </c>
      <c r="AI4" s="32" t="s">
        <v>223</v>
      </c>
      <c r="AJ4" s="32" t="s">
        <v>223</v>
      </c>
      <c r="AK4" s="32" t="s">
        <v>223</v>
      </c>
      <c r="AL4" s="32" t="s">
        <v>223</v>
      </c>
      <c r="AM4" s="32" t="s">
        <v>223</v>
      </c>
      <c r="AN4" s="32" t="s">
        <v>223</v>
      </c>
      <c r="AO4" s="32" t="s">
        <v>223</v>
      </c>
      <c r="AP4" s="32" t="s">
        <v>223</v>
      </c>
      <c r="AQ4" s="32" t="s">
        <v>223</v>
      </c>
      <c r="AR4" s="32" t="s">
        <v>223</v>
      </c>
      <c r="AS4" s="32" t="s">
        <v>223</v>
      </c>
      <c r="AT4" s="32" t="s">
        <v>223</v>
      </c>
      <c r="AU4" s="32" t="s">
        <v>223</v>
      </c>
      <c r="AV4" s="32" t="s">
        <v>223</v>
      </c>
      <c r="AW4" s="27"/>
      <c r="AX4" s="27"/>
      <c r="AY4" s="27"/>
      <c r="AZ4" s="27"/>
      <c r="BA4" s="27"/>
      <c r="BB4" s="27"/>
      <c r="BC4" s="27"/>
    </row>
    <row r="5" spans="1:59" x14ac:dyDescent="0.25">
      <c r="A5" s="25">
        <v>44354</v>
      </c>
      <c r="B5" s="41" t="s">
        <v>177</v>
      </c>
      <c r="C5" s="44" t="s">
        <v>86</v>
      </c>
      <c r="D5" s="28">
        <v>6949.48</v>
      </c>
      <c r="E5" s="28">
        <v>5512.13</v>
      </c>
      <c r="F5" s="45">
        <v>45.71</v>
      </c>
      <c r="G5" s="26">
        <v>144</v>
      </c>
      <c r="H5" s="33">
        <f t="shared" si="1"/>
        <v>19.139340277777777</v>
      </c>
      <c r="I5" s="33">
        <f t="shared" ref="I5:O5" si="4">$E$5/$G$5</f>
        <v>38.278680555555553</v>
      </c>
      <c r="J5" s="33">
        <f t="shared" si="4"/>
        <v>38.278680555555553</v>
      </c>
      <c r="K5" s="33">
        <f t="shared" si="4"/>
        <v>38.278680555555553</v>
      </c>
      <c r="L5" s="33">
        <f t="shared" si="4"/>
        <v>38.278680555555553</v>
      </c>
      <c r="M5" s="33">
        <f t="shared" si="4"/>
        <v>38.278680555555553</v>
      </c>
      <c r="N5" s="33">
        <f t="shared" si="4"/>
        <v>38.278680555555553</v>
      </c>
      <c r="O5" s="33">
        <f t="shared" si="4"/>
        <v>38.278680555555553</v>
      </c>
      <c r="P5" s="32" t="s">
        <v>223</v>
      </c>
      <c r="Q5" s="32" t="s">
        <v>223</v>
      </c>
      <c r="R5" s="32" t="s">
        <v>223</v>
      </c>
      <c r="S5" s="32" t="s">
        <v>223</v>
      </c>
      <c r="T5" s="32" t="s">
        <v>223</v>
      </c>
      <c r="U5" s="32" t="s">
        <v>223</v>
      </c>
      <c r="V5" s="32" t="s">
        <v>223</v>
      </c>
      <c r="W5" s="32" t="s">
        <v>223</v>
      </c>
      <c r="X5" s="32" t="s">
        <v>223</v>
      </c>
      <c r="Y5" s="32" t="s">
        <v>223</v>
      </c>
      <c r="Z5" s="32" t="s">
        <v>223</v>
      </c>
      <c r="AA5" s="32" t="s">
        <v>223</v>
      </c>
      <c r="AB5" s="32" t="s">
        <v>223</v>
      </c>
      <c r="AC5" s="32" t="s">
        <v>223</v>
      </c>
      <c r="AD5" s="32" t="s">
        <v>223</v>
      </c>
      <c r="AE5" s="32" t="s">
        <v>223</v>
      </c>
      <c r="AF5" s="32" t="s">
        <v>223</v>
      </c>
      <c r="AG5" s="32" t="s">
        <v>223</v>
      </c>
      <c r="AH5" s="32" t="s">
        <v>223</v>
      </c>
      <c r="AI5" s="32" t="s">
        <v>223</v>
      </c>
      <c r="AJ5" s="32" t="s">
        <v>223</v>
      </c>
      <c r="AK5" s="32" t="s">
        <v>223</v>
      </c>
      <c r="AL5" s="32" t="s">
        <v>223</v>
      </c>
      <c r="AM5" s="32" t="s">
        <v>223</v>
      </c>
      <c r="AN5" s="32" t="s">
        <v>223</v>
      </c>
      <c r="AO5" s="32" t="s">
        <v>223</v>
      </c>
      <c r="AP5" s="32" t="s">
        <v>223</v>
      </c>
      <c r="AQ5" s="32" t="s">
        <v>223</v>
      </c>
      <c r="AR5" s="32" t="s">
        <v>223</v>
      </c>
      <c r="AS5" s="32" t="s">
        <v>223</v>
      </c>
      <c r="AT5" s="32" t="s">
        <v>223</v>
      </c>
      <c r="AU5" s="32" t="s">
        <v>223</v>
      </c>
      <c r="AV5" s="32" t="s">
        <v>223</v>
      </c>
      <c r="AW5" s="27"/>
      <c r="AX5" s="27"/>
      <c r="AY5" s="27"/>
      <c r="AZ5" s="27"/>
      <c r="BA5" s="27"/>
      <c r="BB5" s="27"/>
      <c r="BC5" s="27"/>
    </row>
    <row r="6" spans="1:59" x14ac:dyDescent="0.25">
      <c r="A6" s="25">
        <v>44354</v>
      </c>
      <c r="B6" s="41">
        <v>9403806147</v>
      </c>
      <c r="C6" s="44" t="s">
        <v>87</v>
      </c>
      <c r="D6" s="45">
        <v>6257.65</v>
      </c>
      <c r="E6" s="45">
        <v>4986.2700000000004</v>
      </c>
      <c r="F6" s="168">
        <v>40.590000000000003</v>
      </c>
      <c r="G6" s="26">
        <v>141</v>
      </c>
      <c r="H6" s="33">
        <f t="shared" si="1"/>
        <v>17.681808510638298</v>
      </c>
      <c r="I6" s="33">
        <f t="shared" ref="I6:O6" si="5">$E$6/$G$6</f>
        <v>35.363617021276596</v>
      </c>
      <c r="J6" s="33">
        <f t="shared" si="5"/>
        <v>35.363617021276596</v>
      </c>
      <c r="K6" s="33">
        <f t="shared" si="5"/>
        <v>35.363617021276596</v>
      </c>
      <c r="L6" s="33">
        <f t="shared" si="5"/>
        <v>35.363617021276596</v>
      </c>
      <c r="M6" s="33">
        <f t="shared" si="5"/>
        <v>35.363617021276596</v>
      </c>
      <c r="N6" s="33">
        <f t="shared" si="5"/>
        <v>35.363617021276596</v>
      </c>
      <c r="O6" s="33">
        <f t="shared" si="5"/>
        <v>35.363617021276596</v>
      </c>
      <c r="P6" s="32" t="s">
        <v>223</v>
      </c>
      <c r="Q6" s="32" t="s">
        <v>223</v>
      </c>
      <c r="R6" s="32" t="s">
        <v>223</v>
      </c>
      <c r="S6" s="32" t="s">
        <v>223</v>
      </c>
      <c r="T6" s="32" t="s">
        <v>223</v>
      </c>
      <c r="U6" s="32" t="s">
        <v>223</v>
      </c>
      <c r="V6" s="32" t="s">
        <v>223</v>
      </c>
      <c r="W6" s="32" t="s">
        <v>223</v>
      </c>
      <c r="X6" s="32" t="s">
        <v>223</v>
      </c>
      <c r="Y6" s="32" t="s">
        <v>223</v>
      </c>
      <c r="Z6" s="32" t="s">
        <v>223</v>
      </c>
      <c r="AA6" s="32" t="s">
        <v>223</v>
      </c>
      <c r="AB6" s="32" t="s">
        <v>223</v>
      </c>
      <c r="AC6" s="32" t="s">
        <v>223</v>
      </c>
      <c r="AD6" s="32" t="s">
        <v>223</v>
      </c>
      <c r="AE6" s="32" t="s">
        <v>223</v>
      </c>
      <c r="AF6" s="32" t="s">
        <v>223</v>
      </c>
      <c r="AG6" s="32" t="s">
        <v>223</v>
      </c>
      <c r="AH6" s="32" t="s">
        <v>223</v>
      </c>
      <c r="AI6" s="32" t="s">
        <v>223</v>
      </c>
      <c r="AJ6" s="32" t="s">
        <v>223</v>
      </c>
      <c r="AK6" s="32" t="s">
        <v>223</v>
      </c>
      <c r="AL6" s="32" t="s">
        <v>223</v>
      </c>
      <c r="AM6" s="32" t="s">
        <v>223</v>
      </c>
      <c r="AN6" s="32" t="s">
        <v>223</v>
      </c>
      <c r="AO6" s="32" t="s">
        <v>223</v>
      </c>
      <c r="AP6" s="32" t="s">
        <v>223</v>
      </c>
      <c r="AQ6" s="32" t="s">
        <v>223</v>
      </c>
      <c r="AR6" s="32" t="s">
        <v>223</v>
      </c>
      <c r="AS6" s="32" t="s">
        <v>223</v>
      </c>
      <c r="AT6" s="32" t="s">
        <v>223</v>
      </c>
      <c r="AU6" s="32" t="s">
        <v>223</v>
      </c>
      <c r="AV6" s="32" t="s">
        <v>223</v>
      </c>
      <c r="AW6" s="27"/>
      <c r="AX6" s="27"/>
      <c r="AY6" s="27"/>
      <c r="AZ6" s="27"/>
      <c r="BA6" s="27"/>
      <c r="BB6" s="27"/>
      <c r="BC6" s="27"/>
    </row>
    <row r="7" spans="1:59" x14ac:dyDescent="0.25">
      <c r="A7" s="25">
        <v>44368</v>
      </c>
      <c r="B7" s="41" t="s">
        <v>88</v>
      </c>
      <c r="C7" s="44">
        <v>514130101</v>
      </c>
      <c r="D7" s="28">
        <v>6990.28</v>
      </c>
      <c r="E7" s="28">
        <v>5544.49</v>
      </c>
      <c r="F7" s="45">
        <v>45.98</v>
      </c>
      <c r="G7" s="26">
        <v>144</v>
      </c>
      <c r="H7" s="33">
        <f t="shared" si="1"/>
        <v>19.25170138888889</v>
      </c>
      <c r="I7" s="33">
        <f t="shared" ref="I7:O7" si="6">$E$7/$G$7</f>
        <v>38.503402777777779</v>
      </c>
      <c r="J7" s="33">
        <f t="shared" si="6"/>
        <v>38.503402777777779</v>
      </c>
      <c r="K7" s="33">
        <f t="shared" si="6"/>
        <v>38.503402777777779</v>
      </c>
      <c r="L7" s="33">
        <f t="shared" si="6"/>
        <v>38.503402777777779</v>
      </c>
      <c r="M7" s="33">
        <f t="shared" si="6"/>
        <v>38.503402777777779</v>
      </c>
      <c r="N7" s="33">
        <f t="shared" si="6"/>
        <v>38.503402777777779</v>
      </c>
      <c r="O7" s="33">
        <f t="shared" si="6"/>
        <v>38.503402777777779</v>
      </c>
      <c r="P7" s="32" t="s">
        <v>223</v>
      </c>
      <c r="Q7" s="32" t="s">
        <v>223</v>
      </c>
      <c r="R7" s="32" t="s">
        <v>223</v>
      </c>
      <c r="S7" s="32" t="s">
        <v>223</v>
      </c>
      <c r="T7" s="32" t="s">
        <v>223</v>
      </c>
      <c r="U7" s="32" t="s">
        <v>223</v>
      </c>
      <c r="V7" s="32" t="s">
        <v>223</v>
      </c>
      <c r="W7" s="32" t="s">
        <v>223</v>
      </c>
      <c r="X7" s="32" t="s">
        <v>223</v>
      </c>
      <c r="Y7" s="32" t="s">
        <v>223</v>
      </c>
      <c r="Z7" s="32" t="s">
        <v>223</v>
      </c>
      <c r="AA7" s="32" t="s">
        <v>223</v>
      </c>
      <c r="AB7" s="32" t="s">
        <v>223</v>
      </c>
      <c r="AC7" s="32" t="s">
        <v>223</v>
      </c>
      <c r="AD7" s="32" t="s">
        <v>223</v>
      </c>
      <c r="AE7" s="32" t="s">
        <v>223</v>
      </c>
      <c r="AF7" s="32" t="s">
        <v>223</v>
      </c>
      <c r="AG7" s="32" t="s">
        <v>223</v>
      </c>
      <c r="AH7" s="32" t="s">
        <v>223</v>
      </c>
      <c r="AI7" s="32" t="s">
        <v>223</v>
      </c>
      <c r="AJ7" s="32" t="s">
        <v>223</v>
      </c>
      <c r="AK7" s="32" t="s">
        <v>223</v>
      </c>
      <c r="AL7" s="32" t="s">
        <v>223</v>
      </c>
      <c r="AM7" s="32" t="s">
        <v>223</v>
      </c>
      <c r="AN7" s="32" t="s">
        <v>223</v>
      </c>
      <c r="AO7" s="32" t="s">
        <v>223</v>
      </c>
      <c r="AP7" s="32" t="s">
        <v>223</v>
      </c>
      <c r="AQ7" s="32" t="s">
        <v>223</v>
      </c>
      <c r="AR7" s="32" t="s">
        <v>223</v>
      </c>
      <c r="AS7" s="32" t="s">
        <v>223</v>
      </c>
      <c r="AT7" s="32" t="s">
        <v>223</v>
      </c>
      <c r="AU7" s="32" t="s">
        <v>223</v>
      </c>
      <c r="AV7" s="32" t="s">
        <v>223</v>
      </c>
    </row>
    <row r="8" spans="1:59" x14ac:dyDescent="0.25">
      <c r="A8" s="25">
        <v>44368</v>
      </c>
      <c r="B8" s="41" t="s">
        <v>89</v>
      </c>
      <c r="C8" s="44" t="s">
        <v>90</v>
      </c>
      <c r="D8" s="28">
        <v>4030.84</v>
      </c>
      <c r="E8" s="28">
        <v>3197.15</v>
      </c>
      <c r="F8" s="45">
        <v>26.51</v>
      </c>
      <c r="G8" s="26">
        <v>144</v>
      </c>
      <c r="H8" s="33">
        <f t="shared" si="1"/>
        <v>11.101215277777778</v>
      </c>
      <c r="I8" s="33">
        <f t="shared" ref="I8:O8" si="7">$E$8/$G$8</f>
        <v>22.202430555555555</v>
      </c>
      <c r="J8" s="33">
        <f t="shared" si="7"/>
        <v>22.202430555555555</v>
      </c>
      <c r="K8" s="33">
        <f t="shared" si="7"/>
        <v>22.202430555555555</v>
      </c>
      <c r="L8" s="33">
        <f t="shared" si="7"/>
        <v>22.202430555555555</v>
      </c>
      <c r="M8" s="33">
        <f t="shared" si="7"/>
        <v>22.202430555555555</v>
      </c>
      <c r="N8" s="33">
        <f t="shared" si="7"/>
        <v>22.202430555555555</v>
      </c>
      <c r="O8" s="33">
        <f t="shared" si="7"/>
        <v>22.202430555555555</v>
      </c>
      <c r="P8" s="32" t="s">
        <v>223</v>
      </c>
      <c r="Q8" s="32" t="s">
        <v>223</v>
      </c>
      <c r="R8" s="32" t="s">
        <v>223</v>
      </c>
      <c r="S8" s="32" t="s">
        <v>223</v>
      </c>
      <c r="T8" s="32" t="s">
        <v>223</v>
      </c>
      <c r="U8" s="32" t="s">
        <v>223</v>
      </c>
      <c r="V8" s="32" t="s">
        <v>223</v>
      </c>
      <c r="W8" s="32" t="s">
        <v>223</v>
      </c>
      <c r="X8" s="32" t="s">
        <v>223</v>
      </c>
      <c r="Y8" s="32" t="s">
        <v>223</v>
      </c>
      <c r="Z8" s="32" t="s">
        <v>223</v>
      </c>
      <c r="AA8" s="32" t="s">
        <v>223</v>
      </c>
      <c r="AB8" s="32" t="s">
        <v>223</v>
      </c>
      <c r="AC8" s="32" t="s">
        <v>223</v>
      </c>
      <c r="AD8" s="32" t="s">
        <v>223</v>
      </c>
      <c r="AE8" s="32" t="s">
        <v>223</v>
      </c>
      <c r="AF8" s="32" t="s">
        <v>223</v>
      </c>
      <c r="AG8" s="32" t="s">
        <v>223</v>
      </c>
      <c r="AH8" s="32" t="s">
        <v>223</v>
      </c>
      <c r="AI8" s="32" t="s">
        <v>223</v>
      </c>
      <c r="AJ8" s="32" t="s">
        <v>223</v>
      </c>
      <c r="AK8" s="32" t="s">
        <v>223</v>
      </c>
      <c r="AL8" s="32" t="s">
        <v>223</v>
      </c>
      <c r="AM8" s="32" t="s">
        <v>223</v>
      </c>
      <c r="AN8" s="32" t="s">
        <v>223</v>
      </c>
      <c r="AO8" s="32" t="s">
        <v>223</v>
      </c>
      <c r="AP8" s="32" t="s">
        <v>223</v>
      </c>
      <c r="AQ8" s="32" t="s">
        <v>223</v>
      </c>
      <c r="AR8" s="32" t="s">
        <v>223</v>
      </c>
      <c r="AS8" s="32" t="s">
        <v>223</v>
      </c>
      <c r="AT8" s="32" t="s">
        <v>223</v>
      </c>
      <c r="AU8" s="32" t="s">
        <v>223</v>
      </c>
      <c r="AV8" s="32" t="s">
        <v>223</v>
      </c>
    </row>
    <row r="9" spans="1:59" x14ac:dyDescent="0.25">
      <c r="A9" s="25">
        <v>44368</v>
      </c>
      <c r="B9" s="41" t="s">
        <v>91</v>
      </c>
      <c r="C9" s="44" t="s">
        <v>92</v>
      </c>
      <c r="D9" s="28">
        <v>2598.4299999999998</v>
      </c>
      <c r="E9" s="28">
        <v>2061</v>
      </c>
      <c r="F9" s="45">
        <v>17.09</v>
      </c>
      <c r="G9" s="26">
        <v>144</v>
      </c>
      <c r="H9" s="33">
        <f t="shared" si="1"/>
        <v>7.15625</v>
      </c>
      <c r="I9" s="33">
        <f t="shared" ref="I9:O9" si="8">$E$9/$G$9</f>
        <v>14.3125</v>
      </c>
      <c r="J9" s="33">
        <f t="shared" si="8"/>
        <v>14.3125</v>
      </c>
      <c r="K9" s="33">
        <f t="shared" si="8"/>
        <v>14.3125</v>
      </c>
      <c r="L9" s="33">
        <f t="shared" si="8"/>
        <v>14.3125</v>
      </c>
      <c r="M9" s="33">
        <f t="shared" si="8"/>
        <v>14.3125</v>
      </c>
      <c r="N9" s="33">
        <f t="shared" si="8"/>
        <v>14.3125</v>
      </c>
      <c r="O9" s="33">
        <f t="shared" si="8"/>
        <v>14.3125</v>
      </c>
      <c r="P9" s="32" t="s">
        <v>223</v>
      </c>
      <c r="Q9" s="32" t="s">
        <v>223</v>
      </c>
      <c r="R9" s="32" t="s">
        <v>223</v>
      </c>
      <c r="S9" s="32" t="s">
        <v>223</v>
      </c>
      <c r="T9" s="32" t="s">
        <v>223</v>
      </c>
      <c r="U9" s="32" t="s">
        <v>223</v>
      </c>
      <c r="V9" s="32" t="s">
        <v>223</v>
      </c>
      <c r="W9" s="32" t="s">
        <v>223</v>
      </c>
      <c r="X9" s="32" t="s">
        <v>223</v>
      </c>
      <c r="Y9" s="32" t="s">
        <v>223</v>
      </c>
      <c r="Z9" s="32" t="s">
        <v>223</v>
      </c>
      <c r="AA9" s="32" t="s">
        <v>223</v>
      </c>
      <c r="AB9" s="32" t="s">
        <v>223</v>
      </c>
      <c r="AC9" s="32" t="s">
        <v>223</v>
      </c>
      <c r="AD9" s="32" t="s">
        <v>223</v>
      </c>
      <c r="AE9" s="32" t="s">
        <v>223</v>
      </c>
      <c r="AF9" s="32" t="s">
        <v>223</v>
      </c>
      <c r="AG9" s="32" t="s">
        <v>223</v>
      </c>
      <c r="AH9" s="32" t="s">
        <v>223</v>
      </c>
      <c r="AI9" s="32" t="s">
        <v>223</v>
      </c>
      <c r="AJ9" s="32" t="s">
        <v>223</v>
      </c>
      <c r="AK9" s="32" t="s">
        <v>223</v>
      </c>
      <c r="AL9" s="32" t="s">
        <v>223</v>
      </c>
      <c r="AM9" s="32" t="s">
        <v>223</v>
      </c>
      <c r="AN9" s="32" t="s">
        <v>223</v>
      </c>
      <c r="AO9" s="32" t="s">
        <v>223</v>
      </c>
      <c r="AP9" s="32" t="s">
        <v>223</v>
      </c>
      <c r="AQ9" s="32" t="s">
        <v>223</v>
      </c>
      <c r="AR9" s="32" t="s">
        <v>223</v>
      </c>
      <c r="AS9" s="32" t="s">
        <v>223</v>
      </c>
      <c r="AT9" s="32" t="s">
        <v>223</v>
      </c>
      <c r="AU9" s="32" t="s">
        <v>223</v>
      </c>
      <c r="AV9" s="32" t="s">
        <v>223</v>
      </c>
    </row>
    <row r="10" spans="1:59" x14ac:dyDescent="0.25">
      <c r="A10" s="25">
        <v>44375</v>
      </c>
      <c r="B10" s="41">
        <v>5473412140</v>
      </c>
      <c r="C10" s="44" t="s">
        <v>94</v>
      </c>
      <c r="D10" s="28">
        <v>7619.11</v>
      </c>
      <c r="E10" s="28">
        <v>6330</v>
      </c>
      <c r="F10" s="45">
        <v>63.98</v>
      </c>
      <c r="G10" s="26">
        <v>114</v>
      </c>
      <c r="H10" s="38">
        <f t="shared" si="1"/>
        <v>27.763157894736842</v>
      </c>
      <c r="I10" s="33">
        <f t="shared" ref="I10:O10" si="9">$E$10/$G$10</f>
        <v>55.526315789473685</v>
      </c>
      <c r="J10" s="33">
        <f t="shared" si="9"/>
        <v>55.526315789473685</v>
      </c>
      <c r="K10" s="33">
        <f t="shared" si="9"/>
        <v>55.526315789473685</v>
      </c>
      <c r="L10" s="33">
        <f t="shared" si="9"/>
        <v>55.526315789473685</v>
      </c>
      <c r="M10" s="33">
        <f t="shared" si="9"/>
        <v>55.526315789473685</v>
      </c>
      <c r="N10" s="33">
        <f t="shared" si="9"/>
        <v>55.526315789473685</v>
      </c>
      <c r="O10" s="33">
        <f t="shared" si="9"/>
        <v>55.526315789473685</v>
      </c>
      <c r="P10" s="32" t="s">
        <v>223</v>
      </c>
      <c r="Q10" s="32" t="s">
        <v>223</v>
      </c>
      <c r="R10" s="32" t="s">
        <v>223</v>
      </c>
      <c r="S10" s="32" t="s">
        <v>223</v>
      </c>
      <c r="T10" s="32" t="s">
        <v>223</v>
      </c>
      <c r="U10" s="32" t="s">
        <v>223</v>
      </c>
      <c r="V10" s="32" t="s">
        <v>223</v>
      </c>
      <c r="W10" s="32" t="s">
        <v>223</v>
      </c>
      <c r="X10" s="32" t="s">
        <v>223</v>
      </c>
      <c r="Y10" s="32" t="s">
        <v>223</v>
      </c>
      <c r="Z10" s="32" t="s">
        <v>223</v>
      </c>
      <c r="AA10" s="32" t="s">
        <v>223</v>
      </c>
      <c r="AB10" s="32" t="s">
        <v>223</v>
      </c>
      <c r="AC10" s="32" t="s">
        <v>223</v>
      </c>
      <c r="AD10" s="32" t="s">
        <v>223</v>
      </c>
      <c r="AE10" s="32" t="s">
        <v>223</v>
      </c>
      <c r="AF10" s="32" t="s">
        <v>223</v>
      </c>
      <c r="AG10" s="32" t="s">
        <v>223</v>
      </c>
      <c r="AH10" s="32" t="s">
        <v>223</v>
      </c>
      <c r="AI10" s="32" t="s">
        <v>223</v>
      </c>
      <c r="AJ10" s="32" t="s">
        <v>223</v>
      </c>
      <c r="AK10" s="32" t="s">
        <v>223</v>
      </c>
      <c r="AL10" s="32" t="s">
        <v>223</v>
      </c>
      <c r="AM10" s="32" t="s">
        <v>223</v>
      </c>
      <c r="AN10" s="32" t="s">
        <v>223</v>
      </c>
      <c r="AO10" s="32" t="s">
        <v>223</v>
      </c>
      <c r="AP10" s="32" t="s">
        <v>223</v>
      </c>
      <c r="AQ10" s="32" t="s">
        <v>223</v>
      </c>
      <c r="AR10" s="32" t="s">
        <v>223</v>
      </c>
      <c r="AS10" s="32" t="s">
        <v>223</v>
      </c>
      <c r="AT10" s="32" t="s">
        <v>223</v>
      </c>
      <c r="AU10" s="32" t="s">
        <v>223</v>
      </c>
      <c r="AV10" s="32" t="s">
        <v>223</v>
      </c>
      <c r="AZ10" s="6"/>
    </row>
    <row r="11" spans="1:59" x14ac:dyDescent="0.25">
      <c r="C11" s="44"/>
      <c r="F11" s="17"/>
      <c r="H11" s="35">
        <f>SUM(H2:H10)</f>
        <v>153.94091296334616</v>
      </c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</row>
    <row r="12" spans="1:59" x14ac:dyDescent="0.25">
      <c r="C12" s="44"/>
      <c r="F12" s="17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</row>
    <row r="13" spans="1:59" x14ac:dyDescent="0.25">
      <c r="A13" s="29">
        <v>44383</v>
      </c>
      <c r="B13" s="41">
        <v>196116169</v>
      </c>
      <c r="C13" s="44" t="s">
        <v>98</v>
      </c>
      <c r="D13" s="45">
        <v>6458.66</v>
      </c>
      <c r="E13" s="17">
        <v>5122.83</v>
      </c>
      <c r="F13" s="17">
        <v>42.47</v>
      </c>
      <c r="G13" s="26">
        <v>144</v>
      </c>
      <c r="I13" s="33">
        <f>($E$13/$G$13)*0.5</f>
        <v>17.787604166666668</v>
      </c>
      <c r="J13" s="33">
        <f t="shared" ref="J13:O13" si="10">($E$13/$G$13)</f>
        <v>35.575208333333336</v>
      </c>
      <c r="K13" s="33">
        <f t="shared" si="10"/>
        <v>35.575208333333336</v>
      </c>
      <c r="L13" s="33">
        <f t="shared" si="10"/>
        <v>35.575208333333336</v>
      </c>
      <c r="M13" s="33">
        <f t="shared" si="10"/>
        <v>35.575208333333336</v>
      </c>
      <c r="N13" s="33">
        <f t="shared" si="10"/>
        <v>35.575208333333336</v>
      </c>
      <c r="O13" s="33">
        <f t="shared" si="10"/>
        <v>35.575208333333336</v>
      </c>
      <c r="P13" s="32" t="s">
        <v>223</v>
      </c>
      <c r="Q13" s="32" t="s">
        <v>223</v>
      </c>
      <c r="R13" s="32" t="s">
        <v>223</v>
      </c>
      <c r="S13" s="32" t="s">
        <v>223</v>
      </c>
      <c r="T13" s="32" t="s">
        <v>223</v>
      </c>
      <c r="U13" s="32" t="s">
        <v>223</v>
      </c>
      <c r="V13" s="32" t="s">
        <v>223</v>
      </c>
      <c r="W13" s="32" t="s">
        <v>223</v>
      </c>
      <c r="X13" s="32" t="s">
        <v>223</v>
      </c>
      <c r="Y13" s="32" t="s">
        <v>223</v>
      </c>
      <c r="Z13" s="32" t="s">
        <v>223</v>
      </c>
      <c r="AA13" s="32" t="s">
        <v>223</v>
      </c>
      <c r="AB13" s="32" t="s">
        <v>223</v>
      </c>
      <c r="AC13" s="32" t="s">
        <v>223</v>
      </c>
      <c r="AD13" s="32" t="s">
        <v>223</v>
      </c>
      <c r="AE13" s="32" t="s">
        <v>223</v>
      </c>
      <c r="AF13" s="32" t="s">
        <v>223</v>
      </c>
      <c r="AG13" s="32" t="s">
        <v>223</v>
      </c>
      <c r="AH13" s="32" t="s">
        <v>223</v>
      </c>
      <c r="AI13" s="32" t="s">
        <v>223</v>
      </c>
      <c r="AJ13" s="32" t="s">
        <v>223</v>
      </c>
      <c r="AK13" s="32" t="s">
        <v>223</v>
      </c>
      <c r="AL13" s="32" t="s">
        <v>223</v>
      </c>
      <c r="AM13" s="32" t="s">
        <v>223</v>
      </c>
      <c r="AN13" s="32" t="s">
        <v>223</v>
      </c>
      <c r="AO13" s="32" t="s">
        <v>223</v>
      </c>
      <c r="AP13" s="32" t="s">
        <v>223</v>
      </c>
      <c r="AQ13" s="32" t="s">
        <v>223</v>
      </c>
      <c r="AR13" s="32" t="s">
        <v>223</v>
      </c>
      <c r="AS13" s="32" t="s">
        <v>223</v>
      </c>
      <c r="AT13" s="32" t="s">
        <v>223</v>
      </c>
      <c r="AU13" s="32" t="s">
        <v>223</v>
      </c>
      <c r="AV13" s="32" t="s">
        <v>223</v>
      </c>
    </row>
    <row r="14" spans="1:59" x14ac:dyDescent="0.25">
      <c r="A14" s="29">
        <v>44383</v>
      </c>
      <c r="B14" s="41" t="s">
        <v>99</v>
      </c>
      <c r="C14" s="44" t="s">
        <v>100</v>
      </c>
      <c r="D14" s="28">
        <v>7759.93</v>
      </c>
      <c r="E14" s="7">
        <v>6154.96</v>
      </c>
      <c r="F14" s="17">
        <v>51.04</v>
      </c>
      <c r="G14" s="26">
        <v>144</v>
      </c>
      <c r="I14" s="33">
        <f>($E$14/$G$14)*0.5</f>
        <v>21.371388888888887</v>
      </c>
      <c r="J14" s="33">
        <f t="shared" ref="J14:O14" si="11">($E$14/$G$14)</f>
        <v>42.742777777777775</v>
      </c>
      <c r="K14" s="33">
        <f t="shared" si="11"/>
        <v>42.742777777777775</v>
      </c>
      <c r="L14" s="33">
        <f t="shared" si="11"/>
        <v>42.742777777777775</v>
      </c>
      <c r="M14" s="33">
        <f t="shared" si="11"/>
        <v>42.742777777777775</v>
      </c>
      <c r="N14" s="33">
        <f t="shared" si="11"/>
        <v>42.742777777777775</v>
      </c>
      <c r="O14" s="33">
        <f t="shared" si="11"/>
        <v>42.742777777777775</v>
      </c>
      <c r="P14" s="32" t="s">
        <v>223</v>
      </c>
      <c r="Q14" s="32" t="s">
        <v>223</v>
      </c>
      <c r="R14" s="32" t="s">
        <v>223</v>
      </c>
      <c r="S14" s="32" t="s">
        <v>223</v>
      </c>
      <c r="T14" s="32" t="s">
        <v>223</v>
      </c>
      <c r="U14" s="32" t="s">
        <v>223</v>
      </c>
      <c r="V14" s="32" t="s">
        <v>223</v>
      </c>
      <c r="W14" s="32" t="s">
        <v>223</v>
      </c>
      <c r="X14" s="32" t="s">
        <v>223</v>
      </c>
      <c r="Y14" s="32" t="s">
        <v>223</v>
      </c>
      <c r="Z14" s="32" t="s">
        <v>223</v>
      </c>
      <c r="AA14" s="32" t="s">
        <v>223</v>
      </c>
      <c r="AB14" s="32" t="s">
        <v>223</v>
      </c>
      <c r="AC14" s="32" t="s">
        <v>223</v>
      </c>
      <c r="AD14" s="32" t="s">
        <v>223</v>
      </c>
      <c r="AE14" s="32" t="s">
        <v>223</v>
      </c>
      <c r="AF14" s="32" t="s">
        <v>223</v>
      </c>
      <c r="AG14" s="32" t="s">
        <v>223</v>
      </c>
      <c r="AH14" s="32" t="s">
        <v>223</v>
      </c>
      <c r="AI14" s="32" t="s">
        <v>223</v>
      </c>
      <c r="AJ14" s="32" t="s">
        <v>223</v>
      </c>
      <c r="AK14" s="32" t="s">
        <v>223</v>
      </c>
      <c r="AL14" s="32" t="s">
        <v>223</v>
      </c>
      <c r="AM14" s="32" t="s">
        <v>223</v>
      </c>
      <c r="AN14" s="32" t="s">
        <v>223</v>
      </c>
      <c r="AO14" s="32" t="s">
        <v>223</v>
      </c>
      <c r="AP14" s="32" t="s">
        <v>223</v>
      </c>
      <c r="AQ14" s="32" t="s">
        <v>223</v>
      </c>
      <c r="AR14" s="32" t="s">
        <v>223</v>
      </c>
      <c r="AS14" s="32" t="s">
        <v>223</v>
      </c>
      <c r="AT14" s="32" t="s">
        <v>223</v>
      </c>
      <c r="AU14" s="32" t="s">
        <v>223</v>
      </c>
      <c r="AV14" s="32" t="s">
        <v>223</v>
      </c>
    </row>
    <row r="15" spans="1:59" x14ac:dyDescent="0.25">
      <c r="A15" s="29">
        <v>44389</v>
      </c>
      <c r="B15" s="41" t="s">
        <v>103</v>
      </c>
      <c r="C15" s="44" t="s">
        <v>104</v>
      </c>
      <c r="D15" s="28">
        <v>3297.62</v>
      </c>
      <c r="E15" s="7">
        <v>2615.58</v>
      </c>
      <c r="F15" s="17">
        <v>21.67</v>
      </c>
      <c r="G15" s="26">
        <v>144</v>
      </c>
      <c r="I15" s="33">
        <f>($E$15/$G$15)*0.5</f>
        <v>9.0818750000000001</v>
      </c>
      <c r="J15" s="33">
        <f t="shared" ref="J15:O15" si="12">($E$15/$G$15)</f>
        <v>18.16375</v>
      </c>
      <c r="K15" s="33">
        <f t="shared" si="12"/>
        <v>18.16375</v>
      </c>
      <c r="L15" s="33">
        <f t="shared" si="12"/>
        <v>18.16375</v>
      </c>
      <c r="M15" s="33">
        <f t="shared" si="12"/>
        <v>18.16375</v>
      </c>
      <c r="N15" s="33">
        <f t="shared" si="12"/>
        <v>18.16375</v>
      </c>
      <c r="O15" s="33">
        <f t="shared" si="12"/>
        <v>18.16375</v>
      </c>
      <c r="P15" s="32" t="s">
        <v>223</v>
      </c>
      <c r="Q15" s="32" t="s">
        <v>223</v>
      </c>
      <c r="R15" s="32" t="s">
        <v>223</v>
      </c>
      <c r="S15" s="32" t="s">
        <v>223</v>
      </c>
      <c r="T15" s="32" t="s">
        <v>223</v>
      </c>
      <c r="U15" s="32" t="s">
        <v>223</v>
      </c>
      <c r="V15" s="32" t="s">
        <v>223</v>
      </c>
      <c r="W15" s="32" t="s">
        <v>223</v>
      </c>
      <c r="X15" s="32" t="s">
        <v>223</v>
      </c>
      <c r="Y15" s="32" t="s">
        <v>223</v>
      </c>
      <c r="Z15" s="32" t="s">
        <v>223</v>
      </c>
      <c r="AA15" s="32" t="s">
        <v>223</v>
      </c>
      <c r="AB15" s="32" t="s">
        <v>223</v>
      </c>
      <c r="AC15" s="32" t="s">
        <v>223</v>
      </c>
      <c r="AD15" s="32" t="s">
        <v>223</v>
      </c>
      <c r="AE15" s="32" t="s">
        <v>223</v>
      </c>
      <c r="AF15" s="32" t="s">
        <v>223</v>
      </c>
      <c r="AG15" s="32" t="s">
        <v>223</v>
      </c>
      <c r="AH15" s="32" t="s">
        <v>223</v>
      </c>
      <c r="AI15" s="32" t="s">
        <v>223</v>
      </c>
      <c r="AJ15" s="32" t="s">
        <v>223</v>
      </c>
      <c r="AK15" s="32" t="s">
        <v>223</v>
      </c>
      <c r="AL15" s="32" t="s">
        <v>223</v>
      </c>
      <c r="AM15" s="32" t="s">
        <v>223</v>
      </c>
      <c r="AN15" s="32" t="s">
        <v>223</v>
      </c>
      <c r="AO15" s="32" t="s">
        <v>223</v>
      </c>
      <c r="AP15" s="32" t="s">
        <v>223</v>
      </c>
      <c r="AQ15" s="32" t="s">
        <v>223</v>
      </c>
      <c r="AR15" s="32" t="s">
        <v>223</v>
      </c>
      <c r="AS15" s="32" t="s">
        <v>223</v>
      </c>
      <c r="AT15" s="32" t="s">
        <v>223</v>
      </c>
      <c r="AU15" s="32" t="s">
        <v>223</v>
      </c>
      <c r="AV15" s="32" t="s">
        <v>223</v>
      </c>
    </row>
    <row r="16" spans="1:59" x14ac:dyDescent="0.25">
      <c r="A16" s="29">
        <v>44403</v>
      </c>
      <c r="B16" s="41" t="s">
        <v>101</v>
      </c>
      <c r="C16" s="44" t="s">
        <v>102</v>
      </c>
      <c r="D16" s="28">
        <v>2411.7600000000002</v>
      </c>
      <c r="E16" s="7">
        <v>1912.94</v>
      </c>
      <c r="F16" s="17">
        <v>15.85</v>
      </c>
      <c r="G16" s="26">
        <v>144</v>
      </c>
      <c r="I16" s="38">
        <f>($E$16/$G$16)*0.5</f>
        <v>6.6421527777777776</v>
      </c>
      <c r="J16" s="33">
        <f t="shared" ref="J16:O16" si="13">($E$16/$G$16)</f>
        <v>13.284305555555555</v>
      </c>
      <c r="K16" s="33">
        <f t="shared" si="13"/>
        <v>13.284305555555555</v>
      </c>
      <c r="L16" s="33">
        <f t="shared" si="13"/>
        <v>13.284305555555555</v>
      </c>
      <c r="M16" s="33">
        <f t="shared" si="13"/>
        <v>13.284305555555555</v>
      </c>
      <c r="N16" s="33">
        <f t="shared" si="13"/>
        <v>13.284305555555555</v>
      </c>
      <c r="O16" s="33">
        <f t="shared" si="13"/>
        <v>13.284305555555555</v>
      </c>
      <c r="P16" s="32" t="s">
        <v>223</v>
      </c>
      <c r="Q16" s="32" t="s">
        <v>223</v>
      </c>
      <c r="R16" s="32" t="s">
        <v>223</v>
      </c>
      <c r="S16" s="32" t="s">
        <v>223</v>
      </c>
      <c r="T16" s="32" t="s">
        <v>223</v>
      </c>
      <c r="U16" s="32" t="s">
        <v>223</v>
      </c>
      <c r="V16" s="32" t="s">
        <v>223</v>
      </c>
      <c r="W16" s="32" t="s">
        <v>223</v>
      </c>
      <c r="X16" s="32" t="s">
        <v>223</v>
      </c>
      <c r="Y16" s="32" t="s">
        <v>223</v>
      </c>
      <c r="Z16" s="32" t="s">
        <v>223</v>
      </c>
      <c r="AA16" s="32" t="s">
        <v>223</v>
      </c>
      <c r="AB16" s="32" t="s">
        <v>223</v>
      </c>
      <c r="AC16" s="32" t="s">
        <v>223</v>
      </c>
      <c r="AD16" s="32" t="s">
        <v>223</v>
      </c>
      <c r="AE16" s="32" t="s">
        <v>223</v>
      </c>
      <c r="AF16" s="32" t="s">
        <v>223</v>
      </c>
      <c r="AG16" s="32" t="s">
        <v>223</v>
      </c>
      <c r="AH16" s="32" t="s">
        <v>223</v>
      </c>
      <c r="AI16" s="32" t="s">
        <v>223</v>
      </c>
      <c r="AJ16" s="32" t="s">
        <v>223</v>
      </c>
      <c r="AK16" s="32" t="s">
        <v>223</v>
      </c>
      <c r="AL16" s="32" t="s">
        <v>223</v>
      </c>
      <c r="AM16" s="32" t="s">
        <v>223</v>
      </c>
      <c r="AN16" s="32" t="s">
        <v>223</v>
      </c>
      <c r="AO16" s="32" t="s">
        <v>223</v>
      </c>
      <c r="AP16" s="32" t="s">
        <v>223</v>
      </c>
      <c r="AQ16" s="32" t="s">
        <v>223</v>
      </c>
      <c r="AR16" s="32" t="s">
        <v>223</v>
      </c>
      <c r="AS16" s="32" t="s">
        <v>223</v>
      </c>
      <c r="AT16" s="32" t="s">
        <v>223</v>
      </c>
      <c r="AU16" s="32" t="s">
        <v>223</v>
      </c>
      <c r="AV16" s="32" t="s">
        <v>223</v>
      </c>
    </row>
    <row r="17" spans="1:48" x14ac:dyDescent="0.25">
      <c r="A17" s="29"/>
      <c r="C17" s="44"/>
      <c r="D17" s="28"/>
      <c r="F17" s="17"/>
      <c r="I17" s="32">
        <f>SUM(I2:I16)</f>
        <v>362.76484676002565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</row>
    <row r="18" spans="1:48" x14ac:dyDescent="0.25">
      <c r="A18" s="29"/>
      <c r="C18" s="44"/>
      <c r="D18" s="28"/>
      <c r="F18" s="17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:48" x14ac:dyDescent="0.25">
      <c r="A19" s="29">
        <v>44420</v>
      </c>
      <c r="B19" s="41">
        <v>1567502153</v>
      </c>
      <c r="C19" s="44" t="s">
        <v>113</v>
      </c>
      <c r="D19" s="28">
        <v>1459.46</v>
      </c>
      <c r="E19" s="7">
        <v>1157.5999999999999</v>
      </c>
      <c r="F19" s="17">
        <v>9.59</v>
      </c>
      <c r="G19" s="26">
        <v>144</v>
      </c>
      <c r="I19" s="33"/>
      <c r="J19" s="33">
        <f>($E$19/$G$19)*0.5</f>
        <v>4.0194444444444439</v>
      </c>
      <c r="K19" s="33">
        <f>($E$19/$G$19)</f>
        <v>8.0388888888888879</v>
      </c>
      <c r="L19" s="33">
        <f>($E$19/$G$19)</f>
        <v>8.0388888888888879</v>
      </c>
      <c r="M19" s="33">
        <f>($E$19/$G$19)</f>
        <v>8.0388888888888879</v>
      </c>
      <c r="N19" s="33">
        <f>($E$19/$G$19)</f>
        <v>8.0388888888888879</v>
      </c>
      <c r="O19" s="33">
        <f>($E$19/$G$19)</f>
        <v>8.0388888888888879</v>
      </c>
      <c r="P19" s="32" t="s">
        <v>223</v>
      </c>
      <c r="Q19" s="32" t="s">
        <v>223</v>
      </c>
      <c r="R19" s="32" t="s">
        <v>223</v>
      </c>
      <c r="S19" s="32" t="s">
        <v>223</v>
      </c>
      <c r="T19" s="32" t="s">
        <v>223</v>
      </c>
      <c r="U19" s="32" t="s">
        <v>223</v>
      </c>
      <c r="V19" s="32" t="s">
        <v>223</v>
      </c>
      <c r="W19" s="32" t="s">
        <v>223</v>
      </c>
      <c r="X19" s="32" t="s">
        <v>223</v>
      </c>
      <c r="Y19" s="32" t="s">
        <v>223</v>
      </c>
      <c r="Z19" s="32" t="s">
        <v>223</v>
      </c>
      <c r="AA19" s="32" t="s">
        <v>223</v>
      </c>
      <c r="AB19" s="32" t="s">
        <v>223</v>
      </c>
      <c r="AC19" s="32" t="s">
        <v>223</v>
      </c>
      <c r="AD19" s="32" t="s">
        <v>223</v>
      </c>
      <c r="AE19" s="32" t="s">
        <v>223</v>
      </c>
      <c r="AF19" s="32" t="s">
        <v>223</v>
      </c>
      <c r="AG19" s="32" t="s">
        <v>223</v>
      </c>
      <c r="AH19" s="32" t="s">
        <v>223</v>
      </c>
      <c r="AI19" s="32" t="s">
        <v>223</v>
      </c>
      <c r="AJ19" s="32" t="s">
        <v>223</v>
      </c>
      <c r="AK19" s="32" t="s">
        <v>223</v>
      </c>
      <c r="AL19" s="32" t="s">
        <v>223</v>
      </c>
      <c r="AM19" s="32" t="s">
        <v>223</v>
      </c>
      <c r="AN19" s="32" t="s">
        <v>223</v>
      </c>
      <c r="AO19" s="32" t="s">
        <v>223</v>
      </c>
      <c r="AP19" s="32" t="s">
        <v>223</v>
      </c>
      <c r="AQ19" s="32" t="s">
        <v>223</v>
      </c>
      <c r="AR19" s="32" t="s">
        <v>223</v>
      </c>
      <c r="AS19" s="32" t="s">
        <v>223</v>
      </c>
      <c r="AT19" s="32" t="s">
        <v>223</v>
      </c>
      <c r="AU19" s="32" t="s">
        <v>223</v>
      </c>
      <c r="AV19" s="32" t="s">
        <v>223</v>
      </c>
    </row>
    <row r="20" spans="1:48" x14ac:dyDescent="0.25">
      <c r="A20" s="29">
        <v>44428</v>
      </c>
      <c r="B20" s="41" t="s">
        <v>179</v>
      </c>
      <c r="C20" s="44" t="s">
        <v>114</v>
      </c>
      <c r="D20" s="28">
        <v>6686.68</v>
      </c>
      <c r="E20" s="7">
        <v>5303.69</v>
      </c>
      <c r="F20" s="17">
        <v>43.92</v>
      </c>
      <c r="G20" s="26">
        <v>144</v>
      </c>
      <c r="I20" s="33"/>
      <c r="J20" s="33">
        <f>($E$20/$G$20)*0.5</f>
        <v>18.415590277777778</v>
      </c>
      <c r="K20" s="33">
        <f>($E$20/$G$20)</f>
        <v>36.831180555555555</v>
      </c>
      <c r="L20" s="33">
        <f>($E$20/$G$20)</f>
        <v>36.831180555555555</v>
      </c>
      <c r="M20" s="33">
        <f>($E$20/$G$20)</f>
        <v>36.831180555555555</v>
      </c>
      <c r="N20" s="33">
        <f>($E$20/$G$20)</f>
        <v>36.831180555555555</v>
      </c>
      <c r="O20" s="33">
        <f>($E$20/$G$20)</f>
        <v>36.831180555555555</v>
      </c>
      <c r="P20" s="32" t="s">
        <v>223</v>
      </c>
      <c r="Q20" s="32" t="s">
        <v>223</v>
      </c>
      <c r="R20" s="32" t="s">
        <v>223</v>
      </c>
      <c r="S20" s="32" t="s">
        <v>223</v>
      </c>
      <c r="T20" s="32" t="s">
        <v>223</v>
      </c>
      <c r="U20" s="32" t="s">
        <v>223</v>
      </c>
      <c r="V20" s="32" t="s">
        <v>223</v>
      </c>
      <c r="W20" s="32" t="s">
        <v>223</v>
      </c>
      <c r="X20" s="32" t="s">
        <v>223</v>
      </c>
      <c r="Y20" s="32" t="s">
        <v>223</v>
      </c>
      <c r="Z20" s="32" t="s">
        <v>223</v>
      </c>
      <c r="AA20" s="32" t="s">
        <v>223</v>
      </c>
      <c r="AB20" s="32" t="s">
        <v>223</v>
      </c>
      <c r="AC20" s="32" t="s">
        <v>223</v>
      </c>
      <c r="AD20" s="32" t="s">
        <v>223</v>
      </c>
      <c r="AE20" s="32" t="s">
        <v>223</v>
      </c>
      <c r="AF20" s="32" t="s">
        <v>223</v>
      </c>
      <c r="AG20" s="32" t="s">
        <v>223</v>
      </c>
      <c r="AH20" s="32" t="s">
        <v>223</v>
      </c>
      <c r="AI20" s="32" t="s">
        <v>223</v>
      </c>
      <c r="AJ20" s="32" t="s">
        <v>223</v>
      </c>
      <c r="AK20" s="32" t="s">
        <v>223</v>
      </c>
      <c r="AL20" s="32" t="s">
        <v>223</v>
      </c>
      <c r="AM20" s="32" t="s">
        <v>223</v>
      </c>
      <c r="AN20" s="32" t="s">
        <v>223</v>
      </c>
      <c r="AO20" s="32" t="s">
        <v>223</v>
      </c>
      <c r="AP20" s="32" t="s">
        <v>223</v>
      </c>
      <c r="AQ20" s="32" t="s">
        <v>223</v>
      </c>
      <c r="AR20" s="32" t="s">
        <v>223</v>
      </c>
      <c r="AS20" s="32" t="s">
        <v>223</v>
      </c>
      <c r="AT20" s="32" t="s">
        <v>223</v>
      </c>
      <c r="AU20" s="32" t="s">
        <v>223</v>
      </c>
      <c r="AV20" s="32" t="s">
        <v>223</v>
      </c>
    </row>
    <row r="21" spans="1:48" x14ac:dyDescent="0.25">
      <c r="A21" s="29">
        <v>44438</v>
      </c>
      <c r="B21" s="41" t="s">
        <v>115</v>
      </c>
      <c r="C21" s="44" t="s">
        <v>116</v>
      </c>
      <c r="D21" s="28">
        <v>7974.11</v>
      </c>
      <c r="E21" s="7">
        <v>6363.75</v>
      </c>
      <c r="F21" s="17">
        <v>53.97</v>
      </c>
      <c r="G21" s="26">
        <v>140</v>
      </c>
      <c r="I21" s="33"/>
      <c r="J21" s="33">
        <f>($E$21/$G$21)*0.5</f>
        <v>22.727678571428573</v>
      </c>
      <c r="K21" s="33">
        <f>($E$21/$G$21)</f>
        <v>45.455357142857146</v>
      </c>
      <c r="L21" s="33">
        <f>($E$21/$G$21)</f>
        <v>45.455357142857146</v>
      </c>
      <c r="M21" s="33">
        <f>($E$21/$G$21)</f>
        <v>45.455357142857146</v>
      </c>
      <c r="N21" s="33">
        <f>($E$21/$G$21)</f>
        <v>45.455357142857146</v>
      </c>
      <c r="O21" s="33">
        <f>($E$21/$G$21)</f>
        <v>45.455357142857146</v>
      </c>
      <c r="P21" s="32" t="s">
        <v>223</v>
      </c>
      <c r="Q21" s="32" t="s">
        <v>223</v>
      </c>
      <c r="R21" s="32" t="s">
        <v>223</v>
      </c>
      <c r="S21" s="32" t="s">
        <v>223</v>
      </c>
      <c r="T21" s="32" t="s">
        <v>223</v>
      </c>
      <c r="U21" s="32" t="s">
        <v>223</v>
      </c>
      <c r="V21" s="32" t="s">
        <v>223</v>
      </c>
      <c r="W21" s="32" t="s">
        <v>223</v>
      </c>
      <c r="X21" s="32" t="s">
        <v>223</v>
      </c>
      <c r="Y21" s="32" t="s">
        <v>223</v>
      </c>
      <c r="Z21" s="32" t="s">
        <v>223</v>
      </c>
      <c r="AA21" s="32" t="s">
        <v>223</v>
      </c>
      <c r="AB21" s="32" t="s">
        <v>223</v>
      </c>
      <c r="AC21" s="32" t="s">
        <v>223</v>
      </c>
      <c r="AD21" s="32" t="s">
        <v>223</v>
      </c>
      <c r="AE21" s="32" t="s">
        <v>223</v>
      </c>
      <c r="AF21" s="32" t="s">
        <v>223</v>
      </c>
      <c r="AG21" s="32" t="s">
        <v>223</v>
      </c>
      <c r="AH21" s="32" t="s">
        <v>223</v>
      </c>
      <c r="AI21" s="32" t="s">
        <v>223</v>
      </c>
      <c r="AJ21" s="32" t="s">
        <v>223</v>
      </c>
      <c r="AK21" s="32" t="s">
        <v>223</v>
      </c>
      <c r="AL21" s="32" t="s">
        <v>223</v>
      </c>
      <c r="AM21" s="32" t="s">
        <v>223</v>
      </c>
      <c r="AN21" s="32" t="s">
        <v>223</v>
      </c>
      <c r="AO21" s="32" t="s">
        <v>223</v>
      </c>
      <c r="AP21" s="32" t="s">
        <v>223</v>
      </c>
      <c r="AQ21" s="32" t="s">
        <v>223</v>
      </c>
      <c r="AR21" s="32" t="s">
        <v>223</v>
      </c>
      <c r="AS21" s="32" t="s">
        <v>223</v>
      </c>
      <c r="AT21" s="32" t="s">
        <v>223</v>
      </c>
      <c r="AU21" s="32" t="s">
        <v>223</v>
      </c>
      <c r="AV21" s="32" t="s">
        <v>223</v>
      </c>
    </row>
    <row r="22" spans="1:48" x14ac:dyDescent="0.25">
      <c r="A22" s="29">
        <v>44438</v>
      </c>
      <c r="B22" s="41">
        <v>4714218340</v>
      </c>
      <c r="C22" s="44">
        <v>471421801</v>
      </c>
      <c r="D22" s="28">
        <v>2056.31</v>
      </c>
      <c r="E22" s="7">
        <v>1816.75</v>
      </c>
      <c r="F22" s="17">
        <v>26.62</v>
      </c>
      <c r="G22" s="26">
        <v>75</v>
      </c>
      <c r="I22" s="33"/>
      <c r="J22" s="38">
        <f>($E$22/$G$22)*0.5</f>
        <v>12.111666666666666</v>
      </c>
      <c r="K22" s="33">
        <f>($E$22/$G$22)</f>
        <v>24.223333333333333</v>
      </c>
      <c r="L22" s="33">
        <f>($E$22/$G$22)</f>
        <v>24.223333333333333</v>
      </c>
      <c r="M22" s="33">
        <f>($E$22/$G$22)</f>
        <v>24.223333333333333</v>
      </c>
      <c r="N22" s="33">
        <f>($E$22/$G$22)</f>
        <v>24.223333333333333</v>
      </c>
      <c r="O22" s="33">
        <f>($E$22/$G$22)</f>
        <v>24.223333333333333</v>
      </c>
      <c r="P22" s="32" t="s">
        <v>223</v>
      </c>
      <c r="Q22" s="32" t="s">
        <v>223</v>
      </c>
      <c r="R22" s="32" t="s">
        <v>223</v>
      </c>
      <c r="S22" s="32" t="s">
        <v>223</v>
      </c>
      <c r="T22" s="32" t="s">
        <v>223</v>
      </c>
      <c r="U22" s="32" t="s">
        <v>223</v>
      </c>
      <c r="V22" s="32" t="s">
        <v>223</v>
      </c>
      <c r="W22" s="32" t="s">
        <v>223</v>
      </c>
      <c r="X22" s="32" t="s">
        <v>223</v>
      </c>
      <c r="Y22" s="32" t="s">
        <v>223</v>
      </c>
      <c r="Z22" s="32" t="s">
        <v>223</v>
      </c>
      <c r="AA22" s="32" t="s">
        <v>223</v>
      </c>
      <c r="AB22" s="32" t="s">
        <v>223</v>
      </c>
      <c r="AC22" s="32" t="s">
        <v>223</v>
      </c>
      <c r="AD22" s="32" t="s">
        <v>223</v>
      </c>
      <c r="AE22" s="32" t="s">
        <v>223</v>
      </c>
      <c r="AF22" s="32" t="s">
        <v>223</v>
      </c>
      <c r="AG22" s="32" t="s">
        <v>223</v>
      </c>
      <c r="AH22" s="32" t="s">
        <v>223</v>
      </c>
      <c r="AI22" s="32" t="s">
        <v>223</v>
      </c>
      <c r="AJ22" s="32" t="s">
        <v>223</v>
      </c>
      <c r="AK22" s="32" t="s">
        <v>223</v>
      </c>
      <c r="AL22" s="32" t="s">
        <v>223</v>
      </c>
      <c r="AM22" s="32" t="s">
        <v>223</v>
      </c>
      <c r="AN22" s="32" t="s">
        <v>223</v>
      </c>
      <c r="AO22" s="32" t="s">
        <v>223</v>
      </c>
      <c r="AP22" s="32" t="s">
        <v>223</v>
      </c>
      <c r="AQ22" s="32" t="s">
        <v>223</v>
      </c>
      <c r="AR22" s="32" t="s">
        <v>223</v>
      </c>
      <c r="AS22" s="32" t="s">
        <v>223</v>
      </c>
      <c r="AT22" s="32" t="s">
        <v>223</v>
      </c>
      <c r="AU22" s="32" t="s">
        <v>223</v>
      </c>
      <c r="AV22" s="32" t="s">
        <v>223</v>
      </c>
    </row>
    <row r="23" spans="1:48" x14ac:dyDescent="0.25">
      <c r="C23" s="44"/>
      <c r="F23" s="17"/>
      <c r="J23" s="35">
        <f>SUM(J2:J22)</f>
        <v>474.92224755367641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48" x14ac:dyDescent="0.25">
      <c r="C24" s="44"/>
      <c r="F24" s="17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</row>
    <row r="25" spans="1:48" x14ac:dyDescent="0.25">
      <c r="A25" s="29">
        <v>44452</v>
      </c>
      <c r="B25" s="41" t="s">
        <v>122</v>
      </c>
      <c r="C25" s="44" t="s">
        <v>123</v>
      </c>
      <c r="D25" s="28">
        <v>10051.09</v>
      </c>
      <c r="E25" s="7">
        <v>7972.24</v>
      </c>
      <c r="F25" s="17">
        <v>66.02</v>
      </c>
      <c r="G25" s="26">
        <v>144</v>
      </c>
      <c r="I25" s="33"/>
      <c r="J25" s="33"/>
      <c r="K25" s="33">
        <f>($E$25/$G$25)*0.5</f>
        <v>27.68138888888889</v>
      </c>
      <c r="L25" s="33">
        <f>($E$25/$G$25)</f>
        <v>55.362777777777779</v>
      </c>
      <c r="M25" s="33">
        <f>($E$25/$G$25)</f>
        <v>55.362777777777779</v>
      </c>
      <c r="N25" s="33">
        <f>($E$25/$G$25)</f>
        <v>55.362777777777779</v>
      </c>
      <c r="O25" s="33">
        <f>($E$25/$G$25)</f>
        <v>55.362777777777779</v>
      </c>
      <c r="P25" s="32" t="s">
        <v>223</v>
      </c>
      <c r="Q25" s="32" t="s">
        <v>223</v>
      </c>
      <c r="R25" s="32" t="s">
        <v>223</v>
      </c>
      <c r="S25" s="32" t="s">
        <v>223</v>
      </c>
      <c r="T25" s="32" t="s">
        <v>223</v>
      </c>
      <c r="U25" s="32" t="s">
        <v>223</v>
      </c>
      <c r="V25" s="32" t="s">
        <v>223</v>
      </c>
      <c r="W25" s="32" t="s">
        <v>223</v>
      </c>
      <c r="X25" s="32" t="s">
        <v>223</v>
      </c>
      <c r="Y25" s="32" t="s">
        <v>223</v>
      </c>
      <c r="Z25" s="32" t="s">
        <v>223</v>
      </c>
      <c r="AA25" s="32" t="s">
        <v>223</v>
      </c>
      <c r="AB25" s="32" t="s">
        <v>223</v>
      </c>
      <c r="AC25" s="32" t="s">
        <v>223</v>
      </c>
      <c r="AD25" s="32" t="s">
        <v>223</v>
      </c>
      <c r="AE25" s="32" t="s">
        <v>223</v>
      </c>
      <c r="AF25" s="32" t="s">
        <v>223</v>
      </c>
      <c r="AG25" s="32" t="s">
        <v>223</v>
      </c>
      <c r="AH25" s="32" t="s">
        <v>223</v>
      </c>
      <c r="AI25" s="32" t="s">
        <v>223</v>
      </c>
      <c r="AJ25" s="32" t="s">
        <v>223</v>
      </c>
      <c r="AK25" s="32" t="s">
        <v>223</v>
      </c>
      <c r="AL25" s="32" t="s">
        <v>223</v>
      </c>
      <c r="AM25" s="32" t="s">
        <v>223</v>
      </c>
      <c r="AN25" s="32" t="s">
        <v>223</v>
      </c>
      <c r="AO25" s="32" t="s">
        <v>223</v>
      </c>
      <c r="AP25" s="32" t="s">
        <v>223</v>
      </c>
      <c r="AQ25" s="32" t="s">
        <v>223</v>
      </c>
      <c r="AR25" s="32" t="s">
        <v>223</v>
      </c>
      <c r="AS25" s="32" t="s">
        <v>223</v>
      </c>
      <c r="AT25" s="32" t="s">
        <v>223</v>
      </c>
      <c r="AU25" s="32" t="s">
        <v>223</v>
      </c>
      <c r="AV25" s="32" t="s">
        <v>223</v>
      </c>
    </row>
    <row r="26" spans="1:48" x14ac:dyDescent="0.25">
      <c r="A26" s="29">
        <v>44452</v>
      </c>
      <c r="B26" s="41" t="s">
        <v>124</v>
      </c>
      <c r="C26" s="44" t="s">
        <v>125</v>
      </c>
      <c r="D26" s="28">
        <v>7066.36</v>
      </c>
      <c r="E26" s="7">
        <v>5604.84</v>
      </c>
      <c r="F26" s="17">
        <v>46.43</v>
      </c>
      <c r="G26" s="26">
        <v>144</v>
      </c>
      <c r="I26" s="33"/>
      <c r="J26" s="33"/>
      <c r="K26" s="33">
        <f>($E$26/$G$26)*0.5</f>
        <v>19.46125</v>
      </c>
      <c r="L26" s="33">
        <f>($E$26/$G$26)</f>
        <v>38.922499999999999</v>
      </c>
      <c r="M26" s="33">
        <f>($E$26/$G$26)</f>
        <v>38.922499999999999</v>
      </c>
      <c r="N26" s="33">
        <f>($E$26/$G$26)</f>
        <v>38.922499999999999</v>
      </c>
      <c r="O26" s="33">
        <f>($E$26/$G$26)</f>
        <v>38.922499999999999</v>
      </c>
      <c r="P26" s="32" t="s">
        <v>223</v>
      </c>
      <c r="Q26" s="32" t="s">
        <v>223</v>
      </c>
      <c r="R26" s="32" t="s">
        <v>223</v>
      </c>
      <c r="S26" s="32" t="s">
        <v>223</v>
      </c>
      <c r="T26" s="32" t="s">
        <v>223</v>
      </c>
      <c r="U26" s="32" t="s">
        <v>223</v>
      </c>
      <c r="V26" s="32" t="s">
        <v>223</v>
      </c>
      <c r="W26" s="32" t="s">
        <v>223</v>
      </c>
      <c r="X26" s="32" t="s">
        <v>223</v>
      </c>
      <c r="Y26" s="32" t="s">
        <v>223</v>
      </c>
      <c r="Z26" s="32" t="s">
        <v>223</v>
      </c>
      <c r="AA26" s="32" t="s">
        <v>223</v>
      </c>
      <c r="AB26" s="32" t="s">
        <v>223</v>
      </c>
      <c r="AC26" s="32" t="s">
        <v>223</v>
      </c>
      <c r="AD26" s="32" t="s">
        <v>223</v>
      </c>
      <c r="AE26" s="32" t="s">
        <v>223</v>
      </c>
      <c r="AF26" s="32" t="s">
        <v>223</v>
      </c>
      <c r="AG26" s="32" t="s">
        <v>223</v>
      </c>
      <c r="AH26" s="32" t="s">
        <v>223</v>
      </c>
      <c r="AI26" s="32" t="s">
        <v>223</v>
      </c>
      <c r="AJ26" s="32" t="s">
        <v>223</v>
      </c>
      <c r="AK26" s="32" t="s">
        <v>223</v>
      </c>
      <c r="AL26" s="32" t="s">
        <v>223</v>
      </c>
      <c r="AM26" s="32" t="s">
        <v>223</v>
      </c>
      <c r="AN26" s="32" t="s">
        <v>223</v>
      </c>
      <c r="AO26" s="32" t="s">
        <v>223</v>
      </c>
      <c r="AP26" s="32" t="s">
        <v>223</v>
      </c>
      <c r="AQ26" s="32" t="s">
        <v>223</v>
      </c>
      <c r="AR26" s="32" t="s">
        <v>223</v>
      </c>
      <c r="AS26" s="32" t="s">
        <v>223</v>
      </c>
      <c r="AT26" s="32" t="s">
        <v>223</v>
      </c>
      <c r="AU26" s="32" t="s">
        <v>223</v>
      </c>
      <c r="AV26" s="32" t="s">
        <v>223</v>
      </c>
    </row>
    <row r="27" spans="1:48" x14ac:dyDescent="0.25">
      <c r="A27" s="29">
        <v>44452</v>
      </c>
      <c r="B27" s="41" t="s">
        <v>126</v>
      </c>
      <c r="C27" s="44" t="s">
        <v>127</v>
      </c>
      <c r="D27" s="28">
        <v>8572.69</v>
      </c>
      <c r="E27" s="7">
        <v>6862.5</v>
      </c>
      <c r="F27" s="17">
        <v>58.9</v>
      </c>
      <c r="G27" s="26">
        <v>138</v>
      </c>
      <c r="I27" s="33"/>
      <c r="J27" s="33"/>
      <c r="K27" s="33">
        <f>($E$27/$G$27)*0.5</f>
        <v>24.864130434782609</v>
      </c>
      <c r="L27" s="33">
        <f>($E$27/$G$27)</f>
        <v>49.728260869565219</v>
      </c>
      <c r="M27" s="33">
        <f>($E$27/$G$27)</f>
        <v>49.728260869565219</v>
      </c>
      <c r="N27" s="33">
        <f>($E$27/$G$27)</f>
        <v>49.728260869565219</v>
      </c>
      <c r="O27" s="33">
        <f>($E$27/$G$27)</f>
        <v>49.728260869565219</v>
      </c>
      <c r="P27" s="32" t="s">
        <v>223</v>
      </c>
      <c r="Q27" s="32" t="s">
        <v>223</v>
      </c>
      <c r="R27" s="32" t="s">
        <v>223</v>
      </c>
      <c r="S27" s="32" t="s">
        <v>223</v>
      </c>
      <c r="T27" s="32" t="s">
        <v>223</v>
      </c>
      <c r="U27" s="32" t="s">
        <v>223</v>
      </c>
      <c r="V27" s="32" t="s">
        <v>223</v>
      </c>
      <c r="W27" s="32" t="s">
        <v>223</v>
      </c>
      <c r="X27" s="32" t="s">
        <v>223</v>
      </c>
      <c r="Y27" s="32" t="s">
        <v>223</v>
      </c>
      <c r="Z27" s="32" t="s">
        <v>223</v>
      </c>
      <c r="AA27" s="32" t="s">
        <v>223</v>
      </c>
      <c r="AB27" s="32" t="s">
        <v>223</v>
      </c>
      <c r="AC27" s="32" t="s">
        <v>223</v>
      </c>
      <c r="AD27" s="32" t="s">
        <v>223</v>
      </c>
      <c r="AE27" s="32" t="s">
        <v>223</v>
      </c>
      <c r="AF27" s="32" t="s">
        <v>223</v>
      </c>
      <c r="AG27" s="32" t="s">
        <v>223</v>
      </c>
      <c r="AH27" s="32" t="s">
        <v>223</v>
      </c>
      <c r="AI27" s="32" t="s">
        <v>223</v>
      </c>
      <c r="AJ27" s="32" t="s">
        <v>223</v>
      </c>
      <c r="AK27" s="32" t="s">
        <v>223</v>
      </c>
      <c r="AL27" s="32" t="s">
        <v>223</v>
      </c>
      <c r="AM27" s="32" t="s">
        <v>223</v>
      </c>
      <c r="AN27" s="32" t="s">
        <v>223</v>
      </c>
      <c r="AO27" s="32" t="s">
        <v>223</v>
      </c>
      <c r="AP27" s="32" t="s">
        <v>223</v>
      </c>
      <c r="AQ27" s="32" t="s">
        <v>223</v>
      </c>
      <c r="AR27" s="32" t="s">
        <v>223</v>
      </c>
      <c r="AS27" s="32" t="s">
        <v>223</v>
      </c>
      <c r="AT27" s="32" t="s">
        <v>223</v>
      </c>
      <c r="AU27" s="32" t="s">
        <v>223</v>
      </c>
      <c r="AV27" s="32" t="s">
        <v>223</v>
      </c>
    </row>
    <row r="28" spans="1:48" x14ac:dyDescent="0.25">
      <c r="A28" s="29">
        <v>44459</v>
      </c>
      <c r="B28" s="41">
        <v>6483416340</v>
      </c>
      <c r="C28" s="44" t="s">
        <v>129</v>
      </c>
      <c r="D28" s="28">
        <v>1641.07</v>
      </c>
      <c r="E28" s="7">
        <v>1301.6500000000001</v>
      </c>
      <c r="F28" s="134">
        <v>10.78</v>
      </c>
      <c r="G28" s="26">
        <v>144</v>
      </c>
      <c r="I28" s="33"/>
      <c r="J28" s="33"/>
      <c r="K28" s="33">
        <f>($E$28/$G$28)*0.5</f>
        <v>4.5196180555555561</v>
      </c>
      <c r="L28" s="33">
        <f>($E$28/$G$28)</f>
        <v>9.0392361111111121</v>
      </c>
      <c r="M28" s="33">
        <f>($E$28/$G$28)</f>
        <v>9.0392361111111121</v>
      </c>
      <c r="N28" s="33">
        <f>($E$28/$G$28)</f>
        <v>9.0392361111111121</v>
      </c>
      <c r="O28" s="33">
        <f>($E$28/$G$28)</f>
        <v>9.0392361111111121</v>
      </c>
      <c r="P28" s="32" t="s">
        <v>223</v>
      </c>
      <c r="Q28" s="32" t="s">
        <v>223</v>
      </c>
      <c r="R28" s="32" t="s">
        <v>223</v>
      </c>
      <c r="S28" s="32" t="s">
        <v>223</v>
      </c>
      <c r="T28" s="32" t="s">
        <v>223</v>
      </c>
      <c r="U28" s="32" t="s">
        <v>223</v>
      </c>
      <c r="V28" s="32" t="s">
        <v>223</v>
      </c>
      <c r="W28" s="32" t="s">
        <v>223</v>
      </c>
      <c r="X28" s="32" t="s">
        <v>223</v>
      </c>
      <c r="Y28" s="32" t="s">
        <v>223</v>
      </c>
      <c r="Z28" s="32" t="s">
        <v>223</v>
      </c>
      <c r="AA28" s="32" t="s">
        <v>223</v>
      </c>
      <c r="AB28" s="32" t="s">
        <v>223</v>
      </c>
      <c r="AC28" s="32" t="s">
        <v>223</v>
      </c>
      <c r="AD28" s="32" t="s">
        <v>223</v>
      </c>
      <c r="AE28" s="32" t="s">
        <v>223</v>
      </c>
      <c r="AF28" s="32" t="s">
        <v>223</v>
      </c>
      <c r="AG28" s="32" t="s">
        <v>223</v>
      </c>
      <c r="AH28" s="32" t="s">
        <v>223</v>
      </c>
      <c r="AI28" s="32" t="s">
        <v>223</v>
      </c>
      <c r="AJ28" s="32" t="s">
        <v>223</v>
      </c>
      <c r="AK28" s="32" t="s">
        <v>223</v>
      </c>
      <c r="AL28" s="32" t="s">
        <v>223</v>
      </c>
      <c r="AM28" s="32" t="s">
        <v>223</v>
      </c>
      <c r="AN28" s="32" t="s">
        <v>223</v>
      </c>
      <c r="AO28" s="32" t="s">
        <v>223</v>
      </c>
      <c r="AP28" s="32" t="s">
        <v>223</v>
      </c>
      <c r="AQ28" s="32" t="s">
        <v>223</v>
      </c>
      <c r="AR28" s="32" t="s">
        <v>223</v>
      </c>
      <c r="AS28" s="32" t="s">
        <v>223</v>
      </c>
      <c r="AT28" s="32" t="s">
        <v>223</v>
      </c>
      <c r="AU28" s="32" t="s">
        <v>223</v>
      </c>
      <c r="AV28" s="32" t="s">
        <v>223</v>
      </c>
    </row>
    <row r="29" spans="1:48" x14ac:dyDescent="0.25">
      <c r="A29" s="29">
        <v>44459</v>
      </c>
      <c r="B29" s="41" t="s">
        <v>180</v>
      </c>
      <c r="C29" s="44" t="s">
        <v>130</v>
      </c>
      <c r="D29" s="28">
        <v>6329.44</v>
      </c>
      <c r="E29" s="7">
        <v>5020.33</v>
      </c>
      <c r="F29" s="17">
        <v>41.59</v>
      </c>
      <c r="G29" s="26">
        <v>144</v>
      </c>
      <c r="I29" s="33"/>
      <c r="J29" s="33"/>
      <c r="K29" s="33">
        <f>($E$29/$G$29)*0.5</f>
        <v>17.431701388888889</v>
      </c>
      <c r="L29" s="33">
        <f>($E$29/$G$29)</f>
        <v>34.863402777777779</v>
      </c>
      <c r="M29" s="33">
        <f>($E$29/$G$29)</f>
        <v>34.863402777777779</v>
      </c>
      <c r="N29" s="33">
        <f>($E$29/$G$29)</f>
        <v>34.863402777777779</v>
      </c>
      <c r="O29" s="33">
        <f>($E$29/$G$29)</f>
        <v>34.863402777777779</v>
      </c>
      <c r="P29" s="32" t="s">
        <v>223</v>
      </c>
      <c r="Q29" s="32" t="s">
        <v>223</v>
      </c>
      <c r="R29" s="32" t="s">
        <v>223</v>
      </c>
      <c r="S29" s="32" t="s">
        <v>223</v>
      </c>
      <c r="T29" s="32" t="s">
        <v>223</v>
      </c>
      <c r="U29" s="32" t="s">
        <v>223</v>
      </c>
      <c r="V29" s="32" t="s">
        <v>223</v>
      </c>
      <c r="W29" s="32" t="s">
        <v>223</v>
      </c>
      <c r="X29" s="32" t="s">
        <v>223</v>
      </c>
      <c r="Y29" s="32" t="s">
        <v>223</v>
      </c>
      <c r="Z29" s="32" t="s">
        <v>223</v>
      </c>
      <c r="AA29" s="32" t="s">
        <v>223</v>
      </c>
      <c r="AB29" s="32" t="s">
        <v>223</v>
      </c>
      <c r="AC29" s="32" t="s">
        <v>223</v>
      </c>
      <c r="AD29" s="32" t="s">
        <v>223</v>
      </c>
      <c r="AE29" s="32" t="s">
        <v>223</v>
      </c>
      <c r="AF29" s="32" t="s">
        <v>223</v>
      </c>
      <c r="AG29" s="32" t="s">
        <v>223</v>
      </c>
      <c r="AH29" s="32" t="s">
        <v>223</v>
      </c>
      <c r="AI29" s="32" t="s">
        <v>223</v>
      </c>
      <c r="AJ29" s="32" t="s">
        <v>223</v>
      </c>
      <c r="AK29" s="32" t="s">
        <v>223</v>
      </c>
      <c r="AL29" s="32" t="s">
        <v>223</v>
      </c>
      <c r="AM29" s="32" t="s">
        <v>223</v>
      </c>
      <c r="AN29" s="32" t="s">
        <v>223</v>
      </c>
      <c r="AO29" s="32" t="s">
        <v>223</v>
      </c>
      <c r="AP29" s="32" t="s">
        <v>223</v>
      </c>
      <c r="AQ29" s="32" t="s">
        <v>223</v>
      </c>
      <c r="AR29" s="32" t="s">
        <v>223</v>
      </c>
      <c r="AS29" s="32" t="s">
        <v>223</v>
      </c>
      <c r="AT29" s="32" t="s">
        <v>223</v>
      </c>
      <c r="AU29" s="32" t="s">
        <v>223</v>
      </c>
      <c r="AV29" s="32" t="s">
        <v>223</v>
      </c>
    </row>
    <row r="30" spans="1:48" x14ac:dyDescent="0.25">
      <c r="A30" s="29">
        <v>44466</v>
      </c>
      <c r="B30" s="41" t="s">
        <v>131</v>
      </c>
      <c r="C30" s="44" t="s">
        <v>132</v>
      </c>
      <c r="D30" s="28">
        <v>674.6</v>
      </c>
      <c r="E30" s="7">
        <v>535.07000000000005</v>
      </c>
      <c r="F30" s="17">
        <v>4.43</v>
      </c>
      <c r="G30" s="26">
        <v>144</v>
      </c>
      <c r="I30" s="33"/>
      <c r="J30" s="33"/>
      <c r="K30" s="33">
        <f>($E$30/$G$30)*0.5</f>
        <v>1.8578819444444445</v>
      </c>
      <c r="L30" s="33">
        <f>($E$30/$G$30)</f>
        <v>3.7157638888888891</v>
      </c>
      <c r="M30" s="33">
        <f>($E$30/$G$30)</f>
        <v>3.7157638888888891</v>
      </c>
      <c r="N30" s="33">
        <f>($E$30/$G$30)</f>
        <v>3.7157638888888891</v>
      </c>
      <c r="O30" s="33">
        <f>($E$30/$G$30)</f>
        <v>3.7157638888888891</v>
      </c>
      <c r="P30" s="32" t="s">
        <v>223</v>
      </c>
      <c r="Q30" s="32" t="s">
        <v>223</v>
      </c>
      <c r="R30" s="32" t="s">
        <v>223</v>
      </c>
      <c r="S30" s="32" t="s">
        <v>223</v>
      </c>
      <c r="T30" s="32" t="s">
        <v>223</v>
      </c>
      <c r="U30" s="32" t="s">
        <v>223</v>
      </c>
      <c r="V30" s="32" t="s">
        <v>223</v>
      </c>
      <c r="W30" s="32" t="s">
        <v>223</v>
      </c>
      <c r="X30" s="32" t="s">
        <v>223</v>
      </c>
      <c r="Y30" s="32" t="s">
        <v>223</v>
      </c>
      <c r="Z30" s="32" t="s">
        <v>223</v>
      </c>
      <c r="AA30" s="32" t="s">
        <v>223</v>
      </c>
      <c r="AB30" s="32" t="s">
        <v>223</v>
      </c>
      <c r="AC30" s="32" t="s">
        <v>223</v>
      </c>
      <c r="AD30" s="32" t="s">
        <v>223</v>
      </c>
      <c r="AE30" s="32" t="s">
        <v>223</v>
      </c>
      <c r="AF30" s="32" t="s">
        <v>223</v>
      </c>
      <c r="AG30" s="32" t="s">
        <v>223</v>
      </c>
      <c r="AH30" s="32" t="s">
        <v>223</v>
      </c>
      <c r="AI30" s="32" t="s">
        <v>223</v>
      </c>
      <c r="AJ30" s="32" t="s">
        <v>223</v>
      </c>
      <c r="AK30" s="32" t="s">
        <v>223</v>
      </c>
      <c r="AL30" s="32" t="s">
        <v>223</v>
      </c>
      <c r="AM30" s="32" t="s">
        <v>223</v>
      </c>
      <c r="AN30" s="32" t="s">
        <v>223</v>
      </c>
      <c r="AO30" s="32" t="s">
        <v>223</v>
      </c>
      <c r="AP30" s="32" t="s">
        <v>223</v>
      </c>
      <c r="AQ30" s="32" t="s">
        <v>223</v>
      </c>
      <c r="AR30" s="32" t="s">
        <v>223</v>
      </c>
      <c r="AS30" s="32" t="s">
        <v>223</v>
      </c>
      <c r="AT30" s="32" t="s">
        <v>223</v>
      </c>
      <c r="AU30" s="32" t="s">
        <v>223</v>
      </c>
      <c r="AV30" s="32" t="s">
        <v>223</v>
      </c>
    </row>
    <row r="31" spans="1:48" x14ac:dyDescent="0.25">
      <c r="A31" s="29">
        <v>44466</v>
      </c>
      <c r="B31" s="41" t="s">
        <v>133</v>
      </c>
      <c r="C31" s="44" t="s">
        <v>134</v>
      </c>
      <c r="D31" s="28">
        <v>4538.13</v>
      </c>
      <c r="E31" s="7">
        <v>3689.24</v>
      </c>
      <c r="F31" s="17">
        <v>33.729999999999997</v>
      </c>
      <c r="G31" s="26">
        <v>128</v>
      </c>
      <c r="I31" s="33"/>
      <c r="J31" s="33"/>
      <c r="K31" s="33">
        <f>($E$31/$G$31)*0.5</f>
        <v>14.411093749999999</v>
      </c>
      <c r="L31" s="33">
        <f>($E$31/$G$31)</f>
        <v>28.822187499999998</v>
      </c>
      <c r="M31" s="33">
        <f>($E$31/$G$31)</f>
        <v>28.822187499999998</v>
      </c>
      <c r="N31" s="33">
        <f>($E$31/$G$31)</f>
        <v>28.822187499999998</v>
      </c>
      <c r="O31" s="33">
        <f>($E$31/$G$31)</f>
        <v>28.822187499999998</v>
      </c>
      <c r="P31" s="32" t="s">
        <v>223</v>
      </c>
      <c r="Q31" s="32" t="s">
        <v>223</v>
      </c>
      <c r="R31" s="32" t="s">
        <v>223</v>
      </c>
      <c r="S31" s="32" t="s">
        <v>223</v>
      </c>
      <c r="T31" s="32" t="s">
        <v>223</v>
      </c>
      <c r="U31" s="32" t="s">
        <v>223</v>
      </c>
      <c r="V31" s="32" t="s">
        <v>223</v>
      </c>
      <c r="W31" s="32" t="s">
        <v>223</v>
      </c>
      <c r="X31" s="32" t="s">
        <v>223</v>
      </c>
      <c r="Y31" s="32" t="s">
        <v>223</v>
      </c>
      <c r="Z31" s="32" t="s">
        <v>223</v>
      </c>
      <c r="AA31" s="32" t="s">
        <v>223</v>
      </c>
      <c r="AB31" s="32" t="s">
        <v>223</v>
      </c>
      <c r="AC31" s="32" t="s">
        <v>223</v>
      </c>
      <c r="AD31" s="32" t="s">
        <v>223</v>
      </c>
      <c r="AE31" s="32" t="s">
        <v>223</v>
      </c>
      <c r="AF31" s="32" t="s">
        <v>223</v>
      </c>
      <c r="AG31" s="32" t="s">
        <v>223</v>
      </c>
      <c r="AH31" s="32" t="s">
        <v>223</v>
      </c>
      <c r="AI31" s="32" t="s">
        <v>223</v>
      </c>
      <c r="AJ31" s="32" t="s">
        <v>223</v>
      </c>
      <c r="AK31" s="32" t="s">
        <v>223</v>
      </c>
      <c r="AL31" s="32" t="s">
        <v>223</v>
      </c>
      <c r="AM31" s="32" t="s">
        <v>223</v>
      </c>
      <c r="AN31" s="32" t="s">
        <v>223</v>
      </c>
      <c r="AO31" s="32" t="s">
        <v>223</v>
      </c>
      <c r="AP31" s="32" t="s">
        <v>223</v>
      </c>
      <c r="AQ31" s="32" t="s">
        <v>223</v>
      </c>
      <c r="AR31" s="32" t="s">
        <v>223</v>
      </c>
      <c r="AS31" s="32" t="s">
        <v>223</v>
      </c>
      <c r="AT31" s="32" t="s">
        <v>223</v>
      </c>
      <c r="AU31" s="32" t="s">
        <v>223</v>
      </c>
      <c r="AV31" s="32" t="s">
        <v>223</v>
      </c>
    </row>
    <row r="32" spans="1:48" x14ac:dyDescent="0.25">
      <c r="C32" s="44"/>
      <c r="F32" s="17"/>
      <c r="J32" s="35"/>
      <c r="K32" s="39">
        <f>SUM(K2:K31)</f>
        <v>642.42369197655432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57" x14ac:dyDescent="0.25">
      <c r="A33" s="29"/>
      <c r="B33" s="42"/>
      <c r="C33" s="44"/>
      <c r="D33" s="28"/>
      <c r="F33" s="17"/>
      <c r="G33" s="26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  <row r="34" spans="1:57" x14ac:dyDescent="0.25">
      <c r="A34" s="29">
        <v>44473</v>
      </c>
      <c r="B34" s="41" t="s">
        <v>156</v>
      </c>
      <c r="C34" s="44" t="s">
        <v>140</v>
      </c>
      <c r="D34" s="28">
        <v>7913.04</v>
      </c>
      <c r="E34" s="7">
        <v>6363.75</v>
      </c>
      <c r="F34" s="17">
        <v>55.62</v>
      </c>
      <c r="G34" s="26">
        <v>135</v>
      </c>
      <c r="I34" s="33"/>
      <c r="J34" s="33"/>
      <c r="K34" s="33"/>
      <c r="L34" s="33">
        <f>($E$34/$G$34)*0.5</f>
        <v>23.569444444444443</v>
      </c>
      <c r="M34" s="33">
        <f t="shared" ref="M34:R34" si="14">($E$34/$G$34)</f>
        <v>47.138888888888886</v>
      </c>
      <c r="N34" s="33">
        <f t="shared" si="14"/>
        <v>47.138888888888886</v>
      </c>
      <c r="O34" s="33">
        <f t="shared" si="14"/>
        <v>47.138888888888886</v>
      </c>
      <c r="P34" s="33">
        <f t="shared" si="14"/>
        <v>47.138888888888886</v>
      </c>
      <c r="Q34" s="33">
        <f t="shared" si="14"/>
        <v>47.138888888888886</v>
      </c>
      <c r="R34" s="33">
        <f t="shared" si="14"/>
        <v>47.138888888888886</v>
      </c>
      <c r="S34" s="33">
        <f t="shared" ref="S34:AF34" si="15">($E$34/$G$34)</f>
        <v>47.138888888888886</v>
      </c>
      <c r="T34" s="33">
        <f t="shared" si="15"/>
        <v>47.138888888888886</v>
      </c>
      <c r="U34" s="33">
        <f t="shared" si="15"/>
        <v>47.138888888888886</v>
      </c>
      <c r="V34" s="33">
        <f t="shared" si="15"/>
        <v>47.138888888888886</v>
      </c>
      <c r="W34" s="33">
        <f t="shared" si="15"/>
        <v>47.138888888888886</v>
      </c>
      <c r="X34" s="33">
        <f t="shared" si="15"/>
        <v>47.138888888888886</v>
      </c>
      <c r="Y34" s="33">
        <f t="shared" si="15"/>
        <v>47.138888888888886</v>
      </c>
      <c r="Z34" s="33">
        <f t="shared" si="15"/>
        <v>47.138888888888886</v>
      </c>
      <c r="AA34" s="33">
        <f t="shared" si="15"/>
        <v>47.138888888888886</v>
      </c>
      <c r="AB34" s="33">
        <f t="shared" si="15"/>
        <v>47.138888888888886</v>
      </c>
      <c r="AC34" s="33">
        <f t="shared" si="15"/>
        <v>47.138888888888886</v>
      </c>
      <c r="AD34" s="33">
        <f t="shared" si="15"/>
        <v>47.138888888888886</v>
      </c>
      <c r="AE34" s="33">
        <f t="shared" si="15"/>
        <v>47.138888888888886</v>
      </c>
      <c r="AF34" s="33">
        <f t="shared" si="15"/>
        <v>47.138888888888886</v>
      </c>
      <c r="AG34" s="32" t="s">
        <v>223</v>
      </c>
      <c r="AH34" s="32" t="s">
        <v>223</v>
      </c>
      <c r="AI34" s="32" t="s">
        <v>223</v>
      </c>
      <c r="AJ34" s="32" t="s">
        <v>223</v>
      </c>
      <c r="AK34" s="32" t="s">
        <v>223</v>
      </c>
      <c r="AL34" s="32" t="s">
        <v>223</v>
      </c>
      <c r="AM34" s="32" t="s">
        <v>223</v>
      </c>
      <c r="AN34" s="32" t="s">
        <v>223</v>
      </c>
      <c r="AO34" s="32" t="s">
        <v>223</v>
      </c>
      <c r="AP34" s="32" t="s">
        <v>223</v>
      </c>
      <c r="AQ34" s="32" t="s">
        <v>223</v>
      </c>
      <c r="AR34" s="32" t="s">
        <v>223</v>
      </c>
      <c r="AS34" s="32" t="s">
        <v>223</v>
      </c>
      <c r="AT34" s="32" t="s">
        <v>223</v>
      </c>
      <c r="AU34" s="32" t="s">
        <v>223</v>
      </c>
      <c r="AV34" s="32" t="s">
        <v>223</v>
      </c>
    </row>
    <row r="35" spans="1:57" x14ac:dyDescent="0.25">
      <c r="A35" s="29">
        <v>44473</v>
      </c>
      <c r="B35" s="41" t="s">
        <v>141</v>
      </c>
      <c r="C35" s="44" t="s">
        <v>142</v>
      </c>
      <c r="D35" s="28">
        <v>2384.89</v>
      </c>
      <c r="E35" s="7">
        <v>1891.63</v>
      </c>
      <c r="F35" s="17">
        <v>15.66</v>
      </c>
      <c r="G35" s="26">
        <v>144</v>
      </c>
      <c r="L35" s="33">
        <f>($E$35/$G$35)*0.5</f>
        <v>6.568159722222223</v>
      </c>
      <c r="M35" s="33">
        <f t="shared" ref="M35:AF35" si="16">($E$35/$G$35)</f>
        <v>13.136319444444446</v>
      </c>
      <c r="N35" s="33">
        <f t="shared" si="16"/>
        <v>13.136319444444446</v>
      </c>
      <c r="O35" s="33">
        <f t="shared" si="16"/>
        <v>13.136319444444446</v>
      </c>
      <c r="P35" s="33">
        <f t="shared" si="16"/>
        <v>13.136319444444446</v>
      </c>
      <c r="Q35" s="33">
        <f t="shared" si="16"/>
        <v>13.136319444444446</v>
      </c>
      <c r="R35" s="33">
        <f t="shared" si="16"/>
        <v>13.136319444444446</v>
      </c>
      <c r="S35" s="33">
        <f t="shared" si="16"/>
        <v>13.136319444444446</v>
      </c>
      <c r="T35" s="33">
        <f t="shared" si="16"/>
        <v>13.136319444444446</v>
      </c>
      <c r="U35" s="33">
        <f t="shared" si="16"/>
        <v>13.136319444444446</v>
      </c>
      <c r="V35" s="33">
        <f t="shared" si="16"/>
        <v>13.136319444444446</v>
      </c>
      <c r="W35" s="33">
        <f t="shared" si="16"/>
        <v>13.136319444444446</v>
      </c>
      <c r="X35" s="33">
        <f t="shared" si="16"/>
        <v>13.136319444444446</v>
      </c>
      <c r="Y35" s="33">
        <f t="shared" si="16"/>
        <v>13.136319444444446</v>
      </c>
      <c r="Z35" s="33">
        <f t="shared" si="16"/>
        <v>13.136319444444446</v>
      </c>
      <c r="AA35" s="33">
        <f t="shared" si="16"/>
        <v>13.136319444444446</v>
      </c>
      <c r="AB35" s="33">
        <f t="shared" si="16"/>
        <v>13.136319444444446</v>
      </c>
      <c r="AC35" s="33">
        <f t="shared" si="16"/>
        <v>13.136319444444446</v>
      </c>
      <c r="AD35" s="33">
        <f t="shared" si="16"/>
        <v>13.136319444444446</v>
      </c>
      <c r="AE35" s="33">
        <f t="shared" si="16"/>
        <v>13.136319444444446</v>
      </c>
      <c r="AF35" s="33">
        <f t="shared" si="16"/>
        <v>13.136319444444446</v>
      </c>
      <c r="AG35" s="32" t="s">
        <v>223</v>
      </c>
      <c r="AH35" s="32" t="s">
        <v>223</v>
      </c>
      <c r="AI35" s="32" t="s">
        <v>223</v>
      </c>
      <c r="AJ35" s="32" t="s">
        <v>223</v>
      </c>
      <c r="AK35" s="32" t="s">
        <v>223</v>
      </c>
      <c r="AL35" s="32" t="s">
        <v>223</v>
      </c>
      <c r="AM35" s="32" t="s">
        <v>223</v>
      </c>
      <c r="AN35" s="32" t="s">
        <v>223</v>
      </c>
      <c r="AO35" s="32" t="s">
        <v>223</v>
      </c>
      <c r="AP35" s="32" t="s">
        <v>223</v>
      </c>
      <c r="AQ35" s="32" t="s">
        <v>223</v>
      </c>
      <c r="AR35" s="32" t="s">
        <v>223</v>
      </c>
      <c r="AS35" s="32" t="s">
        <v>223</v>
      </c>
      <c r="AT35" s="32" t="s">
        <v>223</v>
      </c>
      <c r="AU35" s="32" t="s">
        <v>223</v>
      </c>
      <c r="AV35" s="32" t="s">
        <v>223</v>
      </c>
    </row>
    <row r="36" spans="1:57" x14ac:dyDescent="0.25">
      <c r="A36" s="29">
        <v>44473</v>
      </c>
      <c r="B36" s="41" t="s">
        <v>143</v>
      </c>
      <c r="C36" s="44" t="s">
        <v>144</v>
      </c>
      <c r="D36" s="28">
        <v>8651.9699999999993</v>
      </c>
      <c r="E36" s="7">
        <v>6862.5</v>
      </c>
      <c r="F36" s="17">
        <v>56.85</v>
      </c>
      <c r="G36" s="26">
        <v>144</v>
      </c>
      <c r="L36" s="33">
        <f>($E$36/$G$36)*0.5</f>
        <v>23.828125</v>
      </c>
      <c r="M36" s="33">
        <f t="shared" ref="M36:AF36" si="17">($E$36/$G$36)</f>
        <v>47.65625</v>
      </c>
      <c r="N36" s="33">
        <f t="shared" si="17"/>
        <v>47.65625</v>
      </c>
      <c r="O36" s="33">
        <f t="shared" si="17"/>
        <v>47.65625</v>
      </c>
      <c r="P36" s="33">
        <f t="shared" si="17"/>
        <v>47.65625</v>
      </c>
      <c r="Q36" s="33">
        <f t="shared" si="17"/>
        <v>47.65625</v>
      </c>
      <c r="R36" s="33">
        <f t="shared" si="17"/>
        <v>47.65625</v>
      </c>
      <c r="S36" s="33">
        <f t="shared" si="17"/>
        <v>47.65625</v>
      </c>
      <c r="T36" s="33">
        <f t="shared" si="17"/>
        <v>47.65625</v>
      </c>
      <c r="U36" s="33">
        <f t="shared" si="17"/>
        <v>47.65625</v>
      </c>
      <c r="V36" s="33">
        <f t="shared" si="17"/>
        <v>47.65625</v>
      </c>
      <c r="W36" s="33">
        <f t="shared" si="17"/>
        <v>47.65625</v>
      </c>
      <c r="X36" s="33">
        <f t="shared" si="17"/>
        <v>47.65625</v>
      </c>
      <c r="Y36" s="33">
        <f t="shared" si="17"/>
        <v>47.65625</v>
      </c>
      <c r="Z36" s="33">
        <f t="shared" si="17"/>
        <v>47.65625</v>
      </c>
      <c r="AA36" s="33">
        <f t="shared" si="17"/>
        <v>47.65625</v>
      </c>
      <c r="AB36" s="33">
        <f t="shared" si="17"/>
        <v>47.65625</v>
      </c>
      <c r="AC36" s="33">
        <f t="shared" si="17"/>
        <v>47.65625</v>
      </c>
      <c r="AD36" s="33">
        <f t="shared" si="17"/>
        <v>47.65625</v>
      </c>
      <c r="AE36" s="33">
        <f t="shared" si="17"/>
        <v>47.65625</v>
      </c>
      <c r="AF36" s="33">
        <f t="shared" si="17"/>
        <v>47.65625</v>
      </c>
      <c r="AG36" s="32" t="s">
        <v>223</v>
      </c>
      <c r="AH36" s="32" t="s">
        <v>223</v>
      </c>
      <c r="AI36" s="32" t="s">
        <v>223</v>
      </c>
      <c r="AJ36" s="32" t="s">
        <v>223</v>
      </c>
      <c r="AK36" s="32" t="s">
        <v>223</v>
      </c>
      <c r="AL36" s="32" t="s">
        <v>223</v>
      </c>
      <c r="AM36" s="32" t="s">
        <v>223</v>
      </c>
      <c r="AN36" s="32" t="s">
        <v>223</v>
      </c>
      <c r="AO36" s="32" t="s">
        <v>223</v>
      </c>
      <c r="AP36" s="32" t="s">
        <v>223</v>
      </c>
      <c r="AQ36" s="32" t="s">
        <v>223</v>
      </c>
      <c r="AR36" s="32" t="s">
        <v>223</v>
      </c>
      <c r="AS36" s="32" t="s">
        <v>223</v>
      </c>
      <c r="AT36" s="32" t="s">
        <v>223</v>
      </c>
      <c r="AU36" s="32" t="s">
        <v>223</v>
      </c>
      <c r="AV36" s="32" t="s">
        <v>223</v>
      </c>
    </row>
    <row r="37" spans="1:57" x14ac:dyDescent="0.25">
      <c r="A37" s="29">
        <v>44480</v>
      </c>
      <c r="B37" s="41" t="s">
        <v>145</v>
      </c>
      <c r="C37" s="44" t="s">
        <v>146</v>
      </c>
      <c r="D37" s="28">
        <v>2245.3000000000002</v>
      </c>
      <c r="E37" s="7">
        <v>1780.91</v>
      </c>
      <c r="F37" s="17">
        <v>14.75</v>
      </c>
      <c r="G37" s="26">
        <v>144</v>
      </c>
      <c r="L37" s="33">
        <f>($E$37/$G$37)*0.5</f>
        <v>6.183715277777778</v>
      </c>
      <c r="M37" s="33">
        <f t="shared" ref="M37:AF37" si="18">($E$37/$G$37)</f>
        <v>12.367430555555556</v>
      </c>
      <c r="N37" s="33">
        <f t="shared" si="18"/>
        <v>12.367430555555556</v>
      </c>
      <c r="O37" s="33">
        <f t="shared" si="18"/>
        <v>12.367430555555556</v>
      </c>
      <c r="P37" s="33">
        <f t="shared" si="18"/>
        <v>12.367430555555556</v>
      </c>
      <c r="Q37" s="33">
        <f t="shared" si="18"/>
        <v>12.367430555555556</v>
      </c>
      <c r="R37" s="33">
        <f t="shared" si="18"/>
        <v>12.367430555555556</v>
      </c>
      <c r="S37" s="33">
        <f t="shared" si="18"/>
        <v>12.367430555555556</v>
      </c>
      <c r="T37" s="33">
        <f t="shared" si="18"/>
        <v>12.367430555555556</v>
      </c>
      <c r="U37" s="33">
        <f t="shared" si="18"/>
        <v>12.367430555555556</v>
      </c>
      <c r="V37" s="33">
        <f t="shared" si="18"/>
        <v>12.367430555555556</v>
      </c>
      <c r="W37" s="33">
        <f t="shared" si="18"/>
        <v>12.367430555555556</v>
      </c>
      <c r="X37" s="33">
        <f t="shared" si="18"/>
        <v>12.367430555555556</v>
      </c>
      <c r="Y37" s="33">
        <f t="shared" si="18"/>
        <v>12.367430555555556</v>
      </c>
      <c r="Z37" s="33">
        <f t="shared" si="18"/>
        <v>12.367430555555556</v>
      </c>
      <c r="AA37" s="33">
        <f t="shared" si="18"/>
        <v>12.367430555555556</v>
      </c>
      <c r="AB37" s="33">
        <f t="shared" si="18"/>
        <v>12.367430555555556</v>
      </c>
      <c r="AC37" s="33">
        <f t="shared" si="18"/>
        <v>12.367430555555556</v>
      </c>
      <c r="AD37" s="33">
        <f t="shared" si="18"/>
        <v>12.367430555555556</v>
      </c>
      <c r="AE37" s="33">
        <f t="shared" si="18"/>
        <v>12.367430555555556</v>
      </c>
      <c r="AF37" s="33">
        <f t="shared" si="18"/>
        <v>12.367430555555556</v>
      </c>
      <c r="AG37" s="32" t="s">
        <v>223</v>
      </c>
      <c r="AH37" s="32" t="s">
        <v>223</v>
      </c>
      <c r="AI37" s="32" t="s">
        <v>223</v>
      </c>
      <c r="AJ37" s="32" t="s">
        <v>223</v>
      </c>
      <c r="AK37" s="32" t="s">
        <v>223</v>
      </c>
      <c r="AL37" s="32" t="s">
        <v>223</v>
      </c>
      <c r="AM37" s="32" t="s">
        <v>223</v>
      </c>
      <c r="AN37" s="32" t="s">
        <v>223</v>
      </c>
      <c r="AO37" s="32" t="s">
        <v>223</v>
      </c>
      <c r="AP37" s="32" t="s">
        <v>223</v>
      </c>
      <c r="AQ37" s="32" t="s">
        <v>223</v>
      </c>
      <c r="AR37" s="32" t="s">
        <v>223</v>
      </c>
      <c r="AS37" s="32" t="s">
        <v>223</v>
      </c>
      <c r="AT37" s="32" t="s">
        <v>223</v>
      </c>
      <c r="AU37" s="32" t="s">
        <v>223</v>
      </c>
      <c r="AV37" s="32" t="s">
        <v>223</v>
      </c>
    </row>
    <row r="38" spans="1:57" x14ac:dyDescent="0.25">
      <c r="A38" s="29">
        <v>44487</v>
      </c>
      <c r="B38" s="41" t="s">
        <v>181</v>
      </c>
      <c r="C38" s="44" t="s">
        <v>147</v>
      </c>
      <c r="D38" s="28">
        <v>2434.5300000000002</v>
      </c>
      <c r="E38" s="7">
        <v>1931</v>
      </c>
      <c r="F38" s="17">
        <v>15.98</v>
      </c>
      <c r="G38" s="26">
        <v>144</v>
      </c>
      <c r="L38" s="33">
        <f>($E$38/$G$38)*0.5</f>
        <v>6.7048611111111107</v>
      </c>
      <c r="M38" s="33">
        <f t="shared" ref="M38:AF38" si="19">($E$38/$G$38)</f>
        <v>13.409722222222221</v>
      </c>
      <c r="N38" s="33">
        <f t="shared" si="19"/>
        <v>13.409722222222221</v>
      </c>
      <c r="O38" s="33">
        <f t="shared" si="19"/>
        <v>13.409722222222221</v>
      </c>
      <c r="P38" s="33">
        <f t="shared" si="19"/>
        <v>13.409722222222221</v>
      </c>
      <c r="Q38" s="33">
        <f t="shared" si="19"/>
        <v>13.409722222222221</v>
      </c>
      <c r="R38" s="33">
        <f t="shared" si="19"/>
        <v>13.409722222222221</v>
      </c>
      <c r="S38" s="33">
        <f t="shared" si="19"/>
        <v>13.409722222222221</v>
      </c>
      <c r="T38" s="33">
        <f t="shared" si="19"/>
        <v>13.409722222222221</v>
      </c>
      <c r="U38" s="33">
        <f t="shared" si="19"/>
        <v>13.409722222222221</v>
      </c>
      <c r="V38" s="33">
        <f t="shared" si="19"/>
        <v>13.409722222222221</v>
      </c>
      <c r="W38" s="33">
        <f t="shared" si="19"/>
        <v>13.409722222222221</v>
      </c>
      <c r="X38" s="33">
        <f t="shared" si="19"/>
        <v>13.409722222222221</v>
      </c>
      <c r="Y38" s="33">
        <f t="shared" si="19"/>
        <v>13.409722222222221</v>
      </c>
      <c r="Z38" s="33">
        <f t="shared" si="19"/>
        <v>13.409722222222221</v>
      </c>
      <c r="AA38" s="33">
        <f t="shared" si="19"/>
        <v>13.409722222222221</v>
      </c>
      <c r="AB38" s="33">
        <f t="shared" si="19"/>
        <v>13.409722222222221</v>
      </c>
      <c r="AC38" s="33">
        <f t="shared" si="19"/>
        <v>13.409722222222221</v>
      </c>
      <c r="AD38" s="33">
        <f t="shared" si="19"/>
        <v>13.409722222222221</v>
      </c>
      <c r="AE38" s="33">
        <f t="shared" si="19"/>
        <v>13.409722222222221</v>
      </c>
      <c r="AF38" s="33">
        <f t="shared" si="19"/>
        <v>13.409722222222221</v>
      </c>
      <c r="AG38" s="32" t="s">
        <v>223</v>
      </c>
      <c r="AH38" s="32" t="s">
        <v>223</v>
      </c>
      <c r="AI38" s="32" t="s">
        <v>223</v>
      </c>
      <c r="AJ38" s="32" t="s">
        <v>223</v>
      </c>
      <c r="AK38" s="32" t="s">
        <v>223</v>
      </c>
      <c r="AL38" s="32" t="s">
        <v>223</v>
      </c>
      <c r="AM38" s="32" t="s">
        <v>223</v>
      </c>
      <c r="AN38" s="32" t="s">
        <v>223</v>
      </c>
      <c r="AO38" s="32" t="s">
        <v>223</v>
      </c>
      <c r="AP38" s="32" t="s">
        <v>223</v>
      </c>
      <c r="AQ38" s="32" t="s">
        <v>223</v>
      </c>
      <c r="AR38" s="32" t="s">
        <v>223</v>
      </c>
      <c r="AS38" s="32" t="s">
        <v>223</v>
      </c>
      <c r="AT38" s="32" t="s">
        <v>223</v>
      </c>
      <c r="AU38" s="32" t="s">
        <v>223</v>
      </c>
      <c r="AV38" s="32" t="s">
        <v>223</v>
      </c>
    </row>
    <row r="39" spans="1:57" x14ac:dyDescent="0.25">
      <c r="A39" s="29">
        <v>44487</v>
      </c>
      <c r="B39" s="41" t="s">
        <v>148</v>
      </c>
      <c r="C39" s="44" t="s">
        <v>149</v>
      </c>
      <c r="D39" s="28">
        <v>8568.16</v>
      </c>
      <c r="E39" s="7">
        <v>6796.02</v>
      </c>
      <c r="F39" s="17">
        <v>56.26</v>
      </c>
      <c r="G39" s="26">
        <v>144</v>
      </c>
      <c r="L39" s="33">
        <f>($E$39/$G$39)*0.5</f>
        <v>23.597291666666667</v>
      </c>
      <c r="M39" s="33">
        <f t="shared" ref="M39:AF39" si="20">($E$39/$G$39)</f>
        <v>47.194583333333334</v>
      </c>
      <c r="N39" s="33">
        <f t="shared" si="20"/>
        <v>47.194583333333334</v>
      </c>
      <c r="O39" s="33">
        <f t="shared" si="20"/>
        <v>47.194583333333334</v>
      </c>
      <c r="P39" s="33">
        <f t="shared" si="20"/>
        <v>47.194583333333334</v>
      </c>
      <c r="Q39" s="33">
        <f t="shared" si="20"/>
        <v>47.194583333333334</v>
      </c>
      <c r="R39" s="33">
        <f t="shared" si="20"/>
        <v>47.194583333333334</v>
      </c>
      <c r="S39" s="33">
        <f t="shared" si="20"/>
        <v>47.194583333333334</v>
      </c>
      <c r="T39" s="33">
        <f t="shared" si="20"/>
        <v>47.194583333333334</v>
      </c>
      <c r="U39" s="33">
        <f t="shared" si="20"/>
        <v>47.194583333333334</v>
      </c>
      <c r="V39" s="33">
        <f t="shared" si="20"/>
        <v>47.194583333333334</v>
      </c>
      <c r="W39" s="33">
        <f t="shared" si="20"/>
        <v>47.194583333333334</v>
      </c>
      <c r="X39" s="33">
        <f t="shared" si="20"/>
        <v>47.194583333333334</v>
      </c>
      <c r="Y39" s="33">
        <f t="shared" si="20"/>
        <v>47.194583333333334</v>
      </c>
      <c r="Z39" s="33">
        <f t="shared" si="20"/>
        <v>47.194583333333334</v>
      </c>
      <c r="AA39" s="33">
        <f t="shared" si="20"/>
        <v>47.194583333333334</v>
      </c>
      <c r="AB39" s="33">
        <f t="shared" si="20"/>
        <v>47.194583333333334</v>
      </c>
      <c r="AC39" s="33">
        <f t="shared" si="20"/>
        <v>47.194583333333334</v>
      </c>
      <c r="AD39" s="33">
        <f t="shared" si="20"/>
        <v>47.194583333333334</v>
      </c>
      <c r="AE39" s="33">
        <f t="shared" si="20"/>
        <v>47.194583333333334</v>
      </c>
      <c r="AF39" s="33">
        <f t="shared" si="20"/>
        <v>47.194583333333334</v>
      </c>
      <c r="AG39" s="32" t="s">
        <v>223</v>
      </c>
      <c r="AH39" s="32" t="s">
        <v>223</v>
      </c>
      <c r="AI39" s="32" t="s">
        <v>223</v>
      </c>
      <c r="AJ39" s="32" t="s">
        <v>223</v>
      </c>
      <c r="AK39" s="32" t="s">
        <v>223</v>
      </c>
      <c r="AL39" s="32" t="s">
        <v>223</v>
      </c>
      <c r="AM39" s="32" t="s">
        <v>223</v>
      </c>
      <c r="AN39" s="32" t="s">
        <v>223</v>
      </c>
      <c r="AO39" s="32" t="s">
        <v>223</v>
      </c>
      <c r="AP39" s="32" t="s">
        <v>223</v>
      </c>
      <c r="AQ39" s="32" t="s">
        <v>223</v>
      </c>
      <c r="AR39" s="32" t="s">
        <v>223</v>
      </c>
      <c r="AS39" s="32" t="s">
        <v>223</v>
      </c>
      <c r="AT39" s="32" t="s">
        <v>223</v>
      </c>
      <c r="AU39" s="32" t="s">
        <v>223</v>
      </c>
      <c r="AV39" s="32" t="s">
        <v>223</v>
      </c>
      <c r="AZ39" s="6"/>
      <c r="BE39" s="6"/>
    </row>
    <row r="40" spans="1:57" x14ac:dyDescent="0.25">
      <c r="A40" s="29">
        <v>44487</v>
      </c>
      <c r="B40" s="41" t="s">
        <v>182</v>
      </c>
      <c r="C40" s="44" t="s">
        <v>150</v>
      </c>
      <c r="D40" s="28">
        <v>9399.84</v>
      </c>
      <c r="E40" s="7">
        <v>8238.91</v>
      </c>
      <c r="F40" s="17">
        <v>113.8</v>
      </c>
      <c r="G40" s="26">
        <v>80</v>
      </c>
      <c r="L40" s="33">
        <f>($E$40/$G$40)*0.5</f>
        <v>51.493187499999998</v>
      </c>
      <c r="M40" s="33">
        <f t="shared" ref="M40:AF40" si="21">($E$40/$G$40)</f>
        <v>102.986375</v>
      </c>
      <c r="N40" s="33">
        <f t="shared" si="21"/>
        <v>102.986375</v>
      </c>
      <c r="O40" s="33">
        <f t="shared" si="21"/>
        <v>102.986375</v>
      </c>
      <c r="P40" s="33">
        <f t="shared" si="21"/>
        <v>102.986375</v>
      </c>
      <c r="Q40" s="33">
        <f t="shared" si="21"/>
        <v>102.986375</v>
      </c>
      <c r="R40" s="33">
        <f t="shared" si="21"/>
        <v>102.986375</v>
      </c>
      <c r="S40" s="33">
        <f t="shared" si="21"/>
        <v>102.986375</v>
      </c>
      <c r="T40" s="33">
        <f t="shared" si="21"/>
        <v>102.986375</v>
      </c>
      <c r="U40" s="33">
        <f t="shared" si="21"/>
        <v>102.986375</v>
      </c>
      <c r="V40" s="33">
        <f t="shared" si="21"/>
        <v>102.986375</v>
      </c>
      <c r="W40" s="33">
        <f t="shared" si="21"/>
        <v>102.986375</v>
      </c>
      <c r="X40" s="33">
        <f t="shared" si="21"/>
        <v>102.986375</v>
      </c>
      <c r="Y40" s="33">
        <f t="shared" si="21"/>
        <v>102.986375</v>
      </c>
      <c r="Z40" s="33">
        <f t="shared" si="21"/>
        <v>102.986375</v>
      </c>
      <c r="AA40" s="33">
        <f t="shared" si="21"/>
        <v>102.986375</v>
      </c>
      <c r="AB40" s="33">
        <f t="shared" si="21"/>
        <v>102.986375</v>
      </c>
      <c r="AC40" s="33">
        <f t="shared" si="21"/>
        <v>102.986375</v>
      </c>
      <c r="AD40" s="33">
        <f t="shared" si="21"/>
        <v>102.986375</v>
      </c>
      <c r="AE40" s="33">
        <f t="shared" si="21"/>
        <v>102.986375</v>
      </c>
      <c r="AF40" s="33">
        <f t="shared" si="21"/>
        <v>102.986375</v>
      </c>
      <c r="AG40" s="32" t="s">
        <v>223</v>
      </c>
      <c r="AH40" s="32" t="s">
        <v>223</v>
      </c>
      <c r="AI40" s="32" t="s">
        <v>223</v>
      </c>
      <c r="AJ40" s="32" t="s">
        <v>223</v>
      </c>
      <c r="AK40" s="32" t="s">
        <v>223</v>
      </c>
      <c r="AL40" s="32" t="s">
        <v>223</v>
      </c>
      <c r="AM40" s="32" t="s">
        <v>223</v>
      </c>
      <c r="AN40" s="32" t="s">
        <v>223</v>
      </c>
      <c r="AO40" s="32" t="s">
        <v>223</v>
      </c>
      <c r="AP40" s="32" t="s">
        <v>223</v>
      </c>
      <c r="AQ40" s="32" t="s">
        <v>223</v>
      </c>
      <c r="AR40" s="32" t="s">
        <v>223</v>
      </c>
      <c r="AS40" s="32" t="s">
        <v>223</v>
      </c>
      <c r="AT40" s="32" t="s">
        <v>223</v>
      </c>
      <c r="AU40" s="32" t="s">
        <v>223</v>
      </c>
      <c r="AV40" s="32" t="s">
        <v>223</v>
      </c>
    </row>
    <row r="41" spans="1:57" x14ac:dyDescent="0.25">
      <c r="A41" s="29">
        <v>44487</v>
      </c>
      <c r="B41" s="41" t="s">
        <v>151</v>
      </c>
      <c r="C41" s="44" t="s">
        <v>152</v>
      </c>
      <c r="D41" s="28">
        <v>5800.84</v>
      </c>
      <c r="E41" s="7">
        <v>4601.0600000000004</v>
      </c>
      <c r="F41" s="17">
        <v>38.1</v>
      </c>
      <c r="G41" s="26">
        <v>144</v>
      </c>
      <c r="L41" s="33">
        <f>($E$41/$G$41)*0.5</f>
        <v>15.97590277777778</v>
      </c>
      <c r="M41" s="33">
        <f t="shared" ref="M41:AF41" si="22">($E$41/$G$41)</f>
        <v>31.951805555555559</v>
      </c>
      <c r="N41" s="33">
        <f t="shared" si="22"/>
        <v>31.951805555555559</v>
      </c>
      <c r="O41" s="33">
        <f t="shared" si="22"/>
        <v>31.951805555555559</v>
      </c>
      <c r="P41" s="33">
        <f t="shared" si="22"/>
        <v>31.951805555555559</v>
      </c>
      <c r="Q41" s="33">
        <f t="shared" si="22"/>
        <v>31.951805555555559</v>
      </c>
      <c r="R41" s="33">
        <f t="shared" si="22"/>
        <v>31.951805555555559</v>
      </c>
      <c r="S41" s="33">
        <f t="shared" si="22"/>
        <v>31.951805555555559</v>
      </c>
      <c r="T41" s="33">
        <f t="shared" si="22"/>
        <v>31.951805555555559</v>
      </c>
      <c r="U41" s="33">
        <f t="shared" si="22"/>
        <v>31.951805555555559</v>
      </c>
      <c r="V41" s="33">
        <f t="shared" si="22"/>
        <v>31.951805555555559</v>
      </c>
      <c r="W41" s="33">
        <f t="shared" si="22"/>
        <v>31.951805555555559</v>
      </c>
      <c r="X41" s="33">
        <f t="shared" si="22"/>
        <v>31.951805555555559</v>
      </c>
      <c r="Y41" s="33">
        <f t="shared" si="22"/>
        <v>31.951805555555559</v>
      </c>
      <c r="Z41" s="33">
        <f t="shared" si="22"/>
        <v>31.951805555555559</v>
      </c>
      <c r="AA41" s="33">
        <f t="shared" si="22"/>
        <v>31.951805555555559</v>
      </c>
      <c r="AB41" s="33">
        <f t="shared" si="22"/>
        <v>31.951805555555559</v>
      </c>
      <c r="AC41" s="33">
        <f t="shared" si="22"/>
        <v>31.951805555555559</v>
      </c>
      <c r="AD41" s="33">
        <f t="shared" si="22"/>
        <v>31.951805555555559</v>
      </c>
      <c r="AE41" s="33">
        <f t="shared" si="22"/>
        <v>31.951805555555559</v>
      </c>
      <c r="AF41" s="33">
        <f t="shared" si="22"/>
        <v>31.951805555555559</v>
      </c>
      <c r="AG41" s="32" t="s">
        <v>223</v>
      </c>
      <c r="AH41" s="32" t="s">
        <v>223</v>
      </c>
      <c r="AI41" s="32" t="s">
        <v>223</v>
      </c>
      <c r="AJ41" s="32" t="s">
        <v>223</v>
      </c>
      <c r="AK41" s="32" t="s">
        <v>223</v>
      </c>
      <c r="AL41" s="32" t="s">
        <v>223</v>
      </c>
      <c r="AM41" s="32" t="s">
        <v>223</v>
      </c>
      <c r="AN41" s="32" t="s">
        <v>223</v>
      </c>
      <c r="AO41" s="32" t="s">
        <v>223</v>
      </c>
      <c r="AP41" s="32" t="s">
        <v>223</v>
      </c>
      <c r="AQ41" s="32" t="s">
        <v>223</v>
      </c>
      <c r="AR41" s="32" t="s">
        <v>223</v>
      </c>
      <c r="AS41" s="32" t="s">
        <v>223</v>
      </c>
      <c r="AT41" s="32" t="s">
        <v>223</v>
      </c>
      <c r="AU41" s="32" t="s">
        <v>223</v>
      </c>
      <c r="AV41" s="32" t="s">
        <v>223</v>
      </c>
      <c r="AZ41" s="6"/>
      <c r="BC41" s="6"/>
    </row>
    <row r="42" spans="1:57" x14ac:dyDescent="0.25">
      <c r="A42" s="29">
        <v>44487</v>
      </c>
      <c r="B42" s="41" t="s">
        <v>153</v>
      </c>
      <c r="C42" s="44" t="s">
        <v>154</v>
      </c>
      <c r="D42" s="28">
        <v>5095.38</v>
      </c>
      <c r="E42" s="7">
        <v>4041.51</v>
      </c>
      <c r="F42" s="17">
        <v>33.46</v>
      </c>
      <c r="G42" s="26">
        <v>144</v>
      </c>
      <c r="L42" s="33">
        <f>($E$42/$G$42)*0.5</f>
        <v>14.033020833333333</v>
      </c>
      <c r="M42" s="33">
        <f t="shared" ref="M42:AF42" si="23">($E$42/$G$42)</f>
        <v>28.066041666666667</v>
      </c>
      <c r="N42" s="33">
        <f t="shared" si="23"/>
        <v>28.066041666666667</v>
      </c>
      <c r="O42" s="33">
        <f t="shared" si="23"/>
        <v>28.066041666666667</v>
      </c>
      <c r="P42" s="33">
        <f t="shared" si="23"/>
        <v>28.066041666666667</v>
      </c>
      <c r="Q42" s="33">
        <f t="shared" si="23"/>
        <v>28.066041666666667</v>
      </c>
      <c r="R42" s="33">
        <f t="shared" si="23"/>
        <v>28.066041666666667</v>
      </c>
      <c r="S42" s="33">
        <f t="shared" si="23"/>
        <v>28.066041666666667</v>
      </c>
      <c r="T42" s="33">
        <f t="shared" si="23"/>
        <v>28.066041666666667</v>
      </c>
      <c r="U42" s="33">
        <f t="shared" si="23"/>
        <v>28.066041666666667</v>
      </c>
      <c r="V42" s="33">
        <f t="shared" si="23"/>
        <v>28.066041666666667</v>
      </c>
      <c r="W42" s="33">
        <f t="shared" si="23"/>
        <v>28.066041666666667</v>
      </c>
      <c r="X42" s="33">
        <f t="shared" si="23"/>
        <v>28.066041666666667</v>
      </c>
      <c r="Y42" s="33">
        <f t="shared" si="23"/>
        <v>28.066041666666667</v>
      </c>
      <c r="Z42" s="33">
        <f t="shared" si="23"/>
        <v>28.066041666666667</v>
      </c>
      <c r="AA42" s="33">
        <f t="shared" si="23"/>
        <v>28.066041666666667</v>
      </c>
      <c r="AB42" s="33">
        <f t="shared" si="23"/>
        <v>28.066041666666667</v>
      </c>
      <c r="AC42" s="33">
        <f t="shared" si="23"/>
        <v>28.066041666666667</v>
      </c>
      <c r="AD42" s="33">
        <f t="shared" si="23"/>
        <v>28.066041666666667</v>
      </c>
      <c r="AE42" s="33">
        <f t="shared" si="23"/>
        <v>28.066041666666667</v>
      </c>
      <c r="AF42" s="33">
        <f t="shared" si="23"/>
        <v>28.066041666666667</v>
      </c>
      <c r="AG42" s="32" t="s">
        <v>223</v>
      </c>
      <c r="AH42" s="32" t="s">
        <v>223</v>
      </c>
      <c r="AI42" s="32" t="s">
        <v>223</v>
      </c>
      <c r="AJ42" s="32" t="s">
        <v>223</v>
      </c>
      <c r="AK42" s="32" t="s">
        <v>223</v>
      </c>
      <c r="AL42" s="32" t="s">
        <v>223</v>
      </c>
      <c r="AM42" s="32" t="s">
        <v>223</v>
      </c>
      <c r="AN42" s="32" t="s">
        <v>223</v>
      </c>
      <c r="AO42" s="32" t="s">
        <v>223</v>
      </c>
      <c r="AP42" s="32" t="s">
        <v>223</v>
      </c>
      <c r="AQ42" s="32" t="s">
        <v>223</v>
      </c>
      <c r="AR42" s="32" t="s">
        <v>223</v>
      </c>
      <c r="AS42" s="32" t="s">
        <v>223</v>
      </c>
      <c r="AT42" s="32" t="s">
        <v>223</v>
      </c>
      <c r="AU42" s="32" t="s">
        <v>223</v>
      </c>
      <c r="AV42" s="32" t="s">
        <v>223</v>
      </c>
      <c r="AZ42" s="6"/>
      <c r="BC42" s="6"/>
    </row>
    <row r="43" spans="1:57" x14ac:dyDescent="0.25">
      <c r="A43" s="29">
        <v>44494</v>
      </c>
      <c r="B43" s="41" t="s">
        <v>155</v>
      </c>
      <c r="C43" s="44">
        <v>913480901</v>
      </c>
      <c r="D43" s="28">
        <v>9275.58</v>
      </c>
      <c r="E43" s="7">
        <v>7357.13</v>
      </c>
      <c r="F43" s="17">
        <v>60.9</v>
      </c>
      <c r="G43" s="26">
        <v>144</v>
      </c>
      <c r="L43" s="38">
        <f>($E$43/$G$43)*0.5</f>
        <v>25.545590277777777</v>
      </c>
      <c r="M43" s="33">
        <f t="shared" ref="M43:T43" si="24">($E$43/$G$43)</f>
        <v>51.091180555555553</v>
      </c>
      <c r="N43" s="33">
        <f t="shared" si="24"/>
        <v>51.091180555555553</v>
      </c>
      <c r="O43" s="33">
        <f t="shared" si="24"/>
        <v>51.091180555555553</v>
      </c>
      <c r="P43" s="33">
        <f t="shared" si="24"/>
        <v>51.091180555555553</v>
      </c>
      <c r="Q43" s="33">
        <f t="shared" si="24"/>
        <v>51.091180555555553</v>
      </c>
      <c r="R43" s="33">
        <f t="shared" si="24"/>
        <v>51.091180555555553</v>
      </c>
      <c r="S43" s="33">
        <f t="shared" si="24"/>
        <v>51.091180555555553</v>
      </c>
      <c r="T43" s="33">
        <f t="shared" si="24"/>
        <v>51.091180555555553</v>
      </c>
      <c r="U43" s="33">
        <f t="shared" ref="U43:AF43" si="25">($E$43/$G$43)</f>
        <v>51.091180555555553</v>
      </c>
      <c r="V43" s="33">
        <f t="shared" si="25"/>
        <v>51.091180555555553</v>
      </c>
      <c r="W43" s="33">
        <f t="shared" si="25"/>
        <v>51.091180555555553</v>
      </c>
      <c r="X43" s="33">
        <f t="shared" si="25"/>
        <v>51.091180555555553</v>
      </c>
      <c r="Y43" s="33">
        <f t="shared" si="25"/>
        <v>51.091180555555553</v>
      </c>
      <c r="Z43" s="33">
        <f t="shared" si="25"/>
        <v>51.091180555555553</v>
      </c>
      <c r="AA43" s="33">
        <f t="shared" si="25"/>
        <v>51.091180555555553</v>
      </c>
      <c r="AB43" s="33">
        <f t="shared" si="25"/>
        <v>51.091180555555553</v>
      </c>
      <c r="AC43" s="33">
        <f t="shared" si="25"/>
        <v>51.091180555555553</v>
      </c>
      <c r="AD43" s="33">
        <f t="shared" si="25"/>
        <v>51.091180555555553</v>
      </c>
      <c r="AE43" s="33">
        <f t="shared" si="25"/>
        <v>51.091180555555553</v>
      </c>
      <c r="AF43" s="33">
        <f t="shared" si="25"/>
        <v>51.091180555555553</v>
      </c>
      <c r="AG43" s="32" t="s">
        <v>223</v>
      </c>
      <c r="AH43" s="32" t="s">
        <v>223</v>
      </c>
      <c r="AI43" s="32" t="s">
        <v>223</v>
      </c>
      <c r="AJ43" s="32" t="s">
        <v>223</v>
      </c>
      <c r="AK43" s="32" t="s">
        <v>223</v>
      </c>
      <c r="AL43" s="32" t="s">
        <v>223</v>
      </c>
      <c r="AM43" s="32" t="s">
        <v>223</v>
      </c>
      <c r="AN43" s="32" t="s">
        <v>223</v>
      </c>
      <c r="AO43" s="32" t="s">
        <v>223</v>
      </c>
      <c r="AP43" s="32" t="s">
        <v>223</v>
      </c>
      <c r="AQ43" s="32" t="s">
        <v>223</v>
      </c>
      <c r="AR43" s="32" t="s">
        <v>223</v>
      </c>
      <c r="AS43" s="32" t="s">
        <v>223</v>
      </c>
      <c r="AT43" s="32" t="s">
        <v>223</v>
      </c>
      <c r="AU43" s="32" t="s">
        <v>223</v>
      </c>
      <c r="AV43" s="32" t="s">
        <v>223</v>
      </c>
    </row>
    <row r="44" spans="1:57" x14ac:dyDescent="0.25">
      <c r="C44" s="44"/>
      <c r="F44" s="17"/>
      <c r="L44" s="35">
        <f>SUM(L2:L43)</f>
        <v>950.150055050226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57" x14ac:dyDescent="0.25">
      <c r="C45" s="44"/>
      <c r="F45" s="17"/>
    </row>
    <row r="46" spans="1:57" x14ac:dyDescent="0.25">
      <c r="A46" s="29">
        <v>44501</v>
      </c>
      <c r="B46" s="41" t="s">
        <v>163</v>
      </c>
      <c r="C46" s="44" t="s">
        <v>164</v>
      </c>
      <c r="D46" s="28">
        <v>11096.97</v>
      </c>
      <c r="E46" s="7">
        <v>8883.2000000000007</v>
      </c>
      <c r="F46" s="17">
        <v>76.19</v>
      </c>
      <c r="G46" s="26">
        <v>138</v>
      </c>
      <c r="I46" s="33"/>
      <c r="J46" s="33"/>
      <c r="K46" s="33"/>
      <c r="L46" s="33"/>
      <c r="M46" s="33">
        <f>($E$46/$G$46)*0.5</f>
        <v>32.185507246376815</v>
      </c>
      <c r="N46" s="33">
        <f t="shared" ref="N46:AF46" si="26">($E$46/$G$46)</f>
        <v>64.371014492753631</v>
      </c>
      <c r="O46" s="33">
        <f t="shared" si="26"/>
        <v>64.371014492753631</v>
      </c>
      <c r="P46" s="33">
        <f t="shared" si="26"/>
        <v>64.371014492753631</v>
      </c>
      <c r="Q46" s="33">
        <f t="shared" si="26"/>
        <v>64.371014492753631</v>
      </c>
      <c r="R46" s="33">
        <f t="shared" si="26"/>
        <v>64.371014492753631</v>
      </c>
      <c r="S46" s="33">
        <f t="shared" si="26"/>
        <v>64.371014492753631</v>
      </c>
      <c r="T46" s="33">
        <f t="shared" si="26"/>
        <v>64.371014492753631</v>
      </c>
      <c r="U46" s="33">
        <f t="shared" si="26"/>
        <v>64.371014492753631</v>
      </c>
      <c r="V46" s="33">
        <f t="shared" si="26"/>
        <v>64.371014492753631</v>
      </c>
      <c r="W46" s="33">
        <f t="shared" si="26"/>
        <v>64.371014492753631</v>
      </c>
      <c r="X46" s="33">
        <f t="shared" si="26"/>
        <v>64.371014492753631</v>
      </c>
      <c r="Y46" s="33">
        <f t="shared" si="26"/>
        <v>64.371014492753631</v>
      </c>
      <c r="Z46" s="33">
        <f t="shared" si="26"/>
        <v>64.371014492753631</v>
      </c>
      <c r="AA46" s="33">
        <f t="shared" si="26"/>
        <v>64.371014492753631</v>
      </c>
      <c r="AB46" s="33">
        <f t="shared" si="26"/>
        <v>64.371014492753631</v>
      </c>
      <c r="AC46" s="33">
        <f t="shared" si="26"/>
        <v>64.371014492753631</v>
      </c>
      <c r="AD46" s="33">
        <f t="shared" si="26"/>
        <v>64.371014492753631</v>
      </c>
      <c r="AE46" s="33">
        <f t="shared" si="26"/>
        <v>64.371014492753631</v>
      </c>
      <c r="AF46" s="33">
        <f t="shared" si="26"/>
        <v>64.371014492753631</v>
      </c>
      <c r="AG46" s="32" t="s">
        <v>223</v>
      </c>
      <c r="AH46" s="32" t="s">
        <v>223</v>
      </c>
      <c r="AI46" s="32" t="s">
        <v>223</v>
      </c>
      <c r="AJ46" s="32" t="s">
        <v>223</v>
      </c>
      <c r="AK46" s="32" t="s">
        <v>223</v>
      </c>
      <c r="AL46" s="32" t="s">
        <v>223</v>
      </c>
      <c r="AM46" s="32" t="s">
        <v>223</v>
      </c>
      <c r="AN46" s="32" t="s">
        <v>223</v>
      </c>
      <c r="AO46" s="32" t="s">
        <v>223</v>
      </c>
      <c r="AP46" s="32" t="s">
        <v>223</v>
      </c>
      <c r="AQ46" s="32" t="s">
        <v>223</v>
      </c>
      <c r="AR46" s="32" t="s">
        <v>223</v>
      </c>
      <c r="AS46" s="32" t="s">
        <v>223</v>
      </c>
      <c r="AT46" s="32" t="s">
        <v>223</v>
      </c>
      <c r="AU46" s="32" t="s">
        <v>223</v>
      </c>
      <c r="AV46" s="32" t="s">
        <v>223</v>
      </c>
      <c r="AW46" s="6"/>
      <c r="AX46" s="6"/>
    </row>
    <row r="47" spans="1:57" x14ac:dyDescent="0.25">
      <c r="A47" s="29">
        <v>44522</v>
      </c>
      <c r="B47" s="41" t="s">
        <v>165</v>
      </c>
      <c r="C47" s="44" t="s">
        <v>166</v>
      </c>
      <c r="D47" s="28">
        <v>8221.09</v>
      </c>
      <c r="E47" s="7">
        <v>6896.81</v>
      </c>
      <c r="F47" s="17">
        <v>57.09</v>
      </c>
      <c r="G47" s="26">
        <v>144</v>
      </c>
      <c r="L47" s="33"/>
      <c r="M47" s="33">
        <f>($E$47/$G$47)*0.5</f>
        <v>23.947256944444447</v>
      </c>
      <c r="N47" s="33">
        <f t="shared" ref="N47:AF47" si="27">($E$47/$G$47)</f>
        <v>47.894513888888895</v>
      </c>
      <c r="O47" s="33">
        <f t="shared" si="27"/>
        <v>47.894513888888895</v>
      </c>
      <c r="P47" s="33">
        <f t="shared" si="27"/>
        <v>47.894513888888895</v>
      </c>
      <c r="Q47" s="33">
        <f t="shared" si="27"/>
        <v>47.894513888888895</v>
      </c>
      <c r="R47" s="33">
        <f t="shared" si="27"/>
        <v>47.894513888888895</v>
      </c>
      <c r="S47" s="33">
        <f t="shared" si="27"/>
        <v>47.894513888888895</v>
      </c>
      <c r="T47" s="33">
        <f t="shared" si="27"/>
        <v>47.894513888888895</v>
      </c>
      <c r="U47" s="33">
        <f t="shared" si="27"/>
        <v>47.894513888888895</v>
      </c>
      <c r="V47" s="33">
        <f t="shared" si="27"/>
        <v>47.894513888888895</v>
      </c>
      <c r="W47" s="33">
        <f t="shared" si="27"/>
        <v>47.894513888888895</v>
      </c>
      <c r="X47" s="33">
        <f t="shared" si="27"/>
        <v>47.894513888888895</v>
      </c>
      <c r="Y47" s="33">
        <f t="shared" si="27"/>
        <v>47.894513888888895</v>
      </c>
      <c r="Z47" s="33">
        <f t="shared" si="27"/>
        <v>47.894513888888895</v>
      </c>
      <c r="AA47" s="33">
        <f t="shared" si="27"/>
        <v>47.894513888888895</v>
      </c>
      <c r="AB47" s="33">
        <f t="shared" si="27"/>
        <v>47.894513888888895</v>
      </c>
      <c r="AC47" s="33">
        <f t="shared" si="27"/>
        <v>47.894513888888895</v>
      </c>
      <c r="AD47" s="33">
        <f t="shared" si="27"/>
        <v>47.894513888888895</v>
      </c>
      <c r="AE47" s="33">
        <f t="shared" si="27"/>
        <v>47.894513888888895</v>
      </c>
      <c r="AF47" s="33">
        <f t="shared" si="27"/>
        <v>47.894513888888895</v>
      </c>
      <c r="AG47" s="32" t="s">
        <v>223</v>
      </c>
      <c r="AH47" s="32" t="s">
        <v>223</v>
      </c>
      <c r="AI47" s="32" t="s">
        <v>223</v>
      </c>
      <c r="AJ47" s="32" t="s">
        <v>223</v>
      </c>
      <c r="AK47" s="32" t="s">
        <v>223</v>
      </c>
      <c r="AL47" s="32" t="s">
        <v>223</v>
      </c>
      <c r="AM47" s="32" t="s">
        <v>223</v>
      </c>
      <c r="AN47" s="32" t="s">
        <v>223</v>
      </c>
      <c r="AO47" s="32" t="s">
        <v>223</v>
      </c>
      <c r="AP47" s="32" t="s">
        <v>223</v>
      </c>
      <c r="AQ47" s="32" t="s">
        <v>223</v>
      </c>
      <c r="AR47" s="32" t="s">
        <v>223</v>
      </c>
      <c r="AS47" s="32" t="s">
        <v>223</v>
      </c>
      <c r="AT47" s="32" t="s">
        <v>223</v>
      </c>
      <c r="AU47" s="32" t="s">
        <v>223</v>
      </c>
      <c r="AV47" s="32" t="s">
        <v>223</v>
      </c>
    </row>
    <row r="48" spans="1:57" x14ac:dyDescent="0.25">
      <c r="A48" s="29">
        <v>44522</v>
      </c>
      <c r="B48" s="41">
        <v>815143134</v>
      </c>
      <c r="C48" s="44">
        <v>81514310</v>
      </c>
      <c r="D48" s="45">
        <v>8180.19</v>
      </c>
      <c r="E48" s="17">
        <v>6862.5</v>
      </c>
      <c r="F48" s="17">
        <v>56.81</v>
      </c>
      <c r="G48" s="26">
        <v>144</v>
      </c>
      <c r="L48" s="33"/>
      <c r="M48" s="33">
        <f>($E$48/$G$48)*0.5</f>
        <v>23.828125</v>
      </c>
      <c r="N48" s="33">
        <f t="shared" ref="N48:AE48" si="28">($E$48/$G$48)</f>
        <v>47.65625</v>
      </c>
      <c r="O48" s="33">
        <f t="shared" si="28"/>
        <v>47.65625</v>
      </c>
      <c r="P48" s="33">
        <f t="shared" si="28"/>
        <v>47.65625</v>
      </c>
      <c r="Q48" s="33">
        <f t="shared" si="28"/>
        <v>47.65625</v>
      </c>
      <c r="R48" s="33">
        <f t="shared" si="28"/>
        <v>47.65625</v>
      </c>
      <c r="S48" s="33">
        <f t="shared" si="28"/>
        <v>47.65625</v>
      </c>
      <c r="T48" s="33">
        <f t="shared" si="28"/>
        <v>47.65625</v>
      </c>
      <c r="U48" s="33">
        <f t="shared" si="28"/>
        <v>47.65625</v>
      </c>
      <c r="V48" s="33">
        <f t="shared" si="28"/>
        <v>47.65625</v>
      </c>
      <c r="W48" s="125">
        <f t="shared" si="28"/>
        <v>47.65625</v>
      </c>
      <c r="X48" s="125">
        <f t="shared" si="28"/>
        <v>47.65625</v>
      </c>
      <c r="Y48" s="125">
        <f t="shared" si="28"/>
        <v>47.65625</v>
      </c>
      <c r="Z48" s="125">
        <f t="shared" si="28"/>
        <v>47.65625</v>
      </c>
      <c r="AA48" s="125">
        <f t="shared" si="28"/>
        <v>47.65625</v>
      </c>
      <c r="AB48" s="125">
        <f t="shared" si="28"/>
        <v>47.65625</v>
      </c>
      <c r="AC48" s="125">
        <f t="shared" si="28"/>
        <v>47.65625</v>
      </c>
      <c r="AD48" s="125">
        <f t="shared" si="28"/>
        <v>47.65625</v>
      </c>
      <c r="AE48" s="125">
        <f t="shared" si="28"/>
        <v>47.65625</v>
      </c>
      <c r="AF48" s="129">
        <f>($E$48/$G$48)</f>
        <v>47.65625</v>
      </c>
      <c r="AG48" s="32" t="s">
        <v>223</v>
      </c>
      <c r="AH48" s="32" t="s">
        <v>223</v>
      </c>
      <c r="AI48" s="32" t="s">
        <v>223</v>
      </c>
      <c r="AJ48" s="32" t="s">
        <v>223</v>
      </c>
      <c r="AK48" s="32" t="s">
        <v>223</v>
      </c>
      <c r="AL48" s="32" t="s">
        <v>223</v>
      </c>
      <c r="AM48" s="32" t="s">
        <v>223</v>
      </c>
      <c r="AN48" s="32" t="s">
        <v>223</v>
      </c>
      <c r="AO48" s="32" t="s">
        <v>223</v>
      </c>
      <c r="AP48" s="32" t="s">
        <v>223</v>
      </c>
      <c r="AQ48" s="32" t="s">
        <v>223</v>
      </c>
      <c r="AR48" s="32" t="s">
        <v>223</v>
      </c>
      <c r="AS48" s="32" t="s">
        <v>223</v>
      </c>
      <c r="AT48" s="32" t="s">
        <v>223</v>
      </c>
      <c r="AU48" s="32" t="s">
        <v>223</v>
      </c>
      <c r="AV48" s="32" t="s">
        <v>223</v>
      </c>
    </row>
    <row r="49" spans="1:52" x14ac:dyDescent="0.25">
      <c r="A49" s="29">
        <v>44522</v>
      </c>
      <c r="B49" s="41" t="s">
        <v>168</v>
      </c>
      <c r="C49" s="44" t="s">
        <v>169</v>
      </c>
      <c r="D49" s="28">
        <v>726.48</v>
      </c>
      <c r="E49" s="7">
        <v>609.46</v>
      </c>
      <c r="F49" s="17">
        <v>5.04</v>
      </c>
      <c r="G49" s="26">
        <v>144</v>
      </c>
      <c r="L49" s="33"/>
      <c r="M49" s="33">
        <f>($E$49/$G$49)*0.5</f>
        <v>2.1161805555555557</v>
      </c>
      <c r="N49" s="33">
        <f t="shared" ref="N49:AF49" si="29">($E$49/$G$49)</f>
        <v>4.2323611111111115</v>
      </c>
      <c r="O49" s="33">
        <f t="shared" si="29"/>
        <v>4.2323611111111115</v>
      </c>
      <c r="P49" s="33">
        <f t="shared" si="29"/>
        <v>4.2323611111111115</v>
      </c>
      <c r="Q49" s="33">
        <f t="shared" si="29"/>
        <v>4.2323611111111115</v>
      </c>
      <c r="R49" s="33">
        <f t="shared" si="29"/>
        <v>4.2323611111111115</v>
      </c>
      <c r="S49" s="33">
        <f t="shared" si="29"/>
        <v>4.2323611111111115</v>
      </c>
      <c r="T49" s="33">
        <f t="shared" si="29"/>
        <v>4.2323611111111115</v>
      </c>
      <c r="U49" s="33">
        <f t="shared" si="29"/>
        <v>4.2323611111111115</v>
      </c>
      <c r="V49" s="33">
        <f t="shared" si="29"/>
        <v>4.2323611111111115</v>
      </c>
      <c r="W49" s="33">
        <f t="shared" si="29"/>
        <v>4.2323611111111115</v>
      </c>
      <c r="X49" s="33">
        <f t="shared" si="29"/>
        <v>4.2323611111111115</v>
      </c>
      <c r="Y49" s="33">
        <f t="shared" si="29"/>
        <v>4.2323611111111115</v>
      </c>
      <c r="Z49" s="33">
        <f t="shared" si="29"/>
        <v>4.2323611111111115</v>
      </c>
      <c r="AA49" s="33">
        <f t="shared" si="29"/>
        <v>4.2323611111111115</v>
      </c>
      <c r="AB49" s="33">
        <f t="shared" si="29"/>
        <v>4.2323611111111115</v>
      </c>
      <c r="AC49" s="33">
        <f t="shared" si="29"/>
        <v>4.2323611111111115</v>
      </c>
      <c r="AD49" s="33">
        <f t="shared" si="29"/>
        <v>4.2323611111111115</v>
      </c>
      <c r="AE49" s="33">
        <f t="shared" si="29"/>
        <v>4.2323611111111115</v>
      </c>
      <c r="AF49" s="33">
        <f t="shared" si="29"/>
        <v>4.2323611111111115</v>
      </c>
      <c r="AG49" s="32" t="s">
        <v>223</v>
      </c>
      <c r="AH49" s="32" t="s">
        <v>223</v>
      </c>
      <c r="AI49" s="32" t="s">
        <v>223</v>
      </c>
      <c r="AJ49" s="32" t="s">
        <v>223</v>
      </c>
      <c r="AK49" s="32" t="s">
        <v>223</v>
      </c>
      <c r="AL49" s="32" t="s">
        <v>223</v>
      </c>
      <c r="AM49" s="32" t="s">
        <v>223</v>
      </c>
      <c r="AN49" s="32" t="s">
        <v>223</v>
      </c>
      <c r="AO49" s="32" t="s">
        <v>223</v>
      </c>
      <c r="AP49" s="32" t="s">
        <v>223</v>
      </c>
      <c r="AQ49" s="32" t="s">
        <v>223</v>
      </c>
      <c r="AR49" s="32" t="s">
        <v>223</v>
      </c>
      <c r="AS49" s="32" t="s">
        <v>223</v>
      </c>
      <c r="AT49" s="32" t="s">
        <v>223</v>
      </c>
      <c r="AU49" s="32" t="s">
        <v>223</v>
      </c>
      <c r="AV49" s="32" t="s">
        <v>223</v>
      </c>
    </row>
    <row r="50" spans="1:52" x14ac:dyDescent="0.25">
      <c r="A50" s="29">
        <v>44522</v>
      </c>
      <c r="B50" s="41">
        <v>673093057</v>
      </c>
      <c r="C50" s="44" t="s">
        <v>171</v>
      </c>
      <c r="D50" s="28">
        <v>4806.7299999999996</v>
      </c>
      <c r="E50" s="7">
        <v>4032.45</v>
      </c>
      <c r="F50" s="17">
        <v>33.380000000000003</v>
      </c>
      <c r="G50" s="26">
        <v>144</v>
      </c>
      <c r="L50" s="33"/>
      <c r="M50" s="33">
        <f>($E$50/$G$50)*0.5</f>
        <v>14.001562499999999</v>
      </c>
      <c r="N50" s="33">
        <f t="shared" ref="N50:AF50" si="30">($E$50/$G$50)</f>
        <v>28.003124999999997</v>
      </c>
      <c r="O50" s="33">
        <f t="shared" si="30"/>
        <v>28.003124999999997</v>
      </c>
      <c r="P50" s="33">
        <f t="shared" si="30"/>
        <v>28.003124999999997</v>
      </c>
      <c r="Q50" s="33">
        <f t="shared" si="30"/>
        <v>28.003124999999997</v>
      </c>
      <c r="R50" s="33">
        <f t="shared" si="30"/>
        <v>28.003124999999997</v>
      </c>
      <c r="S50" s="33">
        <f t="shared" si="30"/>
        <v>28.003124999999997</v>
      </c>
      <c r="T50" s="33">
        <f t="shared" si="30"/>
        <v>28.003124999999997</v>
      </c>
      <c r="U50" s="33">
        <f t="shared" si="30"/>
        <v>28.003124999999997</v>
      </c>
      <c r="V50" s="33">
        <f t="shared" si="30"/>
        <v>28.003124999999997</v>
      </c>
      <c r="W50" s="33">
        <f t="shared" si="30"/>
        <v>28.003124999999997</v>
      </c>
      <c r="X50" s="33">
        <f t="shared" si="30"/>
        <v>28.003124999999997</v>
      </c>
      <c r="Y50" s="33">
        <f t="shared" si="30"/>
        <v>28.003124999999997</v>
      </c>
      <c r="Z50" s="33">
        <f t="shared" si="30"/>
        <v>28.003124999999997</v>
      </c>
      <c r="AA50" s="33">
        <f t="shared" si="30"/>
        <v>28.003124999999997</v>
      </c>
      <c r="AB50" s="33">
        <f t="shared" si="30"/>
        <v>28.003124999999997</v>
      </c>
      <c r="AC50" s="33">
        <f t="shared" si="30"/>
        <v>28.003124999999997</v>
      </c>
      <c r="AD50" s="33">
        <f t="shared" si="30"/>
        <v>28.003124999999997</v>
      </c>
      <c r="AE50" s="33">
        <f t="shared" si="30"/>
        <v>28.003124999999997</v>
      </c>
      <c r="AF50" s="33">
        <f t="shared" si="30"/>
        <v>28.003124999999997</v>
      </c>
      <c r="AG50" s="32" t="s">
        <v>223</v>
      </c>
      <c r="AH50" s="32" t="s">
        <v>223</v>
      </c>
      <c r="AI50" s="32" t="s">
        <v>223</v>
      </c>
      <c r="AJ50" s="32" t="s">
        <v>223</v>
      </c>
      <c r="AK50" s="32" t="s">
        <v>223</v>
      </c>
      <c r="AL50" s="32" t="s">
        <v>223</v>
      </c>
      <c r="AM50" s="32" t="s">
        <v>223</v>
      </c>
      <c r="AN50" s="32" t="s">
        <v>223</v>
      </c>
      <c r="AO50" s="32" t="s">
        <v>223</v>
      </c>
      <c r="AP50" s="32" t="s">
        <v>223</v>
      </c>
      <c r="AQ50" s="32" t="s">
        <v>223</v>
      </c>
      <c r="AR50" s="32" t="s">
        <v>223</v>
      </c>
      <c r="AS50" s="32" t="s">
        <v>223</v>
      </c>
      <c r="AT50" s="32" t="s">
        <v>223</v>
      </c>
      <c r="AU50" s="32" t="s">
        <v>223</v>
      </c>
      <c r="AV50" s="32" t="s">
        <v>223</v>
      </c>
    </row>
    <row r="51" spans="1:52" x14ac:dyDescent="0.25">
      <c r="A51" s="29">
        <v>44522</v>
      </c>
      <c r="B51" s="41" t="s">
        <v>172</v>
      </c>
      <c r="C51" s="44">
        <v>831350601</v>
      </c>
      <c r="D51" s="28">
        <v>118.46</v>
      </c>
      <c r="E51" s="7">
        <v>99.38</v>
      </c>
      <c r="F51" s="17">
        <v>0.82</v>
      </c>
      <c r="G51" s="26">
        <v>144</v>
      </c>
      <c r="L51" s="33"/>
      <c r="M51" s="33">
        <f>($E$51/$G$51)*0.5</f>
        <v>0.34506944444444443</v>
      </c>
      <c r="N51" s="33">
        <f t="shared" ref="N51:AF51" si="31">($E$51/$G$51)</f>
        <v>0.69013888888888886</v>
      </c>
      <c r="O51" s="33">
        <f t="shared" si="31"/>
        <v>0.69013888888888886</v>
      </c>
      <c r="P51" s="33">
        <f t="shared" si="31"/>
        <v>0.69013888888888886</v>
      </c>
      <c r="Q51" s="33">
        <f t="shared" si="31"/>
        <v>0.69013888888888886</v>
      </c>
      <c r="R51" s="33">
        <f t="shared" si="31"/>
        <v>0.69013888888888886</v>
      </c>
      <c r="S51" s="33">
        <f t="shared" si="31"/>
        <v>0.69013888888888886</v>
      </c>
      <c r="T51" s="33">
        <f t="shared" si="31"/>
        <v>0.69013888888888886</v>
      </c>
      <c r="U51" s="33">
        <f t="shared" si="31"/>
        <v>0.69013888888888886</v>
      </c>
      <c r="V51" s="33">
        <f t="shared" si="31"/>
        <v>0.69013888888888886</v>
      </c>
      <c r="W51" s="33">
        <f t="shared" si="31"/>
        <v>0.69013888888888886</v>
      </c>
      <c r="X51" s="33">
        <f t="shared" si="31"/>
        <v>0.69013888888888886</v>
      </c>
      <c r="Y51" s="33">
        <f t="shared" si="31"/>
        <v>0.69013888888888886</v>
      </c>
      <c r="Z51" s="33">
        <f t="shared" si="31"/>
        <v>0.69013888888888886</v>
      </c>
      <c r="AA51" s="33">
        <f t="shared" si="31"/>
        <v>0.69013888888888886</v>
      </c>
      <c r="AB51" s="33">
        <f t="shared" si="31"/>
        <v>0.69013888888888886</v>
      </c>
      <c r="AC51" s="33">
        <f t="shared" si="31"/>
        <v>0.69013888888888886</v>
      </c>
      <c r="AD51" s="33">
        <f t="shared" si="31"/>
        <v>0.69013888888888886</v>
      </c>
      <c r="AE51" s="33">
        <f t="shared" si="31"/>
        <v>0.69013888888888886</v>
      </c>
      <c r="AF51" s="33">
        <f t="shared" si="31"/>
        <v>0.69013888888888886</v>
      </c>
      <c r="AG51" s="32" t="s">
        <v>223</v>
      </c>
      <c r="AH51" s="32" t="s">
        <v>223</v>
      </c>
      <c r="AI51" s="32" t="s">
        <v>223</v>
      </c>
      <c r="AJ51" s="32" t="s">
        <v>223</v>
      </c>
      <c r="AK51" s="32" t="s">
        <v>223</v>
      </c>
      <c r="AL51" s="32" t="s">
        <v>223</v>
      </c>
      <c r="AM51" s="32" t="s">
        <v>223</v>
      </c>
      <c r="AN51" s="32" t="s">
        <v>223</v>
      </c>
      <c r="AO51" s="32" t="s">
        <v>223</v>
      </c>
      <c r="AP51" s="32" t="s">
        <v>223</v>
      </c>
      <c r="AQ51" s="32" t="s">
        <v>223</v>
      </c>
      <c r="AR51" s="32" t="s">
        <v>223</v>
      </c>
      <c r="AS51" s="32" t="s">
        <v>223</v>
      </c>
      <c r="AT51" s="32" t="s">
        <v>223</v>
      </c>
      <c r="AU51" s="32" t="s">
        <v>223</v>
      </c>
      <c r="AV51" s="32" t="s">
        <v>223</v>
      </c>
    </row>
    <row r="52" spans="1:52" x14ac:dyDescent="0.25">
      <c r="A52" s="29">
        <v>44522</v>
      </c>
      <c r="B52" s="41">
        <v>9431217169</v>
      </c>
      <c r="C52" s="44" t="s">
        <v>173</v>
      </c>
      <c r="D52" s="28">
        <v>8878.2900000000009</v>
      </c>
      <c r="E52" s="7">
        <v>7448.15</v>
      </c>
      <c r="F52" s="17">
        <v>61.65</v>
      </c>
      <c r="G52" s="26">
        <v>144</v>
      </c>
      <c r="L52" s="33"/>
      <c r="M52" s="33">
        <f>($E$52/$G$52)*0.5</f>
        <v>25.861631944444444</v>
      </c>
      <c r="N52" s="33">
        <f t="shared" ref="N52:AF52" si="32">($E$52/$G$52)</f>
        <v>51.723263888888887</v>
      </c>
      <c r="O52" s="33">
        <f t="shared" si="32"/>
        <v>51.723263888888887</v>
      </c>
      <c r="P52" s="33">
        <f t="shared" si="32"/>
        <v>51.723263888888887</v>
      </c>
      <c r="Q52" s="33">
        <f t="shared" si="32"/>
        <v>51.723263888888887</v>
      </c>
      <c r="R52" s="33">
        <f t="shared" si="32"/>
        <v>51.723263888888887</v>
      </c>
      <c r="S52" s="33">
        <f t="shared" si="32"/>
        <v>51.723263888888887</v>
      </c>
      <c r="T52" s="33">
        <f t="shared" si="32"/>
        <v>51.723263888888887</v>
      </c>
      <c r="U52" s="33">
        <f t="shared" si="32"/>
        <v>51.723263888888887</v>
      </c>
      <c r="V52" s="33">
        <f t="shared" si="32"/>
        <v>51.723263888888887</v>
      </c>
      <c r="W52" s="33">
        <f t="shared" si="32"/>
        <v>51.723263888888887</v>
      </c>
      <c r="X52" s="33">
        <f t="shared" si="32"/>
        <v>51.723263888888887</v>
      </c>
      <c r="Y52" s="33">
        <f t="shared" si="32"/>
        <v>51.723263888888887</v>
      </c>
      <c r="Z52" s="33">
        <f t="shared" si="32"/>
        <v>51.723263888888887</v>
      </c>
      <c r="AA52" s="33">
        <f t="shared" si="32"/>
        <v>51.723263888888887</v>
      </c>
      <c r="AB52" s="33">
        <f t="shared" si="32"/>
        <v>51.723263888888887</v>
      </c>
      <c r="AC52" s="33">
        <f t="shared" si="32"/>
        <v>51.723263888888887</v>
      </c>
      <c r="AD52" s="33">
        <f t="shared" si="32"/>
        <v>51.723263888888887</v>
      </c>
      <c r="AE52" s="33">
        <f t="shared" si="32"/>
        <v>51.723263888888887</v>
      </c>
      <c r="AF52" s="33">
        <f t="shared" si="32"/>
        <v>51.723263888888887</v>
      </c>
      <c r="AG52" s="32" t="s">
        <v>223</v>
      </c>
      <c r="AH52" s="32" t="s">
        <v>223</v>
      </c>
      <c r="AI52" s="32" t="s">
        <v>223</v>
      </c>
      <c r="AJ52" s="32" t="s">
        <v>223</v>
      </c>
      <c r="AK52" s="32" t="s">
        <v>223</v>
      </c>
      <c r="AL52" s="32" t="s">
        <v>223</v>
      </c>
      <c r="AM52" s="32" t="s">
        <v>223</v>
      </c>
      <c r="AN52" s="32" t="s">
        <v>223</v>
      </c>
      <c r="AO52" s="32" t="s">
        <v>223</v>
      </c>
      <c r="AP52" s="32" t="s">
        <v>223</v>
      </c>
      <c r="AQ52" s="32" t="s">
        <v>223</v>
      </c>
      <c r="AR52" s="32" t="s">
        <v>223</v>
      </c>
      <c r="AS52" s="32" t="s">
        <v>223</v>
      </c>
      <c r="AT52" s="32" t="s">
        <v>223</v>
      </c>
      <c r="AU52" s="32" t="s">
        <v>223</v>
      </c>
      <c r="AV52" s="32" t="s">
        <v>223</v>
      </c>
    </row>
    <row r="53" spans="1:52" x14ac:dyDescent="0.25">
      <c r="A53" s="29">
        <v>44522</v>
      </c>
      <c r="B53" s="41">
        <v>5055500120</v>
      </c>
      <c r="C53" s="44">
        <v>505550001</v>
      </c>
      <c r="D53" s="28">
        <v>8659.7099999999991</v>
      </c>
      <c r="E53" s="7">
        <v>7746</v>
      </c>
      <c r="F53" s="17">
        <v>96.22</v>
      </c>
      <c r="G53" s="26">
        <v>90</v>
      </c>
      <c r="L53" s="33"/>
      <c r="M53" s="33">
        <f>($E$53/$G$53)*0.5</f>
        <v>43.033333333333331</v>
      </c>
      <c r="N53" s="33">
        <f t="shared" ref="N53:AF53" si="33">($E$53/$G$53)</f>
        <v>86.066666666666663</v>
      </c>
      <c r="O53" s="33">
        <f t="shared" si="33"/>
        <v>86.066666666666663</v>
      </c>
      <c r="P53" s="33">
        <f t="shared" si="33"/>
        <v>86.066666666666663</v>
      </c>
      <c r="Q53" s="33">
        <f t="shared" si="33"/>
        <v>86.066666666666663</v>
      </c>
      <c r="R53" s="33">
        <f t="shared" si="33"/>
        <v>86.066666666666663</v>
      </c>
      <c r="S53" s="33">
        <f t="shared" si="33"/>
        <v>86.066666666666663</v>
      </c>
      <c r="T53" s="33">
        <f t="shared" si="33"/>
        <v>86.066666666666663</v>
      </c>
      <c r="U53" s="33">
        <f t="shared" si="33"/>
        <v>86.066666666666663</v>
      </c>
      <c r="V53" s="33">
        <f t="shared" si="33"/>
        <v>86.066666666666663</v>
      </c>
      <c r="W53" s="33">
        <f t="shared" si="33"/>
        <v>86.066666666666663</v>
      </c>
      <c r="X53" s="33">
        <f t="shared" si="33"/>
        <v>86.066666666666663</v>
      </c>
      <c r="Y53" s="33">
        <f t="shared" si="33"/>
        <v>86.066666666666663</v>
      </c>
      <c r="Z53" s="33">
        <f t="shared" si="33"/>
        <v>86.066666666666663</v>
      </c>
      <c r="AA53" s="33">
        <f t="shared" si="33"/>
        <v>86.066666666666663</v>
      </c>
      <c r="AB53" s="33">
        <f t="shared" si="33"/>
        <v>86.066666666666663</v>
      </c>
      <c r="AC53" s="33">
        <f t="shared" si="33"/>
        <v>86.066666666666663</v>
      </c>
      <c r="AD53" s="33">
        <f t="shared" si="33"/>
        <v>86.066666666666663</v>
      </c>
      <c r="AE53" s="33">
        <f t="shared" si="33"/>
        <v>86.066666666666663</v>
      </c>
      <c r="AF53" s="33">
        <f t="shared" si="33"/>
        <v>86.066666666666663</v>
      </c>
      <c r="AG53" s="32" t="s">
        <v>223</v>
      </c>
      <c r="AH53" s="32" t="s">
        <v>223</v>
      </c>
      <c r="AI53" s="32" t="s">
        <v>223</v>
      </c>
      <c r="AJ53" s="32" t="s">
        <v>223</v>
      </c>
      <c r="AK53" s="32" t="s">
        <v>223</v>
      </c>
      <c r="AL53" s="32" t="s">
        <v>223</v>
      </c>
      <c r="AM53" s="32" t="s">
        <v>223</v>
      </c>
      <c r="AN53" s="32" t="s">
        <v>223</v>
      </c>
      <c r="AO53" s="32" t="s">
        <v>223</v>
      </c>
      <c r="AP53" s="32" t="s">
        <v>223</v>
      </c>
      <c r="AQ53" s="32" t="s">
        <v>223</v>
      </c>
      <c r="AR53" s="32" t="s">
        <v>223</v>
      </c>
      <c r="AS53" s="32" t="s">
        <v>223</v>
      </c>
      <c r="AT53" s="32" t="s">
        <v>223</v>
      </c>
      <c r="AU53" s="32" t="s">
        <v>223</v>
      </c>
      <c r="AV53" s="32" t="s">
        <v>223</v>
      </c>
    </row>
    <row r="54" spans="1:52" x14ac:dyDescent="0.25">
      <c r="A54" s="29">
        <v>44522</v>
      </c>
      <c r="B54" s="41">
        <v>9211507119</v>
      </c>
      <c r="C54" s="44">
        <v>921150701</v>
      </c>
      <c r="D54" s="28">
        <v>5598.19</v>
      </c>
      <c r="E54" s="17">
        <v>4696.42</v>
      </c>
      <c r="F54" s="17">
        <v>38.880000000000003</v>
      </c>
      <c r="G54" s="26">
        <v>144</v>
      </c>
      <c r="L54" s="33"/>
      <c r="M54" s="33">
        <f>($E$54/$G$54)*0.5</f>
        <v>16.307013888888889</v>
      </c>
      <c r="N54" s="33">
        <f t="shared" ref="N54:AF54" si="34">($E$54/$G$54)</f>
        <v>32.614027777777778</v>
      </c>
      <c r="O54" s="33">
        <f t="shared" si="34"/>
        <v>32.614027777777778</v>
      </c>
      <c r="P54" s="33">
        <f t="shared" si="34"/>
        <v>32.614027777777778</v>
      </c>
      <c r="Q54" s="33">
        <f t="shared" si="34"/>
        <v>32.614027777777778</v>
      </c>
      <c r="R54" s="33">
        <f t="shared" si="34"/>
        <v>32.614027777777778</v>
      </c>
      <c r="S54" s="33">
        <f t="shared" si="34"/>
        <v>32.614027777777778</v>
      </c>
      <c r="T54" s="33">
        <f t="shared" si="34"/>
        <v>32.614027777777778</v>
      </c>
      <c r="U54" s="33">
        <f t="shared" si="34"/>
        <v>32.614027777777778</v>
      </c>
      <c r="V54" s="33">
        <f t="shared" si="34"/>
        <v>32.614027777777778</v>
      </c>
      <c r="W54" s="33">
        <f t="shared" si="34"/>
        <v>32.614027777777778</v>
      </c>
      <c r="X54" s="33">
        <f t="shared" si="34"/>
        <v>32.614027777777778</v>
      </c>
      <c r="Y54" s="33">
        <f t="shared" si="34"/>
        <v>32.614027777777778</v>
      </c>
      <c r="Z54" s="33">
        <f t="shared" si="34"/>
        <v>32.614027777777778</v>
      </c>
      <c r="AA54" s="33">
        <f t="shared" si="34"/>
        <v>32.614027777777778</v>
      </c>
      <c r="AB54" s="33">
        <f t="shared" si="34"/>
        <v>32.614027777777778</v>
      </c>
      <c r="AC54" s="33">
        <f t="shared" si="34"/>
        <v>32.614027777777778</v>
      </c>
      <c r="AD54" s="33">
        <f t="shared" si="34"/>
        <v>32.614027777777778</v>
      </c>
      <c r="AE54" s="33">
        <f t="shared" si="34"/>
        <v>32.614027777777778</v>
      </c>
      <c r="AF54" s="33">
        <f t="shared" si="34"/>
        <v>32.614027777777778</v>
      </c>
      <c r="AG54" s="32" t="s">
        <v>223</v>
      </c>
      <c r="AH54" s="32" t="s">
        <v>223</v>
      </c>
      <c r="AI54" s="32" t="s">
        <v>223</v>
      </c>
      <c r="AJ54" s="32" t="s">
        <v>223</v>
      </c>
      <c r="AK54" s="32" t="s">
        <v>223</v>
      </c>
      <c r="AL54" s="32" t="s">
        <v>223</v>
      </c>
      <c r="AM54" s="32" t="s">
        <v>223</v>
      </c>
      <c r="AN54" s="32" t="s">
        <v>223</v>
      </c>
      <c r="AO54" s="32" t="s">
        <v>223</v>
      </c>
      <c r="AP54" s="32" t="s">
        <v>223</v>
      </c>
      <c r="AQ54" s="32" t="s">
        <v>223</v>
      </c>
      <c r="AR54" s="32" t="s">
        <v>223</v>
      </c>
      <c r="AS54" s="32" t="s">
        <v>223</v>
      </c>
      <c r="AT54" s="32" t="s">
        <v>223</v>
      </c>
      <c r="AU54" s="32" t="s">
        <v>223</v>
      </c>
      <c r="AV54" s="32" t="s">
        <v>223</v>
      </c>
    </row>
    <row r="55" spans="1:52" x14ac:dyDescent="0.25">
      <c r="A55" s="29">
        <v>44522</v>
      </c>
      <c r="B55" s="41">
        <v>4072112126</v>
      </c>
      <c r="C55" s="44">
        <v>407211201</v>
      </c>
      <c r="D55" s="28">
        <v>9677.99</v>
      </c>
      <c r="E55" s="7">
        <v>8119.03</v>
      </c>
      <c r="F55" s="17">
        <v>67.209999999999994</v>
      </c>
      <c r="G55" s="26">
        <v>144</v>
      </c>
      <c r="L55" s="33"/>
      <c r="M55" s="33">
        <f>($E$55/$G$55)*0.5</f>
        <v>28.191076388888888</v>
      </c>
      <c r="N55" s="33">
        <f t="shared" ref="N55:AF55" si="35">($E$55/$G$55)</f>
        <v>56.382152777777776</v>
      </c>
      <c r="O55" s="33">
        <f t="shared" si="35"/>
        <v>56.382152777777776</v>
      </c>
      <c r="P55" s="33">
        <f t="shared" si="35"/>
        <v>56.382152777777776</v>
      </c>
      <c r="Q55" s="33">
        <f t="shared" si="35"/>
        <v>56.382152777777776</v>
      </c>
      <c r="R55" s="33">
        <f t="shared" si="35"/>
        <v>56.382152777777776</v>
      </c>
      <c r="S55" s="33">
        <f t="shared" si="35"/>
        <v>56.382152777777776</v>
      </c>
      <c r="T55" s="33">
        <f t="shared" si="35"/>
        <v>56.382152777777776</v>
      </c>
      <c r="U55" s="33">
        <f t="shared" si="35"/>
        <v>56.382152777777776</v>
      </c>
      <c r="V55" s="33">
        <f t="shared" si="35"/>
        <v>56.382152777777776</v>
      </c>
      <c r="W55" s="33">
        <f t="shared" si="35"/>
        <v>56.382152777777776</v>
      </c>
      <c r="X55" s="33">
        <f t="shared" si="35"/>
        <v>56.382152777777776</v>
      </c>
      <c r="Y55" s="33">
        <f t="shared" si="35"/>
        <v>56.382152777777776</v>
      </c>
      <c r="Z55" s="33">
        <f t="shared" si="35"/>
        <v>56.382152777777776</v>
      </c>
      <c r="AA55" s="33">
        <f t="shared" si="35"/>
        <v>56.382152777777776</v>
      </c>
      <c r="AB55" s="33">
        <f t="shared" si="35"/>
        <v>56.382152777777776</v>
      </c>
      <c r="AC55" s="33">
        <f t="shared" si="35"/>
        <v>56.382152777777776</v>
      </c>
      <c r="AD55" s="33">
        <f t="shared" si="35"/>
        <v>56.382152777777776</v>
      </c>
      <c r="AE55" s="33">
        <f t="shared" si="35"/>
        <v>56.382152777777776</v>
      </c>
      <c r="AF55" s="33">
        <f t="shared" si="35"/>
        <v>56.382152777777776</v>
      </c>
      <c r="AG55" s="32" t="s">
        <v>223</v>
      </c>
      <c r="AH55" s="32" t="s">
        <v>223</v>
      </c>
      <c r="AI55" s="32" t="s">
        <v>223</v>
      </c>
      <c r="AJ55" s="32" t="s">
        <v>223</v>
      </c>
      <c r="AK55" s="32" t="s">
        <v>223</v>
      </c>
      <c r="AL55" s="32" t="s">
        <v>223</v>
      </c>
      <c r="AM55" s="32" t="s">
        <v>223</v>
      </c>
      <c r="AN55" s="32" t="s">
        <v>223</v>
      </c>
      <c r="AO55" s="32" t="s">
        <v>223</v>
      </c>
      <c r="AP55" s="32" t="s">
        <v>223</v>
      </c>
      <c r="AQ55" s="32" t="s">
        <v>223</v>
      </c>
      <c r="AR55" s="32" t="s">
        <v>223</v>
      </c>
      <c r="AS55" s="32" t="s">
        <v>223</v>
      </c>
      <c r="AT55" s="32" t="s">
        <v>223</v>
      </c>
      <c r="AU55" s="32" t="s">
        <v>223</v>
      </c>
      <c r="AV55" s="32" t="s">
        <v>223</v>
      </c>
    </row>
    <row r="56" spans="1:52" x14ac:dyDescent="0.25">
      <c r="A56" s="29">
        <v>44522</v>
      </c>
      <c r="B56" s="41">
        <v>5126109115</v>
      </c>
      <c r="C56" s="44">
        <v>512610901</v>
      </c>
      <c r="D56" s="7">
        <v>2952.04</v>
      </c>
      <c r="E56" s="17">
        <v>2476.52</v>
      </c>
      <c r="F56" s="17">
        <v>20.5</v>
      </c>
      <c r="G56">
        <v>144</v>
      </c>
      <c r="L56" s="35"/>
      <c r="M56" s="33">
        <f>($E$56/$G$56)*0.5</f>
        <v>8.5990277777777777</v>
      </c>
      <c r="N56" s="33">
        <f t="shared" ref="N56:W56" si="36">($E$56/$G$56)</f>
        <v>17.198055555555555</v>
      </c>
      <c r="O56" s="33">
        <f t="shared" si="36"/>
        <v>17.198055555555555</v>
      </c>
      <c r="P56" s="33">
        <f t="shared" si="36"/>
        <v>17.198055555555555</v>
      </c>
      <c r="Q56" s="33">
        <f t="shared" si="36"/>
        <v>17.198055555555555</v>
      </c>
      <c r="R56" s="33">
        <f t="shared" si="36"/>
        <v>17.198055555555555</v>
      </c>
      <c r="S56" s="33">
        <f t="shared" si="36"/>
        <v>17.198055555555555</v>
      </c>
      <c r="T56" s="33">
        <f t="shared" si="36"/>
        <v>17.198055555555555</v>
      </c>
      <c r="U56" s="33">
        <f t="shared" si="36"/>
        <v>17.198055555555555</v>
      </c>
      <c r="V56" s="33">
        <f t="shared" si="36"/>
        <v>17.198055555555555</v>
      </c>
      <c r="W56" s="33">
        <f t="shared" si="36"/>
        <v>17.198055555555555</v>
      </c>
      <c r="X56" s="33">
        <f t="shared" ref="X56:AF56" si="37">($E$56/$G$56)</f>
        <v>17.198055555555555</v>
      </c>
      <c r="Y56" s="33">
        <f t="shared" si="37"/>
        <v>17.198055555555555</v>
      </c>
      <c r="Z56" s="33">
        <f t="shared" si="37"/>
        <v>17.198055555555555</v>
      </c>
      <c r="AA56" s="33">
        <f t="shared" si="37"/>
        <v>17.198055555555555</v>
      </c>
      <c r="AB56" s="33">
        <f t="shared" si="37"/>
        <v>17.198055555555555</v>
      </c>
      <c r="AC56" s="33">
        <f t="shared" si="37"/>
        <v>17.198055555555555</v>
      </c>
      <c r="AD56" s="33">
        <f t="shared" si="37"/>
        <v>17.198055555555555</v>
      </c>
      <c r="AE56" s="33">
        <f t="shared" si="37"/>
        <v>17.198055555555555</v>
      </c>
      <c r="AF56" s="33">
        <f t="shared" si="37"/>
        <v>17.198055555555555</v>
      </c>
      <c r="AG56" s="32" t="s">
        <v>223</v>
      </c>
      <c r="AH56" s="32" t="s">
        <v>223</v>
      </c>
      <c r="AI56" s="32" t="s">
        <v>223</v>
      </c>
      <c r="AJ56" s="32" t="s">
        <v>223</v>
      </c>
      <c r="AK56" s="32" t="s">
        <v>223</v>
      </c>
      <c r="AL56" s="32" t="s">
        <v>223</v>
      </c>
      <c r="AM56" s="32" t="s">
        <v>223</v>
      </c>
      <c r="AN56" s="32" t="s">
        <v>223</v>
      </c>
      <c r="AO56" s="32" t="s">
        <v>223</v>
      </c>
      <c r="AP56" s="32" t="s">
        <v>223</v>
      </c>
      <c r="AQ56" s="32" t="s">
        <v>223</v>
      </c>
      <c r="AR56" s="32" t="s">
        <v>223</v>
      </c>
      <c r="AS56" s="32" t="s">
        <v>223</v>
      </c>
      <c r="AT56" s="32" t="s">
        <v>223</v>
      </c>
      <c r="AU56" s="32" t="s">
        <v>223</v>
      </c>
      <c r="AV56" s="32" t="s">
        <v>223</v>
      </c>
    </row>
    <row r="57" spans="1:52" x14ac:dyDescent="0.25">
      <c r="A57" s="29">
        <v>44522</v>
      </c>
      <c r="B57" s="41" t="s">
        <v>174</v>
      </c>
      <c r="C57" s="44">
        <v>867741301</v>
      </c>
      <c r="D57" s="7">
        <v>12532.14</v>
      </c>
      <c r="E57" s="7">
        <v>10625.3</v>
      </c>
      <c r="F57" s="17">
        <v>92.83</v>
      </c>
      <c r="G57">
        <v>135</v>
      </c>
      <c r="M57" s="33">
        <f>($E$57/$G$57)*0.5</f>
        <v>39.352962962962962</v>
      </c>
      <c r="N57" s="33">
        <f t="shared" ref="N57:AF57" si="38">($E$57/$G$57)</f>
        <v>78.705925925925925</v>
      </c>
      <c r="O57" s="33">
        <f t="shared" si="38"/>
        <v>78.705925925925925</v>
      </c>
      <c r="P57" s="33">
        <f t="shared" si="38"/>
        <v>78.705925925925925</v>
      </c>
      <c r="Q57" s="33">
        <f t="shared" si="38"/>
        <v>78.705925925925925</v>
      </c>
      <c r="R57" s="33">
        <f t="shared" si="38"/>
        <v>78.705925925925925</v>
      </c>
      <c r="S57" s="33">
        <f t="shared" si="38"/>
        <v>78.705925925925925</v>
      </c>
      <c r="T57" s="33">
        <f t="shared" si="38"/>
        <v>78.705925925925925</v>
      </c>
      <c r="U57" s="33">
        <f t="shared" si="38"/>
        <v>78.705925925925925</v>
      </c>
      <c r="V57" s="33">
        <f t="shared" si="38"/>
        <v>78.705925925925925</v>
      </c>
      <c r="W57" s="33">
        <f t="shared" si="38"/>
        <v>78.705925925925925</v>
      </c>
      <c r="X57" s="33">
        <f t="shared" si="38"/>
        <v>78.705925925925925</v>
      </c>
      <c r="Y57" s="33">
        <f t="shared" si="38"/>
        <v>78.705925925925925</v>
      </c>
      <c r="Z57" s="33">
        <f t="shared" si="38"/>
        <v>78.705925925925925</v>
      </c>
      <c r="AA57" s="33">
        <f t="shared" si="38"/>
        <v>78.705925925925925</v>
      </c>
      <c r="AB57" s="33">
        <f t="shared" si="38"/>
        <v>78.705925925925925</v>
      </c>
      <c r="AC57" s="33">
        <f t="shared" si="38"/>
        <v>78.705925925925925</v>
      </c>
      <c r="AD57" s="33">
        <f t="shared" si="38"/>
        <v>78.705925925925925</v>
      </c>
      <c r="AE57" s="33">
        <f t="shared" si="38"/>
        <v>78.705925925925925</v>
      </c>
      <c r="AF57" s="33">
        <f t="shared" si="38"/>
        <v>78.705925925925925</v>
      </c>
      <c r="AG57" s="32" t="s">
        <v>223</v>
      </c>
      <c r="AH57" s="32" t="s">
        <v>223</v>
      </c>
      <c r="AI57" s="32" t="s">
        <v>223</v>
      </c>
      <c r="AJ57" s="32" t="s">
        <v>223</v>
      </c>
      <c r="AK57" s="32" t="s">
        <v>223</v>
      </c>
      <c r="AL57" s="32" t="s">
        <v>223</v>
      </c>
      <c r="AM57" s="32" t="s">
        <v>223</v>
      </c>
      <c r="AN57" s="32" t="s">
        <v>223</v>
      </c>
      <c r="AO57" s="32" t="s">
        <v>223</v>
      </c>
      <c r="AP57" s="32" t="s">
        <v>223</v>
      </c>
      <c r="AQ57" s="32" t="s">
        <v>223</v>
      </c>
      <c r="AR57" s="32" t="s">
        <v>223</v>
      </c>
      <c r="AS57" s="32" t="s">
        <v>223</v>
      </c>
      <c r="AT57" s="32" t="s">
        <v>223</v>
      </c>
      <c r="AU57" s="32" t="s">
        <v>223</v>
      </c>
      <c r="AV57" s="32" t="s">
        <v>223</v>
      </c>
    </row>
    <row r="58" spans="1:52" x14ac:dyDescent="0.25">
      <c r="A58" s="29">
        <v>44522</v>
      </c>
      <c r="B58" s="41" t="s">
        <v>175</v>
      </c>
      <c r="C58" s="44">
        <v>773721201</v>
      </c>
      <c r="D58" s="7">
        <v>9768.75</v>
      </c>
      <c r="E58" s="7">
        <v>8195.17</v>
      </c>
      <c r="F58" s="17">
        <v>67.84</v>
      </c>
      <c r="G58">
        <v>144</v>
      </c>
      <c r="M58" s="33">
        <f>($E$58/$G$58)*0.5</f>
        <v>28.455451388888889</v>
      </c>
      <c r="N58" s="33">
        <f t="shared" ref="N58:AF58" si="39">($E$58/$G$58)</f>
        <v>56.910902777777778</v>
      </c>
      <c r="O58" s="33">
        <f t="shared" si="39"/>
        <v>56.910902777777778</v>
      </c>
      <c r="P58" s="33">
        <f t="shared" si="39"/>
        <v>56.910902777777778</v>
      </c>
      <c r="Q58" s="33">
        <f t="shared" si="39"/>
        <v>56.910902777777778</v>
      </c>
      <c r="R58" s="33">
        <f t="shared" si="39"/>
        <v>56.910902777777778</v>
      </c>
      <c r="S58" s="33">
        <f t="shared" si="39"/>
        <v>56.910902777777778</v>
      </c>
      <c r="T58" s="33">
        <f t="shared" si="39"/>
        <v>56.910902777777778</v>
      </c>
      <c r="U58" s="33">
        <f t="shared" si="39"/>
        <v>56.910902777777778</v>
      </c>
      <c r="V58" s="33">
        <f t="shared" si="39"/>
        <v>56.910902777777778</v>
      </c>
      <c r="W58" s="33">
        <f t="shared" si="39"/>
        <v>56.910902777777778</v>
      </c>
      <c r="X58" s="33">
        <f t="shared" si="39"/>
        <v>56.910902777777778</v>
      </c>
      <c r="Y58" s="33">
        <f t="shared" si="39"/>
        <v>56.910902777777778</v>
      </c>
      <c r="Z58" s="33">
        <f t="shared" si="39"/>
        <v>56.910902777777778</v>
      </c>
      <c r="AA58" s="33">
        <f t="shared" si="39"/>
        <v>56.910902777777778</v>
      </c>
      <c r="AB58" s="33">
        <f t="shared" si="39"/>
        <v>56.910902777777778</v>
      </c>
      <c r="AC58" s="33">
        <f t="shared" si="39"/>
        <v>56.910902777777778</v>
      </c>
      <c r="AD58" s="33">
        <f t="shared" si="39"/>
        <v>56.910902777777778</v>
      </c>
      <c r="AE58" s="33">
        <f t="shared" si="39"/>
        <v>56.910902777777778</v>
      </c>
      <c r="AF58" s="33">
        <f t="shared" si="39"/>
        <v>56.910902777777778</v>
      </c>
      <c r="AG58" s="32" t="s">
        <v>223</v>
      </c>
      <c r="AH58" s="32" t="s">
        <v>223</v>
      </c>
      <c r="AI58" s="32" t="s">
        <v>223</v>
      </c>
      <c r="AJ58" s="32" t="s">
        <v>223</v>
      </c>
      <c r="AK58" s="32" t="s">
        <v>223</v>
      </c>
      <c r="AL58" s="32" t="s">
        <v>223</v>
      </c>
      <c r="AM58" s="32" t="s">
        <v>223</v>
      </c>
      <c r="AN58" s="32" t="s">
        <v>223</v>
      </c>
      <c r="AO58" s="32" t="s">
        <v>223</v>
      </c>
      <c r="AP58" s="32" t="s">
        <v>223</v>
      </c>
      <c r="AQ58" s="32" t="s">
        <v>223</v>
      </c>
      <c r="AR58" s="32" t="s">
        <v>223</v>
      </c>
      <c r="AS58" s="32" t="s">
        <v>223</v>
      </c>
      <c r="AT58" s="32" t="s">
        <v>223</v>
      </c>
      <c r="AU58" s="32" t="s">
        <v>223</v>
      </c>
      <c r="AV58" s="32" t="s">
        <v>223</v>
      </c>
    </row>
    <row r="59" spans="1:52" x14ac:dyDescent="0.25">
      <c r="A59" s="86">
        <v>44529</v>
      </c>
      <c r="B59" s="87">
        <v>5177216181</v>
      </c>
      <c r="C59" s="88">
        <v>517721601</v>
      </c>
      <c r="D59" s="89">
        <v>10124.16</v>
      </c>
      <c r="E59" s="89">
        <v>8493.33</v>
      </c>
      <c r="F59" s="89">
        <v>70.31</v>
      </c>
      <c r="G59" s="90">
        <v>144</v>
      </c>
      <c r="M59" s="33">
        <f>($E$59/$G$59)*0.5</f>
        <v>29.490729166666668</v>
      </c>
      <c r="N59" s="33">
        <f>($E$59/$G$59)</f>
        <v>58.981458333333336</v>
      </c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131" t="s">
        <v>223</v>
      </c>
      <c r="AH59" s="131" t="s">
        <v>223</v>
      </c>
      <c r="AI59" s="131" t="s">
        <v>223</v>
      </c>
      <c r="AJ59" s="131" t="s">
        <v>223</v>
      </c>
      <c r="AK59" s="131" t="s">
        <v>223</v>
      </c>
      <c r="AL59" s="131" t="s">
        <v>223</v>
      </c>
      <c r="AM59" s="131" t="s">
        <v>223</v>
      </c>
      <c r="AN59" s="131" t="s">
        <v>223</v>
      </c>
      <c r="AO59" s="131" t="s">
        <v>223</v>
      </c>
      <c r="AP59" s="131" t="s">
        <v>223</v>
      </c>
      <c r="AQ59" s="131" t="s">
        <v>223</v>
      </c>
      <c r="AR59" s="131" t="s">
        <v>223</v>
      </c>
      <c r="AS59" s="131" t="s">
        <v>223</v>
      </c>
      <c r="AT59" s="131" t="s">
        <v>223</v>
      </c>
      <c r="AU59" s="131" t="s">
        <v>223</v>
      </c>
      <c r="AV59" s="131" t="s">
        <v>223</v>
      </c>
      <c r="AZ59" s="6"/>
    </row>
    <row r="60" spans="1:52" x14ac:dyDescent="0.25">
      <c r="A60" s="29">
        <v>44529</v>
      </c>
      <c r="B60" s="41">
        <v>6509205114</v>
      </c>
      <c r="C60" s="44">
        <v>650920501</v>
      </c>
      <c r="D60" s="7">
        <v>2880.27</v>
      </c>
      <c r="E60" s="7">
        <v>2416.31</v>
      </c>
      <c r="F60" s="17">
        <v>20</v>
      </c>
      <c r="G60">
        <v>144</v>
      </c>
      <c r="M60" s="38">
        <f>($E$60/$G$60)*0.5</f>
        <v>8.3899652777777778</v>
      </c>
      <c r="N60" s="33">
        <f t="shared" ref="N60:AF60" si="40">($E$60/$G$60)</f>
        <v>16.779930555555556</v>
      </c>
      <c r="O60" s="33">
        <f t="shared" si="40"/>
        <v>16.779930555555556</v>
      </c>
      <c r="P60" s="33">
        <f t="shared" si="40"/>
        <v>16.779930555555556</v>
      </c>
      <c r="Q60" s="33">
        <f t="shared" si="40"/>
        <v>16.779930555555556</v>
      </c>
      <c r="R60" s="33">
        <f t="shared" si="40"/>
        <v>16.779930555555556</v>
      </c>
      <c r="S60" s="33">
        <f t="shared" si="40"/>
        <v>16.779930555555556</v>
      </c>
      <c r="T60" s="33">
        <f t="shared" si="40"/>
        <v>16.779930555555556</v>
      </c>
      <c r="U60" s="33">
        <f t="shared" si="40"/>
        <v>16.779930555555556</v>
      </c>
      <c r="V60" s="33">
        <f t="shared" si="40"/>
        <v>16.779930555555556</v>
      </c>
      <c r="W60" s="33">
        <f t="shared" si="40"/>
        <v>16.779930555555556</v>
      </c>
      <c r="X60" s="33">
        <f t="shared" si="40"/>
        <v>16.779930555555556</v>
      </c>
      <c r="Y60" s="33">
        <f t="shared" si="40"/>
        <v>16.779930555555556</v>
      </c>
      <c r="Z60" s="33">
        <f t="shared" si="40"/>
        <v>16.779930555555556</v>
      </c>
      <c r="AA60" s="33">
        <f t="shared" si="40"/>
        <v>16.779930555555556</v>
      </c>
      <c r="AB60" s="33">
        <f t="shared" si="40"/>
        <v>16.779930555555556</v>
      </c>
      <c r="AC60" s="33">
        <f t="shared" si="40"/>
        <v>16.779930555555556</v>
      </c>
      <c r="AD60" s="33">
        <f t="shared" si="40"/>
        <v>16.779930555555556</v>
      </c>
      <c r="AE60" s="33">
        <f t="shared" si="40"/>
        <v>16.779930555555556</v>
      </c>
      <c r="AF60" s="33">
        <f t="shared" si="40"/>
        <v>16.779930555555556</v>
      </c>
      <c r="AG60" s="32" t="s">
        <v>223</v>
      </c>
      <c r="AH60" s="32" t="s">
        <v>223</v>
      </c>
      <c r="AI60" s="32" t="s">
        <v>223</v>
      </c>
      <c r="AJ60" s="32" t="s">
        <v>223</v>
      </c>
      <c r="AK60" s="32" t="s">
        <v>223</v>
      </c>
      <c r="AL60" s="32" t="s">
        <v>223</v>
      </c>
      <c r="AM60" s="32" t="s">
        <v>223</v>
      </c>
      <c r="AN60" s="32" t="s">
        <v>223</v>
      </c>
      <c r="AO60" s="32" t="s">
        <v>223</v>
      </c>
      <c r="AP60" s="32" t="s">
        <v>223</v>
      </c>
      <c r="AQ60" s="32" t="s">
        <v>223</v>
      </c>
      <c r="AR60" s="32" t="s">
        <v>223</v>
      </c>
      <c r="AS60" s="32" t="s">
        <v>223</v>
      </c>
      <c r="AT60" s="32" t="s">
        <v>223</v>
      </c>
      <c r="AU60" s="32" t="s">
        <v>223</v>
      </c>
      <c r="AV60" s="32" t="s">
        <v>223</v>
      </c>
      <c r="AX60" s="6"/>
    </row>
    <row r="61" spans="1:52" x14ac:dyDescent="0.25">
      <c r="C61" s="44"/>
      <c r="F61" s="17"/>
      <c r="M61" s="35">
        <f>SUM(M2:M60)</f>
        <v>1471.7542474817876</v>
      </c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52" x14ac:dyDescent="0.25">
      <c r="C62" s="44"/>
      <c r="F62" s="17"/>
    </row>
    <row r="63" spans="1:52" x14ac:dyDescent="0.25">
      <c r="A63" s="29">
        <v>44536</v>
      </c>
      <c r="B63" s="41" t="s">
        <v>183</v>
      </c>
      <c r="C63" s="44" t="s">
        <v>184</v>
      </c>
      <c r="D63" s="46">
        <v>7561.6</v>
      </c>
      <c r="E63" s="62">
        <v>6343.56</v>
      </c>
      <c r="F63" s="46">
        <v>52.51</v>
      </c>
      <c r="G63" s="26">
        <v>144</v>
      </c>
      <c r="I63" s="33"/>
      <c r="J63" s="33"/>
      <c r="K63" s="33"/>
      <c r="L63" s="33"/>
      <c r="M63" s="33"/>
      <c r="N63" s="33">
        <f>($E$63/$G$63)*0.5</f>
        <v>22.026250000000001</v>
      </c>
      <c r="O63" s="33">
        <f t="shared" ref="O63:AF63" si="41">($E$63/$G$63)</f>
        <v>44.052500000000002</v>
      </c>
      <c r="P63" s="33">
        <f t="shared" si="41"/>
        <v>44.052500000000002</v>
      </c>
      <c r="Q63" s="33">
        <f t="shared" si="41"/>
        <v>44.052500000000002</v>
      </c>
      <c r="R63" s="33">
        <f t="shared" si="41"/>
        <v>44.052500000000002</v>
      </c>
      <c r="S63" s="33">
        <f t="shared" si="41"/>
        <v>44.052500000000002</v>
      </c>
      <c r="T63" s="33">
        <f t="shared" si="41"/>
        <v>44.052500000000002</v>
      </c>
      <c r="U63" s="33">
        <f t="shared" si="41"/>
        <v>44.052500000000002</v>
      </c>
      <c r="V63" s="33">
        <f t="shared" si="41"/>
        <v>44.052500000000002</v>
      </c>
      <c r="W63" s="33">
        <f t="shared" si="41"/>
        <v>44.052500000000002</v>
      </c>
      <c r="X63" s="33">
        <f t="shared" si="41"/>
        <v>44.052500000000002</v>
      </c>
      <c r="Y63" s="33">
        <f t="shared" si="41"/>
        <v>44.052500000000002</v>
      </c>
      <c r="Z63" s="33">
        <f t="shared" si="41"/>
        <v>44.052500000000002</v>
      </c>
      <c r="AA63" s="33">
        <f t="shared" si="41"/>
        <v>44.052500000000002</v>
      </c>
      <c r="AB63" s="33">
        <f t="shared" si="41"/>
        <v>44.052500000000002</v>
      </c>
      <c r="AC63" s="33">
        <f t="shared" si="41"/>
        <v>44.052500000000002</v>
      </c>
      <c r="AD63" s="33">
        <f t="shared" si="41"/>
        <v>44.052500000000002</v>
      </c>
      <c r="AE63" s="33">
        <f t="shared" si="41"/>
        <v>44.052500000000002</v>
      </c>
      <c r="AF63" s="33">
        <f t="shared" si="41"/>
        <v>44.052500000000002</v>
      </c>
      <c r="AG63" s="32" t="s">
        <v>223</v>
      </c>
      <c r="AH63" s="32" t="s">
        <v>223</v>
      </c>
      <c r="AI63" s="32" t="s">
        <v>223</v>
      </c>
      <c r="AJ63" s="32" t="s">
        <v>223</v>
      </c>
      <c r="AK63" s="32" t="s">
        <v>223</v>
      </c>
      <c r="AL63" s="32" t="s">
        <v>223</v>
      </c>
      <c r="AM63" s="32" t="s">
        <v>223</v>
      </c>
      <c r="AN63" s="32" t="s">
        <v>223</v>
      </c>
      <c r="AO63" s="32" t="s">
        <v>223</v>
      </c>
      <c r="AP63" s="32" t="s">
        <v>223</v>
      </c>
      <c r="AQ63" s="32" t="s">
        <v>223</v>
      </c>
      <c r="AR63" s="32" t="s">
        <v>223</v>
      </c>
      <c r="AS63" s="32" t="s">
        <v>223</v>
      </c>
      <c r="AT63" s="32" t="s">
        <v>223</v>
      </c>
      <c r="AU63" s="32" t="s">
        <v>223</v>
      </c>
      <c r="AV63" s="32" t="s">
        <v>223</v>
      </c>
    </row>
    <row r="64" spans="1:52" x14ac:dyDescent="0.25">
      <c r="A64" s="29">
        <v>44536</v>
      </c>
      <c r="B64" s="41" t="s">
        <v>185</v>
      </c>
      <c r="C64" s="44" t="s">
        <v>186</v>
      </c>
      <c r="D64" s="48">
        <v>10488.22</v>
      </c>
      <c r="E64" s="62">
        <v>8798.75</v>
      </c>
      <c r="F64" s="48">
        <v>72.83</v>
      </c>
      <c r="G64" s="26">
        <v>144</v>
      </c>
      <c r="L64" s="33"/>
      <c r="M64" s="33"/>
      <c r="N64" s="33">
        <f>($E$64/$G$64)*0.5</f>
        <v>30.551215277777779</v>
      </c>
      <c r="O64" s="33">
        <f t="shared" ref="O64:AF64" si="42">($E$64/$G$64)</f>
        <v>61.102430555555557</v>
      </c>
      <c r="P64" s="33">
        <f t="shared" si="42"/>
        <v>61.102430555555557</v>
      </c>
      <c r="Q64" s="33">
        <f t="shared" si="42"/>
        <v>61.102430555555557</v>
      </c>
      <c r="R64" s="33">
        <f t="shared" si="42"/>
        <v>61.102430555555557</v>
      </c>
      <c r="S64" s="33">
        <f t="shared" si="42"/>
        <v>61.102430555555557</v>
      </c>
      <c r="T64" s="33">
        <f t="shared" si="42"/>
        <v>61.102430555555557</v>
      </c>
      <c r="U64" s="33">
        <f t="shared" si="42"/>
        <v>61.102430555555557</v>
      </c>
      <c r="V64" s="33">
        <f t="shared" si="42"/>
        <v>61.102430555555557</v>
      </c>
      <c r="W64" s="33">
        <f t="shared" si="42"/>
        <v>61.102430555555557</v>
      </c>
      <c r="X64" s="33">
        <f t="shared" si="42"/>
        <v>61.102430555555557</v>
      </c>
      <c r="Y64" s="33">
        <f t="shared" si="42"/>
        <v>61.102430555555557</v>
      </c>
      <c r="Z64" s="33">
        <f t="shared" si="42"/>
        <v>61.102430555555557</v>
      </c>
      <c r="AA64" s="33">
        <f t="shared" si="42"/>
        <v>61.102430555555557</v>
      </c>
      <c r="AB64" s="33">
        <f t="shared" si="42"/>
        <v>61.102430555555557</v>
      </c>
      <c r="AC64" s="33">
        <f t="shared" si="42"/>
        <v>61.102430555555557</v>
      </c>
      <c r="AD64" s="129">
        <f t="shared" si="42"/>
        <v>61.102430555555557</v>
      </c>
      <c r="AE64" s="129">
        <f t="shared" si="42"/>
        <v>61.102430555555557</v>
      </c>
      <c r="AF64" s="129">
        <f t="shared" si="42"/>
        <v>61.102430555555557</v>
      </c>
      <c r="AG64" s="32" t="s">
        <v>223</v>
      </c>
      <c r="AH64" s="32" t="s">
        <v>223</v>
      </c>
      <c r="AI64" s="32" t="s">
        <v>223</v>
      </c>
      <c r="AJ64" s="32" t="s">
        <v>223</v>
      </c>
      <c r="AK64" s="32" t="s">
        <v>223</v>
      </c>
      <c r="AL64" s="32" t="s">
        <v>223</v>
      </c>
      <c r="AM64" s="32" t="s">
        <v>223</v>
      </c>
      <c r="AN64" s="32" t="s">
        <v>223</v>
      </c>
      <c r="AO64" s="32" t="s">
        <v>223</v>
      </c>
      <c r="AP64" s="32" t="s">
        <v>223</v>
      </c>
      <c r="AQ64" s="32" t="s">
        <v>223</v>
      </c>
      <c r="AR64" s="32" t="s">
        <v>223</v>
      </c>
      <c r="AS64" s="32" t="s">
        <v>223</v>
      </c>
      <c r="AT64" s="32" t="s">
        <v>223</v>
      </c>
      <c r="AU64" s="32" t="s">
        <v>223</v>
      </c>
      <c r="AV64" s="32" t="s">
        <v>223</v>
      </c>
    </row>
    <row r="65" spans="1:48" x14ac:dyDescent="0.25">
      <c r="A65" s="29">
        <v>44543</v>
      </c>
      <c r="B65" s="41" t="s">
        <v>187</v>
      </c>
      <c r="C65" s="44" t="s">
        <v>188</v>
      </c>
      <c r="D65" s="46">
        <v>9333.3700000000008</v>
      </c>
      <c r="E65" s="62">
        <v>8064.4</v>
      </c>
      <c r="F65" s="46">
        <v>78.430000000000007</v>
      </c>
      <c r="G65" s="26">
        <v>119</v>
      </c>
      <c r="L65" s="33"/>
      <c r="M65" s="33"/>
      <c r="N65" s="33">
        <f>($E$65/$G$65)*0.5</f>
        <v>33.884033613445375</v>
      </c>
      <c r="O65" s="33">
        <f t="shared" ref="O65:AF65" si="43">($E$65/$G$65)</f>
        <v>67.76806722689075</v>
      </c>
      <c r="P65" s="33">
        <f t="shared" si="43"/>
        <v>67.76806722689075</v>
      </c>
      <c r="Q65" s="33">
        <f t="shared" si="43"/>
        <v>67.76806722689075</v>
      </c>
      <c r="R65" s="33">
        <f t="shared" si="43"/>
        <v>67.76806722689075</v>
      </c>
      <c r="S65" s="33">
        <f t="shared" si="43"/>
        <v>67.76806722689075</v>
      </c>
      <c r="T65" s="33">
        <f t="shared" si="43"/>
        <v>67.76806722689075</v>
      </c>
      <c r="U65" s="33">
        <f t="shared" si="43"/>
        <v>67.76806722689075</v>
      </c>
      <c r="V65" s="33">
        <f t="shared" si="43"/>
        <v>67.76806722689075</v>
      </c>
      <c r="W65" s="33">
        <f t="shared" si="43"/>
        <v>67.76806722689075</v>
      </c>
      <c r="X65" s="33">
        <f t="shared" si="43"/>
        <v>67.76806722689075</v>
      </c>
      <c r="Y65" s="33">
        <f t="shared" si="43"/>
        <v>67.76806722689075</v>
      </c>
      <c r="Z65" s="33">
        <f t="shared" si="43"/>
        <v>67.76806722689075</v>
      </c>
      <c r="AA65" s="33">
        <f t="shared" si="43"/>
        <v>67.76806722689075</v>
      </c>
      <c r="AB65" s="33">
        <f t="shared" si="43"/>
        <v>67.76806722689075</v>
      </c>
      <c r="AC65" s="33">
        <f t="shared" si="43"/>
        <v>67.76806722689075</v>
      </c>
      <c r="AD65" s="33">
        <f t="shared" si="43"/>
        <v>67.76806722689075</v>
      </c>
      <c r="AE65" s="33">
        <f t="shared" si="43"/>
        <v>67.76806722689075</v>
      </c>
      <c r="AF65" s="33">
        <f t="shared" si="43"/>
        <v>67.76806722689075</v>
      </c>
      <c r="AG65" s="32" t="s">
        <v>223</v>
      </c>
      <c r="AH65" s="32" t="s">
        <v>223</v>
      </c>
      <c r="AI65" s="32" t="s">
        <v>223</v>
      </c>
      <c r="AJ65" s="32" t="s">
        <v>223</v>
      </c>
      <c r="AK65" s="32" t="s">
        <v>223</v>
      </c>
      <c r="AL65" s="32" t="s">
        <v>223</v>
      </c>
      <c r="AM65" s="32" t="s">
        <v>223</v>
      </c>
      <c r="AN65" s="32" t="s">
        <v>223</v>
      </c>
      <c r="AO65" s="32" t="s">
        <v>223</v>
      </c>
      <c r="AP65" s="32" t="s">
        <v>223</v>
      </c>
      <c r="AQ65" s="32" t="s">
        <v>223</v>
      </c>
      <c r="AR65" s="32" t="s">
        <v>223</v>
      </c>
      <c r="AS65" s="32" t="s">
        <v>223</v>
      </c>
      <c r="AT65" s="32" t="s">
        <v>223</v>
      </c>
      <c r="AU65" s="32" t="s">
        <v>223</v>
      </c>
      <c r="AV65" s="32" t="s">
        <v>223</v>
      </c>
    </row>
    <row r="66" spans="1:48" x14ac:dyDescent="0.25">
      <c r="A66" s="29">
        <v>44543</v>
      </c>
      <c r="B66" s="41" t="s">
        <v>189</v>
      </c>
      <c r="C66" s="44" t="s">
        <v>190</v>
      </c>
      <c r="D66" s="46">
        <v>7709.13</v>
      </c>
      <c r="E66" s="62">
        <v>6467.32</v>
      </c>
      <c r="F66" s="46">
        <v>53.54</v>
      </c>
      <c r="G66" s="26">
        <v>144</v>
      </c>
      <c r="L66" s="33"/>
      <c r="M66" s="33"/>
      <c r="N66" s="33">
        <f>($E$66/$G$66)*0.5</f>
        <v>22.455972222222222</v>
      </c>
      <c r="O66" s="33">
        <f t="shared" ref="O66:AF66" si="44">($E$66/$G$66)</f>
        <v>44.911944444444444</v>
      </c>
      <c r="P66" s="33">
        <f t="shared" si="44"/>
        <v>44.911944444444444</v>
      </c>
      <c r="Q66" s="33">
        <f t="shared" si="44"/>
        <v>44.911944444444444</v>
      </c>
      <c r="R66" s="33">
        <f t="shared" si="44"/>
        <v>44.911944444444444</v>
      </c>
      <c r="S66" s="33">
        <f t="shared" si="44"/>
        <v>44.911944444444444</v>
      </c>
      <c r="T66" s="33">
        <f t="shared" si="44"/>
        <v>44.911944444444444</v>
      </c>
      <c r="U66" s="33">
        <f t="shared" si="44"/>
        <v>44.911944444444444</v>
      </c>
      <c r="V66" s="33">
        <f t="shared" si="44"/>
        <v>44.911944444444444</v>
      </c>
      <c r="W66" s="33">
        <f t="shared" si="44"/>
        <v>44.911944444444444</v>
      </c>
      <c r="X66" s="33">
        <f t="shared" si="44"/>
        <v>44.911944444444444</v>
      </c>
      <c r="Y66" s="33">
        <f t="shared" si="44"/>
        <v>44.911944444444444</v>
      </c>
      <c r="Z66" s="33">
        <f t="shared" si="44"/>
        <v>44.911944444444444</v>
      </c>
      <c r="AA66" s="33">
        <f t="shared" si="44"/>
        <v>44.911944444444444</v>
      </c>
      <c r="AB66" s="33">
        <f t="shared" si="44"/>
        <v>44.911944444444444</v>
      </c>
      <c r="AC66" s="33">
        <f t="shared" si="44"/>
        <v>44.911944444444444</v>
      </c>
      <c r="AD66" s="33">
        <f t="shared" si="44"/>
        <v>44.911944444444444</v>
      </c>
      <c r="AE66" s="33">
        <f t="shared" si="44"/>
        <v>44.911944444444444</v>
      </c>
      <c r="AF66" s="33">
        <f t="shared" si="44"/>
        <v>44.911944444444444</v>
      </c>
      <c r="AG66" s="32" t="s">
        <v>223</v>
      </c>
      <c r="AH66" s="32" t="s">
        <v>223</v>
      </c>
      <c r="AI66" s="32" t="s">
        <v>223</v>
      </c>
      <c r="AJ66" s="32" t="s">
        <v>223</v>
      </c>
      <c r="AK66" s="32" t="s">
        <v>223</v>
      </c>
      <c r="AL66" s="32" t="s">
        <v>223</v>
      </c>
      <c r="AM66" s="32" t="s">
        <v>223</v>
      </c>
      <c r="AN66" s="32" t="s">
        <v>223</v>
      </c>
      <c r="AO66" s="32" t="s">
        <v>223</v>
      </c>
      <c r="AP66" s="32" t="s">
        <v>223</v>
      </c>
      <c r="AQ66" s="32" t="s">
        <v>223</v>
      </c>
      <c r="AR66" s="32" t="s">
        <v>223</v>
      </c>
      <c r="AS66" s="32" t="s">
        <v>223</v>
      </c>
      <c r="AT66" s="32" t="s">
        <v>223</v>
      </c>
      <c r="AU66" s="32" t="s">
        <v>223</v>
      </c>
      <c r="AV66" s="32" t="s">
        <v>223</v>
      </c>
    </row>
    <row r="67" spans="1:48" x14ac:dyDescent="0.25">
      <c r="A67" s="29">
        <v>44543</v>
      </c>
      <c r="B67" s="41" t="s">
        <v>191</v>
      </c>
      <c r="C67" s="44" t="s">
        <v>192</v>
      </c>
      <c r="D67" s="46">
        <v>8570.57</v>
      </c>
      <c r="E67" s="62">
        <v>7190</v>
      </c>
      <c r="F67" s="46">
        <v>59.52</v>
      </c>
      <c r="G67" s="26">
        <v>144</v>
      </c>
      <c r="L67" s="33"/>
      <c r="M67" s="33"/>
      <c r="N67" s="33">
        <f>($E$67/$G$67)*0.5</f>
        <v>24.965277777777779</v>
      </c>
      <c r="O67" s="33">
        <f t="shared" ref="O67:AF67" si="45">($E$67/$G$67)</f>
        <v>49.930555555555557</v>
      </c>
      <c r="P67" s="33">
        <f t="shared" si="45"/>
        <v>49.930555555555557</v>
      </c>
      <c r="Q67" s="33">
        <f t="shared" si="45"/>
        <v>49.930555555555557</v>
      </c>
      <c r="R67" s="33">
        <f t="shared" si="45"/>
        <v>49.930555555555557</v>
      </c>
      <c r="S67" s="33">
        <f t="shared" si="45"/>
        <v>49.930555555555557</v>
      </c>
      <c r="T67" s="33">
        <f t="shared" si="45"/>
        <v>49.930555555555557</v>
      </c>
      <c r="U67" s="33">
        <f t="shared" si="45"/>
        <v>49.930555555555557</v>
      </c>
      <c r="V67" s="33">
        <f t="shared" si="45"/>
        <v>49.930555555555557</v>
      </c>
      <c r="W67" s="33">
        <f t="shared" si="45"/>
        <v>49.930555555555557</v>
      </c>
      <c r="X67" s="33">
        <f t="shared" si="45"/>
        <v>49.930555555555557</v>
      </c>
      <c r="Y67" s="33">
        <f t="shared" si="45"/>
        <v>49.930555555555557</v>
      </c>
      <c r="Z67" s="33">
        <f t="shared" si="45"/>
        <v>49.930555555555557</v>
      </c>
      <c r="AA67" s="33">
        <f t="shared" si="45"/>
        <v>49.930555555555557</v>
      </c>
      <c r="AB67" s="33">
        <f t="shared" si="45"/>
        <v>49.930555555555557</v>
      </c>
      <c r="AC67" s="33">
        <f t="shared" si="45"/>
        <v>49.930555555555557</v>
      </c>
      <c r="AD67" s="33">
        <f t="shared" si="45"/>
        <v>49.930555555555557</v>
      </c>
      <c r="AE67" s="33">
        <f t="shared" si="45"/>
        <v>49.930555555555557</v>
      </c>
      <c r="AF67" s="33">
        <f t="shared" si="45"/>
        <v>49.930555555555557</v>
      </c>
      <c r="AG67" s="32" t="s">
        <v>223</v>
      </c>
      <c r="AH67" s="32" t="s">
        <v>223</v>
      </c>
      <c r="AI67" s="32" t="s">
        <v>223</v>
      </c>
      <c r="AJ67" s="32" t="s">
        <v>223</v>
      </c>
      <c r="AK67" s="32" t="s">
        <v>223</v>
      </c>
      <c r="AL67" s="32" t="s">
        <v>223</v>
      </c>
      <c r="AM67" s="32" t="s">
        <v>223</v>
      </c>
      <c r="AN67" s="32" t="s">
        <v>223</v>
      </c>
      <c r="AO67" s="32" t="s">
        <v>223</v>
      </c>
      <c r="AP67" s="32" t="s">
        <v>223</v>
      </c>
      <c r="AQ67" s="32" t="s">
        <v>223</v>
      </c>
      <c r="AR67" s="32" t="s">
        <v>223</v>
      </c>
      <c r="AS67" s="32" t="s">
        <v>223</v>
      </c>
      <c r="AT67" s="32" t="s">
        <v>223</v>
      </c>
      <c r="AU67" s="32" t="s">
        <v>223</v>
      </c>
      <c r="AV67" s="32" t="s">
        <v>223</v>
      </c>
    </row>
    <row r="68" spans="1:48" x14ac:dyDescent="0.25">
      <c r="A68" s="29">
        <v>44550</v>
      </c>
      <c r="B68" s="41" t="s">
        <v>193</v>
      </c>
      <c r="C68" s="44" t="s">
        <v>194</v>
      </c>
      <c r="D68" s="46">
        <v>10911.79</v>
      </c>
      <c r="E68" s="62">
        <v>9644.11</v>
      </c>
      <c r="F68" s="46">
        <v>109.12</v>
      </c>
      <c r="G68" s="26">
        <v>100</v>
      </c>
      <c r="L68" s="33"/>
      <c r="M68" s="33"/>
      <c r="N68" s="33">
        <f>($E$68/$G$68)*0.5</f>
        <v>48.220550000000003</v>
      </c>
      <c r="O68" s="33">
        <f t="shared" ref="O68:AF68" si="46">($E$68/$G$68)</f>
        <v>96.441100000000006</v>
      </c>
      <c r="P68" s="33">
        <f t="shared" si="46"/>
        <v>96.441100000000006</v>
      </c>
      <c r="Q68" s="33">
        <f t="shared" si="46"/>
        <v>96.441100000000006</v>
      </c>
      <c r="R68" s="33">
        <f t="shared" si="46"/>
        <v>96.441100000000006</v>
      </c>
      <c r="S68" s="33">
        <f t="shared" si="46"/>
        <v>96.441100000000006</v>
      </c>
      <c r="T68" s="33">
        <f t="shared" si="46"/>
        <v>96.441100000000006</v>
      </c>
      <c r="U68" s="33">
        <f t="shared" si="46"/>
        <v>96.441100000000006</v>
      </c>
      <c r="V68" s="33">
        <f t="shared" si="46"/>
        <v>96.441100000000006</v>
      </c>
      <c r="W68" s="33">
        <f t="shared" si="46"/>
        <v>96.441100000000006</v>
      </c>
      <c r="X68" s="33">
        <f t="shared" si="46"/>
        <v>96.441100000000006</v>
      </c>
      <c r="Y68" s="33">
        <f t="shared" si="46"/>
        <v>96.441100000000006</v>
      </c>
      <c r="Z68" s="33">
        <f t="shared" si="46"/>
        <v>96.441100000000006</v>
      </c>
      <c r="AA68" s="33">
        <f t="shared" si="46"/>
        <v>96.441100000000006</v>
      </c>
      <c r="AB68" s="33">
        <f t="shared" si="46"/>
        <v>96.441100000000006</v>
      </c>
      <c r="AC68" s="33">
        <f t="shared" si="46"/>
        <v>96.441100000000006</v>
      </c>
      <c r="AD68" s="33">
        <f t="shared" si="46"/>
        <v>96.441100000000006</v>
      </c>
      <c r="AE68" s="33">
        <f t="shared" si="46"/>
        <v>96.441100000000006</v>
      </c>
      <c r="AF68" s="33">
        <f t="shared" si="46"/>
        <v>96.441100000000006</v>
      </c>
      <c r="AG68" s="32" t="s">
        <v>223</v>
      </c>
      <c r="AH68" s="32" t="s">
        <v>223</v>
      </c>
      <c r="AI68" s="32" t="s">
        <v>223</v>
      </c>
      <c r="AJ68" s="32" t="s">
        <v>223</v>
      </c>
      <c r="AK68" s="32" t="s">
        <v>223</v>
      </c>
      <c r="AL68" s="32" t="s">
        <v>223</v>
      </c>
      <c r="AM68" s="32" t="s">
        <v>223</v>
      </c>
      <c r="AN68" s="32" t="s">
        <v>223</v>
      </c>
      <c r="AO68" s="32" t="s">
        <v>223</v>
      </c>
      <c r="AP68" s="32" t="s">
        <v>223</v>
      </c>
      <c r="AQ68" s="32" t="s">
        <v>223</v>
      </c>
      <c r="AR68" s="32" t="s">
        <v>223</v>
      </c>
      <c r="AS68" s="32" t="s">
        <v>223</v>
      </c>
      <c r="AT68" s="32" t="s">
        <v>223</v>
      </c>
      <c r="AU68" s="32" t="s">
        <v>223</v>
      </c>
      <c r="AV68" s="32" t="s">
        <v>223</v>
      </c>
    </row>
    <row r="69" spans="1:48" x14ac:dyDescent="0.25">
      <c r="A69" s="29">
        <v>44557</v>
      </c>
      <c r="B69" s="41" t="s">
        <v>195</v>
      </c>
      <c r="C69" s="44" t="s">
        <v>196</v>
      </c>
      <c r="D69" s="46">
        <v>7686.67</v>
      </c>
      <c r="E69" s="62">
        <v>6448.48</v>
      </c>
      <c r="F69" s="46">
        <v>53.38</v>
      </c>
      <c r="G69" s="26">
        <v>144</v>
      </c>
      <c r="L69" s="33"/>
      <c r="M69" s="33"/>
      <c r="N69" s="38">
        <f>($E$69/$G$69)*0.5</f>
        <v>22.390555555555554</v>
      </c>
      <c r="O69" s="33">
        <f t="shared" ref="O69:W69" si="47">($E$69/$G$69)</f>
        <v>44.781111111111109</v>
      </c>
      <c r="P69" s="33">
        <f t="shared" si="47"/>
        <v>44.781111111111109</v>
      </c>
      <c r="Q69" s="33">
        <f t="shared" si="47"/>
        <v>44.781111111111109</v>
      </c>
      <c r="R69" s="33">
        <f t="shared" si="47"/>
        <v>44.781111111111109</v>
      </c>
      <c r="S69" s="33">
        <f t="shared" si="47"/>
        <v>44.781111111111109</v>
      </c>
      <c r="T69" s="33">
        <f t="shared" si="47"/>
        <v>44.781111111111109</v>
      </c>
      <c r="U69" s="33">
        <f t="shared" si="47"/>
        <v>44.781111111111109</v>
      </c>
      <c r="V69" s="33">
        <f t="shared" si="47"/>
        <v>44.781111111111109</v>
      </c>
      <c r="W69" s="33">
        <f t="shared" si="47"/>
        <v>44.781111111111109</v>
      </c>
      <c r="X69" s="33">
        <f t="shared" ref="X69:AF69" si="48">($E$69/$G$69)</f>
        <v>44.781111111111109</v>
      </c>
      <c r="Y69" s="33">
        <f t="shared" si="48"/>
        <v>44.781111111111109</v>
      </c>
      <c r="Z69" s="33">
        <f t="shared" si="48"/>
        <v>44.781111111111109</v>
      </c>
      <c r="AA69" s="33">
        <f t="shared" si="48"/>
        <v>44.781111111111109</v>
      </c>
      <c r="AB69" s="33">
        <f t="shared" si="48"/>
        <v>44.781111111111109</v>
      </c>
      <c r="AC69" s="33">
        <f t="shared" si="48"/>
        <v>44.781111111111109</v>
      </c>
      <c r="AD69" s="33">
        <f t="shared" si="48"/>
        <v>44.781111111111109</v>
      </c>
      <c r="AE69" s="33">
        <f t="shared" si="48"/>
        <v>44.781111111111109</v>
      </c>
      <c r="AF69" s="33">
        <f t="shared" si="48"/>
        <v>44.781111111111109</v>
      </c>
      <c r="AG69" s="32" t="s">
        <v>223</v>
      </c>
      <c r="AH69" s="32" t="s">
        <v>223</v>
      </c>
      <c r="AI69" s="32" t="s">
        <v>223</v>
      </c>
      <c r="AJ69" s="32" t="s">
        <v>223</v>
      </c>
      <c r="AK69" s="32" t="s">
        <v>223</v>
      </c>
      <c r="AL69" s="32" t="s">
        <v>223</v>
      </c>
      <c r="AM69" s="32" t="s">
        <v>223</v>
      </c>
      <c r="AN69" s="32" t="s">
        <v>223</v>
      </c>
      <c r="AO69" s="32" t="s">
        <v>223</v>
      </c>
      <c r="AP69" s="32" t="s">
        <v>223</v>
      </c>
      <c r="AQ69" s="32" t="s">
        <v>223</v>
      </c>
      <c r="AR69" s="32" t="s">
        <v>223</v>
      </c>
      <c r="AS69" s="32" t="s">
        <v>223</v>
      </c>
      <c r="AT69" s="32" t="s">
        <v>223</v>
      </c>
      <c r="AU69" s="32" t="s">
        <v>223</v>
      </c>
      <c r="AV69" s="32" t="s">
        <v>223</v>
      </c>
    </row>
    <row r="70" spans="1:48" x14ac:dyDescent="0.25">
      <c r="A70" s="29"/>
      <c r="B70" s="41"/>
      <c r="C70" s="44"/>
      <c r="D70" s="45"/>
      <c r="E70" s="17"/>
      <c r="F70" s="17"/>
      <c r="G70" s="26"/>
      <c r="L70" s="33"/>
      <c r="M70" s="33"/>
      <c r="N70" s="32">
        <f>SUM(N2:N69)</f>
        <v>2000.3529957490173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</row>
    <row r="71" spans="1:48" x14ac:dyDescent="0.25">
      <c r="A71" s="29"/>
      <c r="B71" s="41"/>
      <c r="C71" s="44"/>
      <c r="D71" s="45"/>
      <c r="E71" s="17"/>
      <c r="F71" s="17"/>
      <c r="G71" s="26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</row>
    <row r="72" spans="1:48" x14ac:dyDescent="0.25">
      <c r="A72" s="29">
        <v>44564</v>
      </c>
      <c r="B72" s="41" t="s">
        <v>206</v>
      </c>
      <c r="C72" s="44" t="s">
        <v>207</v>
      </c>
      <c r="D72" s="46">
        <v>1908.97</v>
      </c>
      <c r="E72" s="48">
        <v>1601.47</v>
      </c>
      <c r="F72" s="46">
        <v>13.26</v>
      </c>
      <c r="G72" s="26">
        <v>144</v>
      </c>
      <c r="I72" s="33"/>
      <c r="J72" s="33"/>
      <c r="K72" s="33"/>
      <c r="L72" s="33"/>
      <c r="M72" s="33"/>
      <c r="N72" s="33"/>
      <c r="O72" s="33">
        <f>($E$72/$G$72)*0.5</f>
        <v>5.5606597222222227</v>
      </c>
      <c r="P72" s="33">
        <f t="shared" ref="P72:AF72" si="49">($E$72/$G$72)</f>
        <v>11.121319444444445</v>
      </c>
      <c r="Q72" s="33">
        <f t="shared" si="49"/>
        <v>11.121319444444445</v>
      </c>
      <c r="R72" s="33">
        <f t="shared" si="49"/>
        <v>11.121319444444445</v>
      </c>
      <c r="S72" s="33">
        <f t="shared" si="49"/>
        <v>11.121319444444445</v>
      </c>
      <c r="T72" s="33">
        <f t="shared" si="49"/>
        <v>11.121319444444445</v>
      </c>
      <c r="U72" s="33">
        <f t="shared" si="49"/>
        <v>11.121319444444445</v>
      </c>
      <c r="V72" s="33">
        <f t="shared" si="49"/>
        <v>11.121319444444445</v>
      </c>
      <c r="W72" s="33">
        <f t="shared" si="49"/>
        <v>11.121319444444445</v>
      </c>
      <c r="X72" s="33">
        <f t="shared" si="49"/>
        <v>11.121319444444445</v>
      </c>
      <c r="Y72" s="33">
        <f t="shared" si="49"/>
        <v>11.121319444444445</v>
      </c>
      <c r="Z72" s="33">
        <f t="shared" si="49"/>
        <v>11.121319444444445</v>
      </c>
      <c r="AA72" s="33">
        <f t="shared" si="49"/>
        <v>11.121319444444445</v>
      </c>
      <c r="AB72" s="33">
        <f t="shared" si="49"/>
        <v>11.121319444444445</v>
      </c>
      <c r="AC72" s="33">
        <f t="shared" si="49"/>
        <v>11.121319444444445</v>
      </c>
      <c r="AD72" s="33">
        <f t="shared" si="49"/>
        <v>11.121319444444445</v>
      </c>
      <c r="AE72" s="33">
        <f t="shared" si="49"/>
        <v>11.121319444444445</v>
      </c>
      <c r="AF72" s="33">
        <f t="shared" si="49"/>
        <v>11.121319444444445</v>
      </c>
      <c r="AG72" s="32" t="s">
        <v>223</v>
      </c>
      <c r="AH72" s="32" t="s">
        <v>223</v>
      </c>
      <c r="AI72" s="32" t="s">
        <v>223</v>
      </c>
      <c r="AJ72" s="32" t="s">
        <v>223</v>
      </c>
      <c r="AK72" s="32" t="s">
        <v>223</v>
      </c>
      <c r="AL72" s="32" t="s">
        <v>223</v>
      </c>
      <c r="AM72" s="32" t="s">
        <v>223</v>
      </c>
      <c r="AN72" s="32" t="s">
        <v>223</v>
      </c>
      <c r="AO72" s="32" t="s">
        <v>223</v>
      </c>
      <c r="AP72" s="32" t="s">
        <v>223</v>
      </c>
      <c r="AQ72" s="32" t="s">
        <v>223</v>
      </c>
      <c r="AR72" s="32" t="s">
        <v>223</v>
      </c>
      <c r="AS72" s="32" t="s">
        <v>223</v>
      </c>
      <c r="AT72" s="32" t="s">
        <v>223</v>
      </c>
      <c r="AU72" s="32" t="s">
        <v>223</v>
      </c>
      <c r="AV72" s="32" t="s">
        <v>223</v>
      </c>
    </row>
    <row r="73" spans="1:48" x14ac:dyDescent="0.25">
      <c r="A73" s="29">
        <v>44564</v>
      </c>
      <c r="B73" s="41" t="s">
        <v>208</v>
      </c>
      <c r="C73" s="44" t="s">
        <v>209</v>
      </c>
      <c r="D73" s="46">
        <v>8283.9599999999991</v>
      </c>
      <c r="E73" s="48">
        <v>7269.26</v>
      </c>
      <c r="F73" s="46">
        <v>78.150000000000006</v>
      </c>
      <c r="G73" s="26">
        <v>106</v>
      </c>
      <c r="L73" s="33"/>
      <c r="M73" s="33"/>
      <c r="N73" s="33"/>
      <c r="O73" s="33">
        <f>($E$73/$G$73)*0.5</f>
        <v>34.288962264150946</v>
      </c>
      <c r="P73" s="33">
        <f t="shared" ref="P73:AF73" si="50">($E$73/$G$73)</f>
        <v>68.577924528301892</v>
      </c>
      <c r="Q73" s="33">
        <f t="shared" si="50"/>
        <v>68.577924528301892</v>
      </c>
      <c r="R73" s="33">
        <f t="shared" si="50"/>
        <v>68.577924528301892</v>
      </c>
      <c r="S73" s="33">
        <f t="shared" si="50"/>
        <v>68.577924528301892</v>
      </c>
      <c r="T73" s="33">
        <f t="shared" si="50"/>
        <v>68.577924528301892</v>
      </c>
      <c r="U73" s="33">
        <f t="shared" si="50"/>
        <v>68.577924528301892</v>
      </c>
      <c r="V73" s="33">
        <f t="shared" si="50"/>
        <v>68.577924528301892</v>
      </c>
      <c r="W73" s="33">
        <f t="shared" si="50"/>
        <v>68.577924528301892</v>
      </c>
      <c r="X73" s="33">
        <f t="shared" si="50"/>
        <v>68.577924528301892</v>
      </c>
      <c r="Y73" s="33">
        <f t="shared" si="50"/>
        <v>68.577924528301892</v>
      </c>
      <c r="Z73" s="33">
        <f t="shared" si="50"/>
        <v>68.577924528301892</v>
      </c>
      <c r="AA73" s="33">
        <f t="shared" si="50"/>
        <v>68.577924528301892</v>
      </c>
      <c r="AB73" s="33">
        <f t="shared" si="50"/>
        <v>68.577924528301892</v>
      </c>
      <c r="AC73" s="33">
        <f t="shared" si="50"/>
        <v>68.577924528301892</v>
      </c>
      <c r="AD73" s="33">
        <f t="shared" si="50"/>
        <v>68.577924528301892</v>
      </c>
      <c r="AE73" s="33">
        <f t="shared" si="50"/>
        <v>68.577924528301892</v>
      </c>
      <c r="AF73" s="33">
        <f t="shared" si="50"/>
        <v>68.577924528301892</v>
      </c>
      <c r="AG73" s="32" t="s">
        <v>223</v>
      </c>
      <c r="AH73" s="32" t="s">
        <v>223</v>
      </c>
      <c r="AI73" s="32" t="s">
        <v>223</v>
      </c>
      <c r="AJ73" s="32" t="s">
        <v>223</v>
      </c>
      <c r="AK73" s="32" t="s">
        <v>223</v>
      </c>
      <c r="AL73" s="32" t="s">
        <v>223</v>
      </c>
      <c r="AM73" s="32" t="s">
        <v>223</v>
      </c>
      <c r="AN73" s="32" t="s">
        <v>223</v>
      </c>
      <c r="AO73" s="32" t="s">
        <v>223</v>
      </c>
      <c r="AP73" s="32" t="s">
        <v>223</v>
      </c>
      <c r="AQ73" s="32" t="s">
        <v>223</v>
      </c>
      <c r="AR73" s="32" t="s">
        <v>223</v>
      </c>
      <c r="AS73" s="32" t="s">
        <v>223</v>
      </c>
      <c r="AT73" s="32" t="s">
        <v>223</v>
      </c>
      <c r="AU73" s="32" t="s">
        <v>223</v>
      </c>
      <c r="AV73" s="32" t="s">
        <v>223</v>
      </c>
    </row>
    <row r="74" spans="1:48" x14ac:dyDescent="0.25">
      <c r="A74" s="29">
        <v>44571</v>
      </c>
      <c r="B74" s="41" t="s">
        <v>210</v>
      </c>
      <c r="C74" s="44" t="s">
        <v>211</v>
      </c>
      <c r="D74" s="46">
        <v>692.51</v>
      </c>
      <c r="E74" s="48">
        <v>580.96</v>
      </c>
      <c r="F74" s="46">
        <v>4.8099999999999996</v>
      </c>
      <c r="G74" s="26">
        <v>144</v>
      </c>
      <c r="L74" s="33"/>
      <c r="M74" s="33"/>
      <c r="N74" s="33"/>
      <c r="O74" s="33">
        <f>($E$74/$G$74)*0.5</f>
        <v>2.0172222222222222</v>
      </c>
      <c r="P74" s="33">
        <f t="shared" ref="P74:AF74" si="51">($E$74/$G$74)</f>
        <v>4.0344444444444445</v>
      </c>
      <c r="Q74" s="33">
        <f t="shared" si="51"/>
        <v>4.0344444444444445</v>
      </c>
      <c r="R74" s="33">
        <f t="shared" si="51"/>
        <v>4.0344444444444445</v>
      </c>
      <c r="S74" s="33">
        <f t="shared" si="51"/>
        <v>4.0344444444444445</v>
      </c>
      <c r="T74" s="33">
        <f t="shared" si="51"/>
        <v>4.0344444444444445</v>
      </c>
      <c r="U74" s="33">
        <f t="shared" si="51"/>
        <v>4.0344444444444445</v>
      </c>
      <c r="V74" s="33">
        <f t="shared" si="51"/>
        <v>4.0344444444444445</v>
      </c>
      <c r="W74" s="33">
        <f t="shared" si="51"/>
        <v>4.0344444444444445</v>
      </c>
      <c r="X74" s="33">
        <f t="shared" si="51"/>
        <v>4.0344444444444445</v>
      </c>
      <c r="Y74" s="33">
        <f t="shared" si="51"/>
        <v>4.0344444444444445</v>
      </c>
      <c r="Z74" s="33">
        <f t="shared" si="51"/>
        <v>4.0344444444444445</v>
      </c>
      <c r="AA74" s="33">
        <f t="shared" si="51"/>
        <v>4.0344444444444445</v>
      </c>
      <c r="AB74" s="33">
        <f t="shared" si="51"/>
        <v>4.0344444444444445</v>
      </c>
      <c r="AC74" s="33">
        <f t="shared" si="51"/>
        <v>4.0344444444444445</v>
      </c>
      <c r="AD74" s="33">
        <f t="shared" si="51"/>
        <v>4.0344444444444445</v>
      </c>
      <c r="AE74" s="33">
        <f t="shared" si="51"/>
        <v>4.0344444444444445</v>
      </c>
      <c r="AF74" s="33">
        <f t="shared" si="51"/>
        <v>4.0344444444444445</v>
      </c>
      <c r="AG74" s="32" t="s">
        <v>223</v>
      </c>
      <c r="AH74" s="32" t="s">
        <v>223</v>
      </c>
      <c r="AI74" s="32" t="s">
        <v>223</v>
      </c>
      <c r="AJ74" s="32" t="s">
        <v>223</v>
      </c>
      <c r="AK74" s="32" t="s">
        <v>223</v>
      </c>
      <c r="AL74" s="32" t="s">
        <v>223</v>
      </c>
      <c r="AM74" s="32" t="s">
        <v>223</v>
      </c>
      <c r="AN74" s="32" t="s">
        <v>223</v>
      </c>
      <c r="AO74" s="32" t="s">
        <v>223</v>
      </c>
      <c r="AP74" s="32" t="s">
        <v>223</v>
      </c>
      <c r="AQ74" s="32" t="s">
        <v>223</v>
      </c>
      <c r="AR74" s="32" t="s">
        <v>223</v>
      </c>
      <c r="AS74" s="32" t="s">
        <v>223</v>
      </c>
      <c r="AT74" s="32" t="s">
        <v>223</v>
      </c>
      <c r="AU74" s="32" t="s">
        <v>223</v>
      </c>
      <c r="AV74" s="32" t="s">
        <v>223</v>
      </c>
    </row>
    <row r="75" spans="1:48" x14ac:dyDescent="0.25">
      <c r="A75" s="29">
        <v>44571</v>
      </c>
      <c r="B75" s="41" t="s">
        <v>212</v>
      </c>
      <c r="C75" s="44" t="s">
        <v>213</v>
      </c>
      <c r="D75" s="46">
        <v>7269.91</v>
      </c>
      <c r="E75" s="48">
        <v>6163.75</v>
      </c>
      <c r="F75" s="46">
        <v>53.85</v>
      </c>
      <c r="G75" s="26">
        <v>135</v>
      </c>
      <c r="L75" s="33"/>
      <c r="M75" s="33"/>
      <c r="N75" s="33"/>
      <c r="O75" s="33">
        <f>($E$75/$G$75)*0.5</f>
        <v>22.828703703703702</v>
      </c>
      <c r="P75" s="33">
        <f t="shared" ref="P75:AF75" si="52">($E$75/$G$75)</f>
        <v>45.657407407407405</v>
      </c>
      <c r="Q75" s="33">
        <f t="shared" si="52"/>
        <v>45.657407407407405</v>
      </c>
      <c r="R75" s="33">
        <f t="shared" si="52"/>
        <v>45.657407407407405</v>
      </c>
      <c r="S75" s="33">
        <f t="shared" si="52"/>
        <v>45.657407407407405</v>
      </c>
      <c r="T75" s="33">
        <f t="shared" si="52"/>
        <v>45.657407407407405</v>
      </c>
      <c r="U75" s="33">
        <f t="shared" si="52"/>
        <v>45.657407407407405</v>
      </c>
      <c r="V75" s="33">
        <f t="shared" si="52"/>
        <v>45.657407407407405</v>
      </c>
      <c r="W75" s="33">
        <f t="shared" si="52"/>
        <v>45.657407407407405</v>
      </c>
      <c r="X75" s="33">
        <f t="shared" si="52"/>
        <v>45.657407407407405</v>
      </c>
      <c r="Y75" s="33">
        <f t="shared" si="52"/>
        <v>45.657407407407405</v>
      </c>
      <c r="Z75" s="33">
        <f t="shared" si="52"/>
        <v>45.657407407407405</v>
      </c>
      <c r="AA75" s="33">
        <f t="shared" si="52"/>
        <v>45.657407407407405</v>
      </c>
      <c r="AB75" s="33">
        <f t="shared" si="52"/>
        <v>45.657407407407405</v>
      </c>
      <c r="AC75" s="33">
        <f t="shared" si="52"/>
        <v>45.657407407407405</v>
      </c>
      <c r="AD75" s="33">
        <f t="shared" si="52"/>
        <v>45.657407407407405</v>
      </c>
      <c r="AE75" s="33">
        <f t="shared" si="52"/>
        <v>45.657407407407405</v>
      </c>
      <c r="AF75" s="33">
        <f t="shared" si="52"/>
        <v>45.657407407407405</v>
      </c>
      <c r="AG75" s="32" t="s">
        <v>223</v>
      </c>
      <c r="AH75" s="32" t="s">
        <v>223</v>
      </c>
      <c r="AI75" s="32" t="s">
        <v>223</v>
      </c>
      <c r="AJ75" s="32" t="s">
        <v>223</v>
      </c>
      <c r="AK75" s="32" t="s">
        <v>223</v>
      </c>
      <c r="AL75" s="32" t="s">
        <v>223</v>
      </c>
      <c r="AM75" s="32" t="s">
        <v>223</v>
      </c>
      <c r="AN75" s="32" t="s">
        <v>223</v>
      </c>
      <c r="AO75" s="32" t="s">
        <v>223</v>
      </c>
      <c r="AP75" s="32" t="s">
        <v>223</v>
      </c>
      <c r="AQ75" s="32" t="s">
        <v>223</v>
      </c>
      <c r="AR75" s="32" t="s">
        <v>223</v>
      </c>
      <c r="AS75" s="32" t="s">
        <v>223</v>
      </c>
      <c r="AT75" s="32" t="s">
        <v>223</v>
      </c>
      <c r="AU75" s="32" t="s">
        <v>223</v>
      </c>
      <c r="AV75" s="32" t="s">
        <v>223</v>
      </c>
    </row>
    <row r="76" spans="1:48" x14ac:dyDescent="0.25">
      <c r="A76" s="29">
        <v>44571</v>
      </c>
      <c r="B76" s="41" t="s">
        <v>214</v>
      </c>
      <c r="C76" s="44" t="s">
        <v>215</v>
      </c>
      <c r="D76" s="46">
        <v>8879.35</v>
      </c>
      <c r="E76" s="48">
        <v>7449.04</v>
      </c>
      <c r="F76" s="46">
        <v>61.66</v>
      </c>
      <c r="G76" s="26">
        <v>144</v>
      </c>
      <c r="L76" s="33"/>
      <c r="M76" s="33"/>
      <c r="N76" s="33"/>
      <c r="O76" s="33">
        <f>($E$76/$G$76)*0.5</f>
        <v>25.864722222222223</v>
      </c>
      <c r="P76" s="33">
        <f t="shared" ref="P76:AF76" si="53">($E$76/$G$76)</f>
        <v>51.729444444444447</v>
      </c>
      <c r="Q76" s="33">
        <f t="shared" si="53"/>
        <v>51.729444444444447</v>
      </c>
      <c r="R76" s="33">
        <f t="shared" si="53"/>
        <v>51.729444444444447</v>
      </c>
      <c r="S76" s="33">
        <f t="shared" si="53"/>
        <v>51.729444444444447</v>
      </c>
      <c r="T76" s="33">
        <f t="shared" si="53"/>
        <v>51.729444444444447</v>
      </c>
      <c r="U76" s="33">
        <f t="shared" si="53"/>
        <v>51.729444444444447</v>
      </c>
      <c r="V76" s="33">
        <f t="shared" si="53"/>
        <v>51.729444444444447</v>
      </c>
      <c r="W76" s="33">
        <f t="shared" si="53"/>
        <v>51.729444444444447</v>
      </c>
      <c r="X76" s="33">
        <f t="shared" si="53"/>
        <v>51.729444444444447</v>
      </c>
      <c r="Y76" s="33">
        <f t="shared" si="53"/>
        <v>51.729444444444447</v>
      </c>
      <c r="Z76" s="33">
        <f t="shared" si="53"/>
        <v>51.729444444444447</v>
      </c>
      <c r="AA76" s="33">
        <f t="shared" si="53"/>
        <v>51.729444444444447</v>
      </c>
      <c r="AB76" s="33">
        <f t="shared" si="53"/>
        <v>51.729444444444447</v>
      </c>
      <c r="AC76" s="33">
        <f t="shared" si="53"/>
        <v>51.729444444444447</v>
      </c>
      <c r="AD76" s="33">
        <f t="shared" si="53"/>
        <v>51.729444444444447</v>
      </c>
      <c r="AE76" s="33">
        <f t="shared" si="53"/>
        <v>51.729444444444447</v>
      </c>
      <c r="AF76" s="33">
        <f t="shared" si="53"/>
        <v>51.729444444444447</v>
      </c>
      <c r="AG76" s="32" t="s">
        <v>223</v>
      </c>
      <c r="AH76" s="32" t="s">
        <v>223</v>
      </c>
      <c r="AI76" s="32" t="s">
        <v>223</v>
      </c>
      <c r="AJ76" s="32" t="s">
        <v>223</v>
      </c>
      <c r="AK76" s="32" t="s">
        <v>223</v>
      </c>
      <c r="AL76" s="32" t="s">
        <v>223</v>
      </c>
      <c r="AM76" s="32" t="s">
        <v>223</v>
      </c>
      <c r="AN76" s="32" t="s">
        <v>223</v>
      </c>
      <c r="AO76" s="32" t="s">
        <v>223</v>
      </c>
      <c r="AP76" s="32" t="s">
        <v>223</v>
      </c>
      <c r="AQ76" s="32" t="s">
        <v>223</v>
      </c>
      <c r="AR76" s="32" t="s">
        <v>223</v>
      </c>
      <c r="AS76" s="32" t="s">
        <v>223</v>
      </c>
      <c r="AT76" s="32" t="s">
        <v>223</v>
      </c>
      <c r="AU76" s="32" t="s">
        <v>223</v>
      </c>
      <c r="AV76" s="32" t="s">
        <v>223</v>
      </c>
    </row>
    <row r="77" spans="1:48" x14ac:dyDescent="0.25">
      <c r="A77" s="29">
        <v>44571</v>
      </c>
      <c r="B77" s="41" t="s">
        <v>216</v>
      </c>
      <c r="C77" s="44" t="s">
        <v>217</v>
      </c>
      <c r="D77" s="46">
        <v>6925.7</v>
      </c>
      <c r="E77" s="48">
        <v>5865</v>
      </c>
      <c r="F77" s="46">
        <v>50.92</v>
      </c>
      <c r="G77" s="26">
        <v>136</v>
      </c>
      <c r="L77" s="33"/>
      <c r="M77" s="33"/>
      <c r="N77" s="33"/>
      <c r="O77" s="33">
        <f>($E$77/$G$77)*0.5</f>
        <v>21.5625</v>
      </c>
      <c r="P77" s="33">
        <f t="shared" ref="P77:AF77" si="54">($E$77/$G$77)</f>
        <v>43.125</v>
      </c>
      <c r="Q77" s="33">
        <f t="shared" si="54"/>
        <v>43.125</v>
      </c>
      <c r="R77" s="33">
        <f t="shared" si="54"/>
        <v>43.125</v>
      </c>
      <c r="S77" s="33">
        <f t="shared" si="54"/>
        <v>43.125</v>
      </c>
      <c r="T77" s="33">
        <f t="shared" si="54"/>
        <v>43.125</v>
      </c>
      <c r="U77" s="33">
        <f t="shared" si="54"/>
        <v>43.125</v>
      </c>
      <c r="V77" s="33">
        <f t="shared" si="54"/>
        <v>43.125</v>
      </c>
      <c r="W77" s="33">
        <f t="shared" si="54"/>
        <v>43.125</v>
      </c>
      <c r="X77" s="33">
        <f t="shared" si="54"/>
        <v>43.125</v>
      </c>
      <c r="Y77" s="33">
        <f t="shared" si="54"/>
        <v>43.125</v>
      </c>
      <c r="Z77" s="33">
        <f t="shared" si="54"/>
        <v>43.125</v>
      </c>
      <c r="AA77" s="33">
        <f t="shared" si="54"/>
        <v>43.125</v>
      </c>
      <c r="AB77" s="33">
        <f t="shared" si="54"/>
        <v>43.125</v>
      </c>
      <c r="AC77" s="33">
        <f t="shared" si="54"/>
        <v>43.125</v>
      </c>
      <c r="AD77" s="33">
        <f t="shared" si="54"/>
        <v>43.125</v>
      </c>
      <c r="AE77" s="33">
        <f t="shared" si="54"/>
        <v>43.125</v>
      </c>
      <c r="AF77" s="33">
        <f t="shared" si="54"/>
        <v>43.125</v>
      </c>
      <c r="AG77" s="32" t="s">
        <v>223</v>
      </c>
      <c r="AH77" s="32" t="s">
        <v>223</v>
      </c>
      <c r="AI77" s="32" t="s">
        <v>223</v>
      </c>
      <c r="AJ77" s="32" t="s">
        <v>223</v>
      </c>
      <c r="AK77" s="32" t="s">
        <v>223</v>
      </c>
      <c r="AL77" s="32" t="s">
        <v>223</v>
      </c>
      <c r="AM77" s="32" t="s">
        <v>223</v>
      </c>
      <c r="AN77" s="32" t="s">
        <v>223</v>
      </c>
      <c r="AO77" s="32" t="s">
        <v>223</v>
      </c>
      <c r="AP77" s="32" t="s">
        <v>223</v>
      </c>
      <c r="AQ77" s="32" t="s">
        <v>223</v>
      </c>
      <c r="AR77" s="32" t="s">
        <v>223</v>
      </c>
      <c r="AS77" s="32" t="s">
        <v>223</v>
      </c>
      <c r="AT77" s="32" t="s">
        <v>223</v>
      </c>
      <c r="AU77" s="32" t="s">
        <v>223</v>
      </c>
      <c r="AV77" s="32" t="s">
        <v>223</v>
      </c>
    </row>
    <row r="78" spans="1:48" x14ac:dyDescent="0.25">
      <c r="A78" s="29">
        <v>44571</v>
      </c>
      <c r="B78" s="41" t="s">
        <v>218</v>
      </c>
      <c r="C78" s="44" t="s">
        <v>219</v>
      </c>
      <c r="D78" s="46">
        <v>2968.43</v>
      </c>
      <c r="E78" s="48">
        <v>2490.27</v>
      </c>
      <c r="F78" s="46">
        <v>20.61</v>
      </c>
      <c r="G78" s="26">
        <v>144</v>
      </c>
      <c r="L78" s="33"/>
      <c r="M78" s="33"/>
      <c r="N78" s="33"/>
      <c r="O78" s="33">
        <f>($E$78/$G$78)*0.5</f>
        <v>8.6467708333333331</v>
      </c>
      <c r="P78" s="33">
        <f t="shared" ref="P78:AF78" si="55">($E$78/$G$78)</f>
        <v>17.293541666666666</v>
      </c>
      <c r="Q78" s="33">
        <f t="shared" si="55"/>
        <v>17.293541666666666</v>
      </c>
      <c r="R78" s="33">
        <f t="shared" si="55"/>
        <v>17.293541666666666</v>
      </c>
      <c r="S78" s="33">
        <f t="shared" si="55"/>
        <v>17.293541666666666</v>
      </c>
      <c r="T78" s="33">
        <f t="shared" si="55"/>
        <v>17.293541666666666</v>
      </c>
      <c r="U78" s="33">
        <f t="shared" si="55"/>
        <v>17.293541666666666</v>
      </c>
      <c r="V78" s="33">
        <f t="shared" si="55"/>
        <v>17.293541666666666</v>
      </c>
      <c r="W78" s="33">
        <f t="shared" si="55"/>
        <v>17.293541666666666</v>
      </c>
      <c r="X78" s="33">
        <f t="shared" si="55"/>
        <v>17.293541666666666</v>
      </c>
      <c r="Y78" s="33">
        <f t="shared" si="55"/>
        <v>17.293541666666666</v>
      </c>
      <c r="Z78" s="33">
        <f t="shared" si="55"/>
        <v>17.293541666666666</v>
      </c>
      <c r="AA78" s="33">
        <f t="shared" si="55"/>
        <v>17.293541666666666</v>
      </c>
      <c r="AB78" s="33">
        <f t="shared" si="55"/>
        <v>17.293541666666666</v>
      </c>
      <c r="AC78" s="33">
        <f t="shared" si="55"/>
        <v>17.293541666666666</v>
      </c>
      <c r="AD78" s="33">
        <f t="shared" si="55"/>
        <v>17.293541666666666</v>
      </c>
      <c r="AE78" s="33">
        <f t="shared" si="55"/>
        <v>17.293541666666666</v>
      </c>
      <c r="AF78" s="33">
        <f t="shared" si="55"/>
        <v>17.293541666666666</v>
      </c>
      <c r="AG78" s="32" t="s">
        <v>223</v>
      </c>
      <c r="AH78" s="32" t="s">
        <v>223</v>
      </c>
      <c r="AI78" s="32" t="s">
        <v>223</v>
      </c>
      <c r="AJ78" s="32" t="s">
        <v>223</v>
      </c>
      <c r="AK78" s="32" t="s">
        <v>223</v>
      </c>
      <c r="AL78" s="32" t="s">
        <v>223</v>
      </c>
      <c r="AM78" s="32" t="s">
        <v>223</v>
      </c>
      <c r="AN78" s="32" t="s">
        <v>223</v>
      </c>
      <c r="AO78" s="32" t="s">
        <v>223</v>
      </c>
      <c r="AP78" s="32" t="s">
        <v>223</v>
      </c>
      <c r="AQ78" s="32" t="s">
        <v>223</v>
      </c>
      <c r="AR78" s="32" t="s">
        <v>223</v>
      </c>
      <c r="AS78" s="32" t="s">
        <v>223</v>
      </c>
      <c r="AT78" s="32" t="s">
        <v>223</v>
      </c>
      <c r="AU78" s="32" t="s">
        <v>223</v>
      </c>
      <c r="AV78" s="32" t="s">
        <v>223</v>
      </c>
    </row>
    <row r="79" spans="1:48" x14ac:dyDescent="0.25">
      <c r="A79" s="29">
        <v>44592</v>
      </c>
      <c r="B79" s="41" t="s">
        <v>220</v>
      </c>
      <c r="C79" s="44" t="s">
        <v>221</v>
      </c>
      <c r="D79" s="46">
        <v>7868.33</v>
      </c>
      <c r="E79" s="48">
        <v>6600.88</v>
      </c>
      <c r="F79" s="46">
        <v>54.64</v>
      </c>
      <c r="G79" s="26">
        <v>144</v>
      </c>
      <c r="L79" s="33"/>
      <c r="M79" s="33"/>
      <c r="N79" s="33"/>
      <c r="O79" s="38">
        <f>($E$79/$G$79)*0.5</f>
        <v>22.919722222222223</v>
      </c>
      <c r="P79" s="33">
        <f t="shared" ref="P79:AF79" si="56">($E$79/$G$79)</f>
        <v>45.839444444444446</v>
      </c>
      <c r="Q79" s="33">
        <f t="shared" si="56"/>
        <v>45.839444444444446</v>
      </c>
      <c r="R79" s="33">
        <f t="shared" si="56"/>
        <v>45.839444444444446</v>
      </c>
      <c r="S79" s="33">
        <f t="shared" si="56"/>
        <v>45.839444444444446</v>
      </c>
      <c r="T79" s="33">
        <f t="shared" si="56"/>
        <v>45.839444444444446</v>
      </c>
      <c r="U79" s="33">
        <f t="shared" si="56"/>
        <v>45.839444444444446</v>
      </c>
      <c r="V79" s="33">
        <f t="shared" si="56"/>
        <v>45.839444444444446</v>
      </c>
      <c r="W79" s="33">
        <f t="shared" si="56"/>
        <v>45.839444444444446</v>
      </c>
      <c r="X79" s="33">
        <f t="shared" si="56"/>
        <v>45.839444444444446</v>
      </c>
      <c r="Y79" s="33">
        <f t="shared" si="56"/>
        <v>45.839444444444446</v>
      </c>
      <c r="Z79" s="33">
        <f t="shared" si="56"/>
        <v>45.839444444444446</v>
      </c>
      <c r="AA79" s="33">
        <f t="shared" si="56"/>
        <v>45.839444444444446</v>
      </c>
      <c r="AB79" s="33">
        <f t="shared" si="56"/>
        <v>45.839444444444446</v>
      </c>
      <c r="AC79" s="33">
        <f t="shared" si="56"/>
        <v>45.839444444444446</v>
      </c>
      <c r="AD79" s="33">
        <f t="shared" si="56"/>
        <v>45.839444444444446</v>
      </c>
      <c r="AE79" s="33">
        <f t="shared" si="56"/>
        <v>45.839444444444446</v>
      </c>
      <c r="AF79" s="33">
        <f t="shared" si="56"/>
        <v>45.839444444444446</v>
      </c>
      <c r="AG79" s="32" t="s">
        <v>223</v>
      </c>
      <c r="AH79" s="32" t="s">
        <v>223</v>
      </c>
      <c r="AI79" s="32" t="s">
        <v>223</v>
      </c>
      <c r="AJ79" s="32" t="s">
        <v>223</v>
      </c>
      <c r="AK79" s="32" t="s">
        <v>223</v>
      </c>
      <c r="AL79" s="32" t="s">
        <v>223</v>
      </c>
      <c r="AM79" s="32" t="s">
        <v>223</v>
      </c>
      <c r="AN79" s="32" t="s">
        <v>223</v>
      </c>
      <c r="AO79" s="32" t="s">
        <v>223</v>
      </c>
      <c r="AP79" s="32" t="s">
        <v>223</v>
      </c>
      <c r="AQ79" s="32" t="s">
        <v>223</v>
      </c>
      <c r="AR79" s="32" t="s">
        <v>223</v>
      </c>
      <c r="AS79" s="32" t="s">
        <v>223</v>
      </c>
      <c r="AT79" s="32" t="s">
        <v>223</v>
      </c>
      <c r="AU79" s="32" t="s">
        <v>223</v>
      </c>
      <c r="AV79" s="32" t="s">
        <v>223</v>
      </c>
    </row>
    <row r="80" spans="1:48" x14ac:dyDescent="0.25">
      <c r="A80" s="29"/>
      <c r="B80" s="41"/>
      <c r="C80" s="44"/>
      <c r="D80" s="46"/>
      <c r="E80" s="48"/>
      <c r="F80" s="46"/>
      <c r="G80" s="26"/>
      <c r="L80" s="33"/>
      <c r="M80" s="33"/>
      <c r="N80" s="32"/>
      <c r="O80" s="32">
        <f>SUM(O2:O78)</f>
        <v>2266.6349328303177</v>
      </c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</row>
    <row r="81" spans="1:48" x14ac:dyDescent="0.25">
      <c r="F81" s="17"/>
    </row>
    <row r="82" spans="1:48" x14ac:dyDescent="0.25">
      <c r="A82" s="29">
        <v>44600</v>
      </c>
      <c r="B82" s="41" t="s">
        <v>225</v>
      </c>
      <c r="C82" s="92" t="s">
        <v>353</v>
      </c>
      <c r="D82" s="46">
        <v>796.08</v>
      </c>
      <c r="E82" s="48">
        <v>685.4</v>
      </c>
      <c r="F82" s="46">
        <v>6.53</v>
      </c>
      <c r="G82" s="26">
        <v>122</v>
      </c>
      <c r="I82" s="33"/>
      <c r="J82" s="33"/>
      <c r="K82" s="33"/>
      <c r="L82" s="33"/>
      <c r="M82" s="33"/>
      <c r="N82" s="33"/>
      <c r="O82" s="33"/>
      <c r="P82" s="33">
        <f>($E$82/$G$82)*0.5</f>
        <v>2.8090163934426227</v>
      </c>
      <c r="Q82" s="33">
        <f t="shared" ref="Q82:AF82" si="57">($E$82/$G$82)</f>
        <v>5.6180327868852453</v>
      </c>
      <c r="R82" s="33">
        <f t="shared" si="57"/>
        <v>5.6180327868852453</v>
      </c>
      <c r="S82" s="33">
        <f t="shared" si="57"/>
        <v>5.6180327868852453</v>
      </c>
      <c r="T82" s="33">
        <f t="shared" si="57"/>
        <v>5.6180327868852453</v>
      </c>
      <c r="U82" s="33">
        <f t="shared" si="57"/>
        <v>5.6180327868852453</v>
      </c>
      <c r="V82" s="33">
        <f t="shared" si="57"/>
        <v>5.6180327868852453</v>
      </c>
      <c r="W82" s="33">
        <f t="shared" si="57"/>
        <v>5.6180327868852453</v>
      </c>
      <c r="X82" s="33">
        <f t="shared" si="57"/>
        <v>5.6180327868852453</v>
      </c>
      <c r="Y82" s="33">
        <f t="shared" si="57"/>
        <v>5.6180327868852453</v>
      </c>
      <c r="Z82" s="33">
        <f t="shared" si="57"/>
        <v>5.6180327868852453</v>
      </c>
      <c r="AA82" s="33">
        <f t="shared" si="57"/>
        <v>5.6180327868852453</v>
      </c>
      <c r="AB82" s="33">
        <f t="shared" si="57"/>
        <v>5.6180327868852453</v>
      </c>
      <c r="AC82" s="33">
        <f t="shared" si="57"/>
        <v>5.6180327868852453</v>
      </c>
      <c r="AD82" s="33">
        <f t="shared" si="57"/>
        <v>5.6180327868852453</v>
      </c>
      <c r="AE82" s="33">
        <f t="shared" si="57"/>
        <v>5.6180327868852453</v>
      </c>
      <c r="AF82" s="33">
        <f t="shared" si="57"/>
        <v>5.6180327868852453</v>
      </c>
      <c r="AG82" s="32" t="s">
        <v>223</v>
      </c>
      <c r="AH82" s="32" t="s">
        <v>223</v>
      </c>
      <c r="AI82" s="32" t="s">
        <v>223</v>
      </c>
      <c r="AJ82" s="32" t="s">
        <v>223</v>
      </c>
      <c r="AK82" s="32" t="s">
        <v>223</v>
      </c>
      <c r="AL82" s="32" t="s">
        <v>223</v>
      </c>
      <c r="AM82" s="32" t="s">
        <v>223</v>
      </c>
      <c r="AN82" s="32" t="s">
        <v>223</v>
      </c>
      <c r="AO82" s="32" t="s">
        <v>223</v>
      </c>
      <c r="AP82" s="32" t="s">
        <v>223</v>
      </c>
      <c r="AQ82" s="32" t="s">
        <v>223</v>
      </c>
      <c r="AR82" s="32" t="s">
        <v>223</v>
      </c>
      <c r="AS82" s="32" t="s">
        <v>223</v>
      </c>
      <c r="AT82" s="32" t="s">
        <v>223</v>
      </c>
      <c r="AU82" s="32" t="s">
        <v>223</v>
      </c>
      <c r="AV82" s="32" t="s">
        <v>223</v>
      </c>
    </row>
    <row r="83" spans="1:48" x14ac:dyDescent="0.25">
      <c r="A83" s="29">
        <v>44607</v>
      </c>
      <c r="B83" s="41" t="s">
        <v>226</v>
      </c>
      <c r="C83" s="44" t="s">
        <v>227</v>
      </c>
      <c r="D83" s="46">
        <v>8931.16</v>
      </c>
      <c r="E83" s="48">
        <v>7492.5</v>
      </c>
      <c r="F83" s="46">
        <v>62.02</v>
      </c>
      <c r="G83" s="26">
        <v>144</v>
      </c>
      <c r="L83" s="33"/>
      <c r="M83" s="33"/>
      <c r="N83" s="33"/>
      <c r="O83" s="33"/>
      <c r="P83" s="33">
        <f>($E$83/$G$83)*0.5</f>
        <v>26.015625</v>
      </c>
      <c r="Q83" s="33">
        <f t="shared" ref="Q83:AF83" si="58">($E$83/$G$83)</f>
        <v>52.03125</v>
      </c>
      <c r="R83" s="33">
        <f t="shared" si="58"/>
        <v>52.03125</v>
      </c>
      <c r="S83" s="33">
        <f t="shared" si="58"/>
        <v>52.03125</v>
      </c>
      <c r="T83" s="33">
        <f t="shared" si="58"/>
        <v>52.03125</v>
      </c>
      <c r="U83" s="33">
        <f t="shared" si="58"/>
        <v>52.03125</v>
      </c>
      <c r="V83" s="33">
        <f t="shared" si="58"/>
        <v>52.03125</v>
      </c>
      <c r="W83" s="33">
        <f t="shared" si="58"/>
        <v>52.03125</v>
      </c>
      <c r="X83" s="33">
        <f t="shared" si="58"/>
        <v>52.03125</v>
      </c>
      <c r="Y83" s="33">
        <f t="shared" si="58"/>
        <v>52.03125</v>
      </c>
      <c r="Z83" s="33">
        <f t="shared" si="58"/>
        <v>52.03125</v>
      </c>
      <c r="AA83" s="33">
        <f t="shared" si="58"/>
        <v>52.03125</v>
      </c>
      <c r="AB83" s="33">
        <f t="shared" si="58"/>
        <v>52.03125</v>
      </c>
      <c r="AC83" s="33">
        <f t="shared" si="58"/>
        <v>52.03125</v>
      </c>
      <c r="AD83" s="33">
        <f t="shared" si="58"/>
        <v>52.03125</v>
      </c>
      <c r="AE83" s="33">
        <f t="shared" si="58"/>
        <v>52.03125</v>
      </c>
      <c r="AF83" s="33">
        <f t="shared" si="58"/>
        <v>52.03125</v>
      </c>
      <c r="AG83" s="32" t="s">
        <v>223</v>
      </c>
      <c r="AH83" s="32" t="s">
        <v>223</v>
      </c>
      <c r="AI83" s="32" t="s">
        <v>223</v>
      </c>
      <c r="AJ83" s="32" t="s">
        <v>223</v>
      </c>
      <c r="AK83" s="32" t="s">
        <v>223</v>
      </c>
      <c r="AL83" s="32" t="s">
        <v>223</v>
      </c>
      <c r="AM83" s="32" t="s">
        <v>223</v>
      </c>
      <c r="AN83" s="32" t="s">
        <v>223</v>
      </c>
      <c r="AO83" s="32" t="s">
        <v>223</v>
      </c>
      <c r="AP83" s="32" t="s">
        <v>223</v>
      </c>
      <c r="AQ83" s="32" t="s">
        <v>223</v>
      </c>
      <c r="AR83" s="32" t="s">
        <v>223</v>
      </c>
      <c r="AS83" s="32" t="s">
        <v>223</v>
      </c>
      <c r="AT83" s="32" t="s">
        <v>223</v>
      </c>
      <c r="AU83" s="32" t="s">
        <v>223</v>
      </c>
      <c r="AV83" s="32" t="s">
        <v>223</v>
      </c>
    </row>
    <row r="84" spans="1:48" x14ac:dyDescent="0.25">
      <c r="A84" s="29">
        <v>44613</v>
      </c>
      <c r="B84" s="41" t="s">
        <v>228</v>
      </c>
      <c r="C84" s="44" t="s">
        <v>229</v>
      </c>
      <c r="D84" s="46">
        <v>2405.7199999999998</v>
      </c>
      <c r="E84" s="48">
        <v>2020.57</v>
      </c>
      <c r="F84" s="46">
        <v>16.82</v>
      </c>
      <c r="G84" s="26">
        <v>143</v>
      </c>
      <c r="L84" s="33"/>
      <c r="M84" s="33"/>
      <c r="N84" s="33"/>
      <c r="O84" s="33"/>
      <c r="P84" s="33">
        <f>($E$84/$G$84)*0.5</f>
        <v>7.0649300699300701</v>
      </c>
      <c r="Q84" s="33">
        <f t="shared" ref="Q84:AF84" si="59">($E$84/$G$84)</f>
        <v>14.12986013986014</v>
      </c>
      <c r="R84" s="33">
        <f t="shared" si="59"/>
        <v>14.12986013986014</v>
      </c>
      <c r="S84" s="33">
        <f t="shared" si="59"/>
        <v>14.12986013986014</v>
      </c>
      <c r="T84" s="33">
        <f t="shared" si="59"/>
        <v>14.12986013986014</v>
      </c>
      <c r="U84" s="33">
        <f t="shared" si="59"/>
        <v>14.12986013986014</v>
      </c>
      <c r="V84" s="33">
        <f t="shared" si="59"/>
        <v>14.12986013986014</v>
      </c>
      <c r="W84" s="33">
        <f t="shared" si="59"/>
        <v>14.12986013986014</v>
      </c>
      <c r="X84" s="33">
        <f t="shared" si="59"/>
        <v>14.12986013986014</v>
      </c>
      <c r="Y84" s="33">
        <f t="shared" si="59"/>
        <v>14.12986013986014</v>
      </c>
      <c r="Z84" s="33">
        <f t="shared" si="59"/>
        <v>14.12986013986014</v>
      </c>
      <c r="AA84" s="33">
        <f t="shared" si="59"/>
        <v>14.12986013986014</v>
      </c>
      <c r="AB84" s="33">
        <f t="shared" si="59"/>
        <v>14.12986013986014</v>
      </c>
      <c r="AC84" s="33">
        <f t="shared" si="59"/>
        <v>14.12986013986014</v>
      </c>
      <c r="AD84" s="33">
        <f t="shared" si="59"/>
        <v>14.12986013986014</v>
      </c>
      <c r="AE84" s="33">
        <f t="shared" si="59"/>
        <v>14.12986013986014</v>
      </c>
      <c r="AF84" s="33">
        <f t="shared" si="59"/>
        <v>14.12986013986014</v>
      </c>
      <c r="AG84" s="32" t="s">
        <v>223</v>
      </c>
      <c r="AH84" s="32" t="s">
        <v>223</v>
      </c>
      <c r="AI84" s="32" t="s">
        <v>223</v>
      </c>
      <c r="AJ84" s="32" t="s">
        <v>223</v>
      </c>
      <c r="AK84" s="32" t="s">
        <v>223</v>
      </c>
      <c r="AL84" s="32" t="s">
        <v>223</v>
      </c>
      <c r="AM84" s="32" t="s">
        <v>223</v>
      </c>
      <c r="AN84" s="32" t="s">
        <v>223</v>
      </c>
      <c r="AO84" s="32" t="s">
        <v>223</v>
      </c>
      <c r="AP84" s="32" t="s">
        <v>223</v>
      </c>
      <c r="AQ84" s="32" t="s">
        <v>223</v>
      </c>
      <c r="AR84" s="32" t="s">
        <v>223</v>
      </c>
      <c r="AS84" s="32" t="s">
        <v>223</v>
      </c>
      <c r="AT84" s="32" t="s">
        <v>223</v>
      </c>
      <c r="AU84" s="32" t="s">
        <v>223</v>
      </c>
      <c r="AV84" s="32" t="s">
        <v>223</v>
      </c>
    </row>
    <row r="85" spans="1:48" x14ac:dyDescent="0.25">
      <c r="A85" s="29">
        <v>44613</v>
      </c>
      <c r="B85" s="41" t="s">
        <v>230</v>
      </c>
      <c r="C85" s="44" t="s">
        <v>231</v>
      </c>
      <c r="D85" s="46">
        <v>7695.69</v>
      </c>
      <c r="E85" s="48">
        <v>6540.15</v>
      </c>
      <c r="F85" s="46">
        <v>57.86</v>
      </c>
      <c r="G85" s="26">
        <v>133</v>
      </c>
      <c r="L85" s="33"/>
      <c r="M85" s="33"/>
      <c r="N85" s="33"/>
      <c r="O85" s="33"/>
      <c r="P85" s="33">
        <f>($E$85/$G$85)*0.5</f>
        <v>24.587030075187968</v>
      </c>
      <c r="Q85" s="33">
        <f t="shared" ref="Q85:AF85" si="60">($E$85/$G$85)</f>
        <v>49.174060150375936</v>
      </c>
      <c r="R85" s="33">
        <f t="shared" si="60"/>
        <v>49.174060150375936</v>
      </c>
      <c r="S85" s="33">
        <f t="shared" si="60"/>
        <v>49.174060150375936</v>
      </c>
      <c r="T85" s="33">
        <f t="shared" si="60"/>
        <v>49.174060150375936</v>
      </c>
      <c r="U85" s="33">
        <f t="shared" si="60"/>
        <v>49.174060150375936</v>
      </c>
      <c r="V85" s="33">
        <f t="shared" si="60"/>
        <v>49.174060150375936</v>
      </c>
      <c r="W85" s="33">
        <f t="shared" si="60"/>
        <v>49.174060150375936</v>
      </c>
      <c r="X85" s="33">
        <f t="shared" si="60"/>
        <v>49.174060150375936</v>
      </c>
      <c r="Y85" s="33">
        <f t="shared" si="60"/>
        <v>49.174060150375936</v>
      </c>
      <c r="Z85" s="33">
        <f t="shared" si="60"/>
        <v>49.174060150375936</v>
      </c>
      <c r="AA85" s="33">
        <f t="shared" si="60"/>
        <v>49.174060150375936</v>
      </c>
      <c r="AB85" s="33">
        <f t="shared" si="60"/>
        <v>49.174060150375936</v>
      </c>
      <c r="AC85" s="33">
        <f t="shared" si="60"/>
        <v>49.174060150375936</v>
      </c>
      <c r="AD85" s="33">
        <f t="shared" si="60"/>
        <v>49.174060150375936</v>
      </c>
      <c r="AE85" s="33">
        <f t="shared" si="60"/>
        <v>49.174060150375936</v>
      </c>
      <c r="AF85" s="33">
        <f t="shared" si="60"/>
        <v>49.174060150375936</v>
      </c>
      <c r="AG85" s="32" t="s">
        <v>223</v>
      </c>
      <c r="AH85" s="32" t="s">
        <v>223</v>
      </c>
      <c r="AI85" s="32" t="s">
        <v>223</v>
      </c>
      <c r="AJ85" s="32" t="s">
        <v>223</v>
      </c>
      <c r="AK85" s="32" t="s">
        <v>223</v>
      </c>
      <c r="AL85" s="32" t="s">
        <v>223</v>
      </c>
      <c r="AM85" s="32" t="s">
        <v>223</v>
      </c>
      <c r="AN85" s="32" t="s">
        <v>223</v>
      </c>
      <c r="AO85" s="32" t="s">
        <v>223</v>
      </c>
      <c r="AP85" s="32" t="s">
        <v>223</v>
      </c>
      <c r="AQ85" s="32" t="s">
        <v>223</v>
      </c>
      <c r="AR85" s="32" t="s">
        <v>223</v>
      </c>
      <c r="AS85" s="32" t="s">
        <v>223</v>
      </c>
      <c r="AT85" s="32" t="s">
        <v>223</v>
      </c>
      <c r="AU85" s="32" t="s">
        <v>223</v>
      </c>
      <c r="AV85" s="32" t="s">
        <v>223</v>
      </c>
    </row>
    <row r="86" spans="1:48" x14ac:dyDescent="0.25">
      <c r="A86" s="29">
        <v>44620</v>
      </c>
      <c r="B86" s="41" t="s">
        <v>232</v>
      </c>
      <c r="C86" s="44" t="s">
        <v>233</v>
      </c>
      <c r="D86" s="46">
        <v>8379.85</v>
      </c>
      <c r="E86" s="48">
        <v>7030</v>
      </c>
      <c r="F86" s="46">
        <v>58.19</v>
      </c>
      <c r="G86" s="26">
        <v>144</v>
      </c>
      <c r="L86" s="33"/>
      <c r="M86" s="33"/>
      <c r="N86" s="33"/>
      <c r="O86" s="33"/>
      <c r="P86" s="38">
        <f>($E$86/$G$86)*0.5</f>
        <v>24.409722222222221</v>
      </c>
      <c r="Q86" s="33">
        <f t="shared" ref="Q86:AF86" si="61">($E$86/$G$86)</f>
        <v>48.819444444444443</v>
      </c>
      <c r="R86" s="33">
        <f t="shared" si="61"/>
        <v>48.819444444444443</v>
      </c>
      <c r="S86" s="33">
        <f t="shared" si="61"/>
        <v>48.819444444444443</v>
      </c>
      <c r="T86" s="33">
        <f t="shared" si="61"/>
        <v>48.819444444444443</v>
      </c>
      <c r="U86" s="33">
        <f t="shared" si="61"/>
        <v>48.819444444444443</v>
      </c>
      <c r="V86" s="33">
        <f t="shared" si="61"/>
        <v>48.819444444444443</v>
      </c>
      <c r="W86" s="33">
        <f t="shared" si="61"/>
        <v>48.819444444444443</v>
      </c>
      <c r="X86" s="33">
        <f t="shared" si="61"/>
        <v>48.819444444444443</v>
      </c>
      <c r="Y86" s="33">
        <f t="shared" si="61"/>
        <v>48.819444444444443</v>
      </c>
      <c r="Z86" s="33">
        <f t="shared" si="61"/>
        <v>48.819444444444443</v>
      </c>
      <c r="AA86" s="33">
        <f t="shared" si="61"/>
        <v>48.819444444444443</v>
      </c>
      <c r="AB86" s="33">
        <f t="shared" si="61"/>
        <v>48.819444444444443</v>
      </c>
      <c r="AC86" s="33">
        <f t="shared" si="61"/>
        <v>48.819444444444443</v>
      </c>
      <c r="AD86" s="33">
        <f t="shared" si="61"/>
        <v>48.819444444444443</v>
      </c>
      <c r="AE86" s="33">
        <f t="shared" si="61"/>
        <v>48.819444444444443</v>
      </c>
      <c r="AF86" s="33">
        <f t="shared" si="61"/>
        <v>48.819444444444443</v>
      </c>
      <c r="AG86" s="32" t="s">
        <v>223</v>
      </c>
      <c r="AH86" s="32" t="s">
        <v>223</v>
      </c>
      <c r="AI86" s="32" t="s">
        <v>223</v>
      </c>
      <c r="AJ86" s="32" t="s">
        <v>223</v>
      </c>
      <c r="AK86" s="32" t="s">
        <v>223</v>
      </c>
      <c r="AL86" s="32" t="s">
        <v>223</v>
      </c>
      <c r="AM86" s="32" t="s">
        <v>223</v>
      </c>
      <c r="AN86" s="32" t="s">
        <v>223</v>
      </c>
      <c r="AO86" s="32" t="s">
        <v>223</v>
      </c>
      <c r="AP86" s="32" t="s">
        <v>223</v>
      </c>
      <c r="AQ86" s="32" t="s">
        <v>223</v>
      </c>
      <c r="AR86" s="32" t="s">
        <v>223</v>
      </c>
      <c r="AS86" s="32" t="s">
        <v>223</v>
      </c>
      <c r="AT86" s="32" t="s">
        <v>223</v>
      </c>
      <c r="AU86" s="32" t="s">
        <v>223</v>
      </c>
      <c r="AV86" s="32" t="s">
        <v>223</v>
      </c>
    </row>
    <row r="87" spans="1:48" x14ac:dyDescent="0.25">
      <c r="D87" s="17"/>
      <c r="E87" s="17"/>
      <c r="F87" s="17"/>
      <c r="P87" s="35">
        <f>SUM(P34:P86)</f>
        <v>1765.4794855642854</v>
      </c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</row>
    <row r="88" spans="1:48" x14ac:dyDescent="0.25">
      <c r="D88" s="17"/>
      <c r="E88" s="17"/>
      <c r="F88" s="17"/>
    </row>
    <row r="89" spans="1:48" x14ac:dyDescent="0.25">
      <c r="A89" s="29">
        <v>44627</v>
      </c>
      <c r="B89" s="41" t="s">
        <v>242</v>
      </c>
      <c r="C89" s="44" t="s">
        <v>243</v>
      </c>
      <c r="D89" s="46">
        <v>11160.22</v>
      </c>
      <c r="E89" s="48">
        <v>9362.5</v>
      </c>
      <c r="F89" s="46">
        <v>77.5</v>
      </c>
      <c r="G89" s="26">
        <v>144</v>
      </c>
      <c r="I89" s="33"/>
      <c r="J89" s="33"/>
      <c r="K89" s="33"/>
      <c r="L89" s="33"/>
      <c r="M89" s="33"/>
      <c r="N89" s="33"/>
      <c r="O89" s="33"/>
      <c r="P89" s="33"/>
      <c r="Q89" s="33">
        <f>($E$89/$G$89)*0.5</f>
        <v>32.508680555555557</v>
      </c>
      <c r="R89" s="33">
        <f t="shared" ref="R89:AF89" si="62">($E$89/$G$89)</f>
        <v>65.017361111111114</v>
      </c>
      <c r="S89" s="33">
        <f t="shared" si="62"/>
        <v>65.017361111111114</v>
      </c>
      <c r="T89" s="33">
        <f t="shared" si="62"/>
        <v>65.017361111111114</v>
      </c>
      <c r="U89" s="33">
        <f t="shared" si="62"/>
        <v>65.017361111111114</v>
      </c>
      <c r="V89" s="33">
        <f t="shared" si="62"/>
        <v>65.017361111111114</v>
      </c>
      <c r="W89" s="33">
        <f t="shared" si="62"/>
        <v>65.017361111111114</v>
      </c>
      <c r="X89" s="33">
        <f t="shared" si="62"/>
        <v>65.017361111111114</v>
      </c>
      <c r="Y89" s="33">
        <f t="shared" si="62"/>
        <v>65.017361111111114</v>
      </c>
      <c r="Z89" s="33">
        <f t="shared" si="62"/>
        <v>65.017361111111114</v>
      </c>
      <c r="AA89" s="33">
        <f t="shared" si="62"/>
        <v>65.017361111111114</v>
      </c>
      <c r="AB89" s="33">
        <f t="shared" si="62"/>
        <v>65.017361111111114</v>
      </c>
      <c r="AC89" s="33">
        <f t="shared" si="62"/>
        <v>65.017361111111114</v>
      </c>
      <c r="AD89" s="33">
        <f t="shared" si="62"/>
        <v>65.017361111111114</v>
      </c>
      <c r="AE89" s="33">
        <f t="shared" si="62"/>
        <v>65.017361111111114</v>
      </c>
      <c r="AF89" s="33">
        <f t="shared" si="62"/>
        <v>65.017361111111114</v>
      </c>
      <c r="AG89" s="32" t="s">
        <v>223</v>
      </c>
      <c r="AH89" s="32" t="s">
        <v>223</v>
      </c>
      <c r="AI89" s="32" t="s">
        <v>223</v>
      </c>
      <c r="AJ89" s="32" t="s">
        <v>223</v>
      </c>
      <c r="AK89" s="32" t="s">
        <v>223</v>
      </c>
      <c r="AL89" s="32" t="s">
        <v>223</v>
      </c>
      <c r="AM89" s="32" t="s">
        <v>223</v>
      </c>
      <c r="AN89" s="32" t="s">
        <v>223</v>
      </c>
      <c r="AO89" s="32" t="s">
        <v>223</v>
      </c>
      <c r="AP89" s="32" t="s">
        <v>223</v>
      </c>
      <c r="AQ89" s="32" t="s">
        <v>223</v>
      </c>
      <c r="AR89" s="32" t="s">
        <v>223</v>
      </c>
      <c r="AS89" s="32" t="s">
        <v>223</v>
      </c>
      <c r="AT89" s="32" t="s">
        <v>223</v>
      </c>
      <c r="AU89" s="32" t="s">
        <v>223</v>
      </c>
      <c r="AV89" s="32" t="s">
        <v>223</v>
      </c>
    </row>
    <row r="90" spans="1:48" x14ac:dyDescent="0.25">
      <c r="A90" s="29">
        <v>44627</v>
      </c>
      <c r="B90" s="41" t="s">
        <v>224</v>
      </c>
      <c r="C90" s="44" t="s">
        <v>244</v>
      </c>
      <c r="D90" s="46">
        <v>9950.06</v>
      </c>
      <c r="E90" s="48">
        <v>8566.7099999999991</v>
      </c>
      <c r="F90" s="46">
        <v>81.56</v>
      </c>
      <c r="G90" s="26">
        <v>122</v>
      </c>
      <c r="L90" s="33"/>
      <c r="M90" s="33"/>
      <c r="N90" s="33"/>
      <c r="O90" s="33"/>
      <c r="P90" s="33"/>
      <c r="Q90" s="33">
        <f>($E$90/$G$90)*0.5</f>
        <v>35.109467213114748</v>
      </c>
      <c r="R90" s="33">
        <f t="shared" ref="R90:AF90" si="63">($E$90/$G$90)</f>
        <v>70.218934426229495</v>
      </c>
      <c r="S90" s="33">
        <f t="shared" si="63"/>
        <v>70.218934426229495</v>
      </c>
      <c r="T90" s="33">
        <f t="shared" si="63"/>
        <v>70.218934426229495</v>
      </c>
      <c r="U90" s="33">
        <f t="shared" si="63"/>
        <v>70.218934426229495</v>
      </c>
      <c r="V90" s="33">
        <f t="shared" si="63"/>
        <v>70.218934426229495</v>
      </c>
      <c r="W90" s="33">
        <f t="shared" si="63"/>
        <v>70.218934426229495</v>
      </c>
      <c r="X90" s="33">
        <f t="shared" si="63"/>
        <v>70.218934426229495</v>
      </c>
      <c r="Y90" s="33">
        <f t="shared" si="63"/>
        <v>70.218934426229495</v>
      </c>
      <c r="Z90" s="33">
        <f t="shared" si="63"/>
        <v>70.218934426229495</v>
      </c>
      <c r="AA90" s="33">
        <f t="shared" si="63"/>
        <v>70.218934426229495</v>
      </c>
      <c r="AB90" s="33">
        <f t="shared" si="63"/>
        <v>70.218934426229495</v>
      </c>
      <c r="AC90" s="33">
        <f t="shared" si="63"/>
        <v>70.218934426229495</v>
      </c>
      <c r="AD90" s="33">
        <f t="shared" si="63"/>
        <v>70.218934426229495</v>
      </c>
      <c r="AE90" s="33">
        <f t="shared" si="63"/>
        <v>70.218934426229495</v>
      </c>
      <c r="AF90" s="33">
        <f t="shared" si="63"/>
        <v>70.218934426229495</v>
      </c>
      <c r="AG90" s="32" t="s">
        <v>223</v>
      </c>
      <c r="AH90" s="32" t="s">
        <v>223</v>
      </c>
      <c r="AI90" s="32" t="s">
        <v>223</v>
      </c>
      <c r="AJ90" s="32" t="s">
        <v>223</v>
      </c>
      <c r="AK90" s="32" t="s">
        <v>223</v>
      </c>
      <c r="AL90" s="32" t="s">
        <v>223</v>
      </c>
      <c r="AM90" s="32" t="s">
        <v>223</v>
      </c>
      <c r="AN90" s="32" t="s">
        <v>223</v>
      </c>
      <c r="AO90" s="32" t="s">
        <v>223</v>
      </c>
      <c r="AP90" s="32" t="s">
        <v>223</v>
      </c>
      <c r="AQ90" s="32" t="s">
        <v>223</v>
      </c>
      <c r="AR90" s="32" t="s">
        <v>223</v>
      </c>
      <c r="AS90" s="32" t="s">
        <v>223</v>
      </c>
      <c r="AT90" s="32" t="s">
        <v>223</v>
      </c>
      <c r="AU90" s="32" t="s">
        <v>223</v>
      </c>
      <c r="AV90" s="32" t="s">
        <v>223</v>
      </c>
    </row>
    <row r="91" spans="1:48" x14ac:dyDescent="0.25">
      <c r="A91" s="29">
        <v>44627</v>
      </c>
      <c r="B91" s="41" t="s">
        <v>245</v>
      </c>
      <c r="C91" s="44" t="s">
        <v>246</v>
      </c>
      <c r="D91" s="46">
        <v>7738.24</v>
      </c>
      <c r="E91" s="48">
        <v>6530</v>
      </c>
      <c r="F91" s="46">
        <v>55.67</v>
      </c>
      <c r="G91" s="26">
        <v>139</v>
      </c>
      <c r="L91" s="33"/>
      <c r="M91" s="33"/>
      <c r="N91" s="33"/>
      <c r="O91" s="33"/>
      <c r="P91" s="33"/>
      <c r="Q91" s="38">
        <f>($E$91/$G$91)*0.5</f>
        <v>23.489208633093526</v>
      </c>
      <c r="R91" s="33">
        <f t="shared" ref="R91:AF91" si="64">($E$91/$G$91)</f>
        <v>46.978417266187051</v>
      </c>
      <c r="S91" s="33">
        <f t="shared" si="64"/>
        <v>46.978417266187051</v>
      </c>
      <c r="T91" s="33">
        <f t="shared" si="64"/>
        <v>46.978417266187051</v>
      </c>
      <c r="U91" s="33">
        <f t="shared" si="64"/>
        <v>46.978417266187051</v>
      </c>
      <c r="V91" s="33">
        <f t="shared" si="64"/>
        <v>46.978417266187051</v>
      </c>
      <c r="W91" s="33">
        <f t="shared" si="64"/>
        <v>46.978417266187051</v>
      </c>
      <c r="X91" s="33">
        <f t="shared" si="64"/>
        <v>46.978417266187051</v>
      </c>
      <c r="Y91" s="33">
        <f t="shared" si="64"/>
        <v>46.978417266187051</v>
      </c>
      <c r="Z91" s="33">
        <f t="shared" si="64"/>
        <v>46.978417266187051</v>
      </c>
      <c r="AA91" s="33">
        <f t="shared" si="64"/>
        <v>46.978417266187051</v>
      </c>
      <c r="AB91" s="33">
        <f t="shared" si="64"/>
        <v>46.978417266187051</v>
      </c>
      <c r="AC91" s="33">
        <f t="shared" si="64"/>
        <v>46.978417266187051</v>
      </c>
      <c r="AD91" s="33">
        <f t="shared" si="64"/>
        <v>46.978417266187051</v>
      </c>
      <c r="AE91" s="33">
        <f t="shared" si="64"/>
        <v>46.978417266187051</v>
      </c>
      <c r="AF91" s="33">
        <f t="shared" si="64"/>
        <v>46.978417266187051</v>
      </c>
      <c r="AG91" s="32" t="s">
        <v>223</v>
      </c>
      <c r="AH91" s="32" t="s">
        <v>223</v>
      </c>
      <c r="AI91" s="32" t="s">
        <v>223</v>
      </c>
      <c r="AJ91" s="32" t="s">
        <v>223</v>
      </c>
      <c r="AK91" s="32" t="s">
        <v>223</v>
      </c>
      <c r="AL91" s="32" t="s">
        <v>223</v>
      </c>
      <c r="AM91" s="32" t="s">
        <v>223</v>
      </c>
      <c r="AN91" s="32" t="s">
        <v>223</v>
      </c>
      <c r="AO91" s="32" t="s">
        <v>223</v>
      </c>
      <c r="AP91" s="32" t="s">
        <v>223</v>
      </c>
      <c r="AQ91" s="32" t="s">
        <v>223</v>
      </c>
      <c r="AR91" s="32" t="s">
        <v>223</v>
      </c>
      <c r="AS91" s="32" t="s">
        <v>223</v>
      </c>
      <c r="AT91" s="32" t="s">
        <v>223</v>
      </c>
      <c r="AU91" s="32" t="s">
        <v>223</v>
      </c>
      <c r="AV91" s="32" t="s">
        <v>223</v>
      </c>
    </row>
    <row r="92" spans="1:48" x14ac:dyDescent="0.25">
      <c r="D92" s="17"/>
      <c r="E92" s="17"/>
      <c r="F92" s="17"/>
      <c r="P92" s="35"/>
      <c r="Q92" s="35">
        <f>SUM(Q34:Q91)</f>
        <v>1941.4731657268321</v>
      </c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</row>
    <row r="93" spans="1:48" x14ac:dyDescent="0.25">
      <c r="D93" s="17"/>
      <c r="E93" s="17"/>
      <c r="F93" s="17"/>
    </row>
    <row r="94" spans="1:48" x14ac:dyDescent="0.25">
      <c r="A94" s="29">
        <v>44662</v>
      </c>
      <c r="B94" s="41">
        <v>5051802142</v>
      </c>
      <c r="C94" s="44" t="s">
        <v>251</v>
      </c>
      <c r="D94" s="46">
        <v>1856.68</v>
      </c>
      <c r="E94" s="48">
        <v>1557.6</v>
      </c>
      <c r="F94" s="46">
        <v>12.89</v>
      </c>
      <c r="G94" s="26">
        <v>144</v>
      </c>
      <c r="I94" s="33"/>
      <c r="J94" s="33"/>
      <c r="K94" s="33"/>
      <c r="L94" s="33"/>
      <c r="M94" s="33"/>
      <c r="N94" s="33"/>
      <c r="O94" s="33"/>
      <c r="P94" s="33"/>
      <c r="Q94" s="33"/>
      <c r="R94" s="33">
        <f>($E$94/$G$94)*0.5</f>
        <v>5.4083333333333332</v>
      </c>
      <c r="S94" s="33">
        <f t="shared" ref="S94:AF94" si="65">($E$94/$G$94)</f>
        <v>10.816666666666666</v>
      </c>
      <c r="T94" s="33">
        <f t="shared" si="65"/>
        <v>10.816666666666666</v>
      </c>
      <c r="U94" s="33">
        <f t="shared" si="65"/>
        <v>10.816666666666666</v>
      </c>
      <c r="V94" s="33">
        <f t="shared" si="65"/>
        <v>10.816666666666666</v>
      </c>
      <c r="W94" s="33">
        <f t="shared" si="65"/>
        <v>10.816666666666666</v>
      </c>
      <c r="X94" s="33">
        <f t="shared" si="65"/>
        <v>10.816666666666666</v>
      </c>
      <c r="Y94" s="33">
        <f t="shared" si="65"/>
        <v>10.816666666666666</v>
      </c>
      <c r="Z94" s="33">
        <f t="shared" si="65"/>
        <v>10.816666666666666</v>
      </c>
      <c r="AA94" s="33">
        <f t="shared" si="65"/>
        <v>10.816666666666666</v>
      </c>
      <c r="AB94" s="33">
        <f t="shared" si="65"/>
        <v>10.816666666666666</v>
      </c>
      <c r="AC94" s="33">
        <f t="shared" si="65"/>
        <v>10.816666666666666</v>
      </c>
      <c r="AD94" s="33">
        <f t="shared" si="65"/>
        <v>10.816666666666666</v>
      </c>
      <c r="AE94" s="33">
        <f t="shared" si="65"/>
        <v>10.816666666666666</v>
      </c>
      <c r="AF94" s="33">
        <f t="shared" si="65"/>
        <v>10.816666666666666</v>
      </c>
      <c r="AG94" s="32" t="s">
        <v>223</v>
      </c>
      <c r="AH94" s="32" t="s">
        <v>223</v>
      </c>
      <c r="AI94" s="32" t="s">
        <v>223</v>
      </c>
      <c r="AJ94" s="32" t="s">
        <v>223</v>
      </c>
      <c r="AK94" s="32" t="s">
        <v>223</v>
      </c>
      <c r="AL94" s="32" t="s">
        <v>223</v>
      </c>
      <c r="AM94" s="32" t="s">
        <v>223</v>
      </c>
      <c r="AN94" s="32" t="s">
        <v>223</v>
      </c>
      <c r="AO94" s="32" t="s">
        <v>223</v>
      </c>
      <c r="AP94" s="32" t="s">
        <v>223</v>
      </c>
      <c r="AQ94" s="32" t="s">
        <v>223</v>
      </c>
      <c r="AR94" s="32" t="s">
        <v>223</v>
      </c>
      <c r="AS94" s="32" t="s">
        <v>223</v>
      </c>
      <c r="AT94" s="32" t="s">
        <v>223</v>
      </c>
      <c r="AU94" s="32" t="s">
        <v>223</v>
      </c>
      <c r="AV94" s="32" t="s">
        <v>223</v>
      </c>
    </row>
    <row r="95" spans="1:48" x14ac:dyDescent="0.25">
      <c r="A95" s="29">
        <v>44662</v>
      </c>
      <c r="B95" s="41">
        <v>2040714136</v>
      </c>
      <c r="C95" s="44" t="s">
        <v>252</v>
      </c>
      <c r="D95" s="46">
        <v>7576.59</v>
      </c>
      <c r="E95" s="48">
        <v>6356.13</v>
      </c>
      <c r="F95" s="46">
        <v>52.62</v>
      </c>
      <c r="G95" s="26">
        <v>144</v>
      </c>
      <c r="L95" s="33"/>
      <c r="M95" s="33"/>
      <c r="N95" s="33"/>
      <c r="O95" s="33"/>
      <c r="P95" s="33"/>
      <c r="Q95" s="33"/>
      <c r="R95" s="33">
        <f>($E$95/$G$95)*0.5</f>
        <v>22.069895833333334</v>
      </c>
      <c r="S95" s="33">
        <f t="shared" ref="S95:AF95" si="66">($E$95/$G$95)</f>
        <v>44.139791666666667</v>
      </c>
      <c r="T95" s="33">
        <f t="shared" si="66"/>
        <v>44.139791666666667</v>
      </c>
      <c r="U95" s="33">
        <f t="shared" si="66"/>
        <v>44.139791666666667</v>
      </c>
      <c r="V95" s="33">
        <f t="shared" si="66"/>
        <v>44.139791666666667</v>
      </c>
      <c r="W95" s="33">
        <f t="shared" si="66"/>
        <v>44.139791666666667</v>
      </c>
      <c r="X95" s="33">
        <f t="shared" si="66"/>
        <v>44.139791666666667</v>
      </c>
      <c r="Y95" s="33">
        <f t="shared" si="66"/>
        <v>44.139791666666667</v>
      </c>
      <c r="Z95" s="33">
        <f t="shared" si="66"/>
        <v>44.139791666666667</v>
      </c>
      <c r="AA95" s="33">
        <f t="shared" si="66"/>
        <v>44.139791666666667</v>
      </c>
      <c r="AB95" s="33">
        <f t="shared" si="66"/>
        <v>44.139791666666667</v>
      </c>
      <c r="AC95" s="33">
        <f t="shared" si="66"/>
        <v>44.139791666666667</v>
      </c>
      <c r="AD95" s="33">
        <f t="shared" si="66"/>
        <v>44.139791666666667</v>
      </c>
      <c r="AE95" s="33">
        <f t="shared" si="66"/>
        <v>44.139791666666667</v>
      </c>
      <c r="AF95" s="33">
        <f t="shared" si="66"/>
        <v>44.139791666666667</v>
      </c>
      <c r="AG95" s="32" t="s">
        <v>223</v>
      </c>
      <c r="AH95" s="32" t="s">
        <v>223</v>
      </c>
      <c r="AI95" s="32" t="s">
        <v>223</v>
      </c>
      <c r="AJ95" s="32" t="s">
        <v>223</v>
      </c>
      <c r="AK95" s="32" t="s">
        <v>223</v>
      </c>
      <c r="AL95" s="32" t="s">
        <v>223</v>
      </c>
      <c r="AM95" s="32" t="s">
        <v>223</v>
      </c>
      <c r="AN95" s="32" t="s">
        <v>223</v>
      </c>
      <c r="AO95" s="32" t="s">
        <v>223</v>
      </c>
      <c r="AP95" s="32" t="s">
        <v>223</v>
      </c>
      <c r="AQ95" s="32" t="s">
        <v>223</v>
      </c>
      <c r="AR95" s="32" t="s">
        <v>223</v>
      </c>
      <c r="AS95" s="32" t="s">
        <v>223</v>
      </c>
      <c r="AT95" s="32" t="s">
        <v>223</v>
      </c>
      <c r="AU95" s="32" t="s">
        <v>223</v>
      </c>
      <c r="AV95" s="32" t="s">
        <v>223</v>
      </c>
    </row>
    <row r="96" spans="1:48" x14ac:dyDescent="0.25">
      <c r="A96" s="29">
        <v>44669</v>
      </c>
      <c r="B96" s="41">
        <v>376015052</v>
      </c>
      <c r="C96" s="44" t="s">
        <v>253</v>
      </c>
      <c r="D96" s="46">
        <v>7309.91</v>
      </c>
      <c r="E96" s="48">
        <v>6132.41</v>
      </c>
      <c r="F96" s="46">
        <v>50.76</v>
      </c>
      <c r="G96" s="26">
        <v>144</v>
      </c>
      <c r="L96" s="33"/>
      <c r="M96" s="33"/>
      <c r="N96" s="33"/>
      <c r="O96" s="33"/>
      <c r="P96" s="33"/>
      <c r="Q96" s="33"/>
      <c r="R96" s="33">
        <f>($E$96/$G$96)*0.5</f>
        <v>21.293090277777779</v>
      </c>
      <c r="S96" s="33">
        <f t="shared" ref="S96:AF96" si="67">($E$96/$G$96)</f>
        <v>42.586180555555558</v>
      </c>
      <c r="T96" s="33">
        <f t="shared" si="67"/>
        <v>42.586180555555558</v>
      </c>
      <c r="U96" s="33">
        <f t="shared" si="67"/>
        <v>42.586180555555558</v>
      </c>
      <c r="V96" s="33">
        <f t="shared" si="67"/>
        <v>42.586180555555558</v>
      </c>
      <c r="W96" s="33">
        <f t="shared" si="67"/>
        <v>42.586180555555558</v>
      </c>
      <c r="X96" s="33">
        <f t="shared" si="67"/>
        <v>42.586180555555558</v>
      </c>
      <c r="Y96" s="33">
        <f t="shared" si="67"/>
        <v>42.586180555555558</v>
      </c>
      <c r="Z96" s="33">
        <f t="shared" si="67"/>
        <v>42.586180555555558</v>
      </c>
      <c r="AA96" s="33">
        <f t="shared" si="67"/>
        <v>42.586180555555558</v>
      </c>
      <c r="AB96" s="33">
        <f t="shared" si="67"/>
        <v>42.586180555555558</v>
      </c>
      <c r="AC96" s="33">
        <f t="shared" si="67"/>
        <v>42.586180555555558</v>
      </c>
      <c r="AD96" s="33">
        <f t="shared" si="67"/>
        <v>42.586180555555558</v>
      </c>
      <c r="AE96" s="33">
        <f t="shared" si="67"/>
        <v>42.586180555555558</v>
      </c>
      <c r="AF96" s="33">
        <f t="shared" si="67"/>
        <v>42.586180555555558</v>
      </c>
      <c r="AG96" s="32" t="s">
        <v>223</v>
      </c>
      <c r="AH96" s="32" t="s">
        <v>223</v>
      </c>
      <c r="AI96" s="32" t="s">
        <v>223</v>
      </c>
      <c r="AJ96" s="32" t="s">
        <v>223</v>
      </c>
      <c r="AK96" s="32" t="s">
        <v>223</v>
      </c>
      <c r="AL96" s="32" t="s">
        <v>223</v>
      </c>
      <c r="AM96" s="32" t="s">
        <v>223</v>
      </c>
      <c r="AN96" s="32" t="s">
        <v>223</v>
      </c>
      <c r="AO96" s="32" t="s">
        <v>223</v>
      </c>
      <c r="AP96" s="32" t="s">
        <v>223</v>
      </c>
      <c r="AQ96" s="32" t="s">
        <v>223</v>
      </c>
      <c r="AR96" s="32" t="s">
        <v>223</v>
      </c>
      <c r="AS96" s="32" t="s">
        <v>223</v>
      </c>
      <c r="AT96" s="32" t="s">
        <v>223</v>
      </c>
      <c r="AU96" s="32" t="s">
        <v>223</v>
      </c>
      <c r="AV96" s="32" t="s">
        <v>223</v>
      </c>
    </row>
    <row r="97" spans="1:48" x14ac:dyDescent="0.25">
      <c r="A97" s="29">
        <v>44669</v>
      </c>
      <c r="B97" s="41" t="s">
        <v>254</v>
      </c>
      <c r="C97" s="44" t="s">
        <v>255</v>
      </c>
      <c r="D97" s="46">
        <v>6753.8</v>
      </c>
      <c r="E97" s="48">
        <v>5665.88</v>
      </c>
      <c r="F97" s="46">
        <v>46.9</v>
      </c>
      <c r="G97" s="26">
        <v>144</v>
      </c>
      <c r="L97" s="33"/>
      <c r="M97" s="33"/>
      <c r="N97" s="33"/>
      <c r="O97" s="33"/>
      <c r="P97" s="33"/>
      <c r="Q97" s="33"/>
      <c r="R97" s="33">
        <f>($E$97/$G$97)*0.5</f>
        <v>19.673194444444444</v>
      </c>
      <c r="S97" s="33">
        <f t="shared" ref="S97:AF97" si="68">($E$97/$G$97)</f>
        <v>39.346388888888889</v>
      </c>
      <c r="T97" s="33">
        <f t="shared" si="68"/>
        <v>39.346388888888889</v>
      </c>
      <c r="U97" s="33">
        <f t="shared" si="68"/>
        <v>39.346388888888889</v>
      </c>
      <c r="V97" s="33">
        <f t="shared" si="68"/>
        <v>39.346388888888889</v>
      </c>
      <c r="W97" s="33">
        <f t="shared" si="68"/>
        <v>39.346388888888889</v>
      </c>
      <c r="X97" s="33">
        <f t="shared" si="68"/>
        <v>39.346388888888889</v>
      </c>
      <c r="Y97" s="33">
        <f t="shared" si="68"/>
        <v>39.346388888888889</v>
      </c>
      <c r="Z97" s="33">
        <f t="shared" si="68"/>
        <v>39.346388888888889</v>
      </c>
      <c r="AA97" s="33">
        <f t="shared" si="68"/>
        <v>39.346388888888889</v>
      </c>
      <c r="AB97" s="33">
        <f t="shared" si="68"/>
        <v>39.346388888888889</v>
      </c>
      <c r="AC97" s="33">
        <f t="shared" si="68"/>
        <v>39.346388888888889</v>
      </c>
      <c r="AD97" s="33">
        <f t="shared" si="68"/>
        <v>39.346388888888889</v>
      </c>
      <c r="AE97" s="33">
        <f t="shared" si="68"/>
        <v>39.346388888888889</v>
      </c>
      <c r="AF97" s="33">
        <f t="shared" si="68"/>
        <v>39.346388888888889</v>
      </c>
      <c r="AG97" s="32" t="s">
        <v>223</v>
      </c>
      <c r="AH97" s="32" t="s">
        <v>223</v>
      </c>
      <c r="AI97" s="32" t="s">
        <v>223</v>
      </c>
      <c r="AJ97" s="32" t="s">
        <v>223</v>
      </c>
      <c r="AK97" s="32" t="s">
        <v>223</v>
      </c>
      <c r="AL97" s="32" t="s">
        <v>223</v>
      </c>
      <c r="AM97" s="32" t="s">
        <v>223</v>
      </c>
      <c r="AN97" s="32" t="s">
        <v>223</v>
      </c>
      <c r="AO97" s="32" t="s">
        <v>223</v>
      </c>
      <c r="AP97" s="32" t="s">
        <v>223</v>
      </c>
      <c r="AQ97" s="32" t="s">
        <v>223</v>
      </c>
      <c r="AR97" s="32" t="s">
        <v>223</v>
      </c>
      <c r="AS97" s="32" t="s">
        <v>223</v>
      </c>
      <c r="AT97" s="32" t="s">
        <v>223</v>
      </c>
      <c r="AU97" s="32" t="s">
        <v>223</v>
      </c>
      <c r="AV97" s="32" t="s">
        <v>223</v>
      </c>
    </row>
    <row r="98" spans="1:48" x14ac:dyDescent="0.25">
      <c r="A98" s="29">
        <v>44676</v>
      </c>
      <c r="B98" s="41">
        <v>6220126141</v>
      </c>
      <c r="C98" s="44" t="s">
        <v>256</v>
      </c>
      <c r="D98" s="46">
        <v>8879.35</v>
      </c>
      <c r="E98" s="48">
        <v>7449.04</v>
      </c>
      <c r="F98" s="169">
        <v>61.66</v>
      </c>
      <c r="G98" s="26">
        <v>144</v>
      </c>
      <c r="L98" s="33"/>
      <c r="M98" s="33"/>
      <c r="N98" s="33"/>
      <c r="O98" s="33"/>
      <c r="P98" s="33"/>
      <c r="Q98" s="33"/>
      <c r="R98" s="38">
        <f>($E$98/$G$98)*0.5</f>
        <v>25.864722222222223</v>
      </c>
      <c r="S98" s="33">
        <f t="shared" ref="S98:AF98" si="69">($E$98/$G$98)</f>
        <v>51.729444444444447</v>
      </c>
      <c r="T98" s="33">
        <f t="shared" si="69"/>
        <v>51.729444444444447</v>
      </c>
      <c r="U98" s="33">
        <f t="shared" si="69"/>
        <v>51.729444444444447</v>
      </c>
      <c r="V98" s="33">
        <f t="shared" si="69"/>
        <v>51.729444444444447</v>
      </c>
      <c r="W98" s="33">
        <f t="shared" si="69"/>
        <v>51.729444444444447</v>
      </c>
      <c r="X98" s="33">
        <f t="shared" si="69"/>
        <v>51.729444444444447</v>
      </c>
      <c r="Y98" s="33">
        <f t="shared" si="69"/>
        <v>51.729444444444447</v>
      </c>
      <c r="Z98" s="33">
        <f t="shared" si="69"/>
        <v>51.729444444444447</v>
      </c>
      <c r="AA98" s="33">
        <f t="shared" si="69"/>
        <v>51.729444444444447</v>
      </c>
      <c r="AB98" s="33">
        <f t="shared" si="69"/>
        <v>51.729444444444447</v>
      </c>
      <c r="AC98" s="33">
        <f t="shared" si="69"/>
        <v>51.729444444444447</v>
      </c>
      <c r="AD98" s="33">
        <f t="shared" si="69"/>
        <v>51.729444444444447</v>
      </c>
      <c r="AE98" s="33">
        <f t="shared" si="69"/>
        <v>51.729444444444447</v>
      </c>
      <c r="AF98" s="33">
        <f t="shared" si="69"/>
        <v>51.729444444444447</v>
      </c>
      <c r="AG98" s="32" t="s">
        <v>223</v>
      </c>
      <c r="AH98" s="32" t="s">
        <v>223</v>
      </c>
      <c r="AI98" s="32" t="s">
        <v>223</v>
      </c>
      <c r="AJ98" s="32" t="s">
        <v>223</v>
      </c>
      <c r="AK98" s="32" t="s">
        <v>223</v>
      </c>
      <c r="AL98" s="32" t="s">
        <v>223</v>
      </c>
      <c r="AM98" s="32" t="s">
        <v>223</v>
      </c>
      <c r="AN98" s="32" t="s">
        <v>223</v>
      </c>
      <c r="AO98" s="32" t="s">
        <v>223</v>
      </c>
      <c r="AP98" s="32" t="s">
        <v>223</v>
      </c>
      <c r="AQ98" s="32" t="s">
        <v>223</v>
      </c>
      <c r="AR98" s="32" t="s">
        <v>223</v>
      </c>
      <c r="AS98" s="32" t="s">
        <v>223</v>
      </c>
      <c r="AT98" s="32" t="s">
        <v>223</v>
      </c>
      <c r="AU98" s="32" t="s">
        <v>223</v>
      </c>
      <c r="AV98" s="32" t="s">
        <v>223</v>
      </c>
    </row>
    <row r="99" spans="1:48" x14ac:dyDescent="0.25">
      <c r="D99" s="17"/>
      <c r="E99" s="17"/>
      <c r="F99" s="17"/>
      <c r="P99" s="35"/>
      <c r="Q99" s="35"/>
      <c r="R99" s="35">
        <f>SUM(R34:R98)</f>
        <v>2126.8897582397071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</row>
    <row r="100" spans="1:48" x14ac:dyDescent="0.25">
      <c r="D100" s="17"/>
      <c r="E100" s="17"/>
      <c r="F100" s="17"/>
    </row>
    <row r="101" spans="1:48" x14ac:dyDescent="0.25">
      <c r="A101" s="29">
        <v>44683</v>
      </c>
      <c r="B101" s="83" t="s">
        <v>262</v>
      </c>
      <c r="C101" s="84" t="s">
        <v>263</v>
      </c>
      <c r="D101" s="81">
        <v>13199.37</v>
      </c>
      <c r="E101" s="82">
        <v>11073.18</v>
      </c>
      <c r="F101" s="81">
        <v>91.66</v>
      </c>
      <c r="G101" s="80">
        <v>144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>
        <f>($E$101/$G$101)*0.5</f>
        <v>38.448541666666671</v>
      </c>
      <c r="T101" s="33">
        <f t="shared" ref="T101:AF101" si="70">($E$101/$G$101)</f>
        <v>76.897083333333342</v>
      </c>
      <c r="U101" s="33">
        <f t="shared" si="70"/>
        <v>76.897083333333342</v>
      </c>
      <c r="V101" s="33">
        <f t="shared" si="70"/>
        <v>76.897083333333342</v>
      </c>
      <c r="W101" s="33">
        <f t="shared" si="70"/>
        <v>76.897083333333342</v>
      </c>
      <c r="X101" s="33">
        <f t="shared" si="70"/>
        <v>76.897083333333342</v>
      </c>
      <c r="Y101" s="33">
        <f t="shared" si="70"/>
        <v>76.897083333333342</v>
      </c>
      <c r="Z101" s="33">
        <f t="shared" si="70"/>
        <v>76.897083333333342</v>
      </c>
      <c r="AA101" s="33">
        <f t="shared" si="70"/>
        <v>76.897083333333342</v>
      </c>
      <c r="AB101" s="33">
        <f t="shared" si="70"/>
        <v>76.897083333333342</v>
      </c>
      <c r="AC101" s="33">
        <f t="shared" si="70"/>
        <v>76.897083333333342</v>
      </c>
      <c r="AD101" s="33">
        <f t="shared" si="70"/>
        <v>76.897083333333342</v>
      </c>
      <c r="AE101" s="33">
        <f t="shared" si="70"/>
        <v>76.897083333333342</v>
      </c>
      <c r="AF101" s="33">
        <f t="shared" si="70"/>
        <v>76.897083333333342</v>
      </c>
      <c r="AG101" s="32" t="s">
        <v>223</v>
      </c>
      <c r="AH101" s="32" t="s">
        <v>223</v>
      </c>
      <c r="AI101" s="32" t="s">
        <v>223</v>
      </c>
      <c r="AJ101" s="32" t="s">
        <v>223</v>
      </c>
      <c r="AK101" s="32" t="s">
        <v>223</v>
      </c>
      <c r="AL101" s="32" t="s">
        <v>223</v>
      </c>
      <c r="AM101" s="32" t="s">
        <v>223</v>
      </c>
      <c r="AN101" s="32" t="s">
        <v>223</v>
      </c>
      <c r="AO101" s="32" t="s">
        <v>223</v>
      </c>
      <c r="AP101" s="32" t="s">
        <v>223</v>
      </c>
      <c r="AQ101" s="32" t="s">
        <v>223</v>
      </c>
      <c r="AR101" s="32" t="s">
        <v>223</v>
      </c>
      <c r="AS101" s="32" t="s">
        <v>223</v>
      </c>
      <c r="AT101" s="32" t="s">
        <v>223</v>
      </c>
      <c r="AU101" s="32" t="s">
        <v>223</v>
      </c>
      <c r="AV101" s="32" t="s">
        <v>223</v>
      </c>
    </row>
    <row r="102" spans="1:48" x14ac:dyDescent="0.25">
      <c r="A102" s="29">
        <v>44683</v>
      </c>
      <c r="B102" s="83">
        <v>1074011190</v>
      </c>
      <c r="C102" s="84" t="s">
        <v>264</v>
      </c>
      <c r="D102" s="81">
        <v>5496.19</v>
      </c>
      <c r="E102" s="82">
        <v>4610.8500000000004</v>
      </c>
      <c r="F102" s="81">
        <v>38.17</v>
      </c>
      <c r="G102" s="80">
        <v>144</v>
      </c>
      <c r="L102" s="33"/>
      <c r="M102" s="33"/>
      <c r="N102" s="33"/>
      <c r="O102" s="33"/>
      <c r="P102" s="33"/>
      <c r="Q102" s="33"/>
      <c r="R102" s="33"/>
      <c r="S102" s="33">
        <f>($E$102/$G$102)*0.5</f>
        <v>16.009895833333335</v>
      </c>
      <c r="T102" s="33">
        <f t="shared" ref="T102:AF102" si="71">($E$102/$G$102)</f>
        <v>32.01979166666667</v>
      </c>
      <c r="U102" s="33">
        <f t="shared" si="71"/>
        <v>32.01979166666667</v>
      </c>
      <c r="V102" s="33">
        <f t="shared" si="71"/>
        <v>32.01979166666667</v>
      </c>
      <c r="W102" s="33">
        <f t="shared" si="71"/>
        <v>32.01979166666667</v>
      </c>
      <c r="X102" s="33">
        <f t="shared" si="71"/>
        <v>32.01979166666667</v>
      </c>
      <c r="Y102" s="33">
        <f t="shared" si="71"/>
        <v>32.01979166666667</v>
      </c>
      <c r="Z102" s="33">
        <f t="shared" si="71"/>
        <v>32.01979166666667</v>
      </c>
      <c r="AA102" s="33">
        <f t="shared" si="71"/>
        <v>32.01979166666667</v>
      </c>
      <c r="AB102" s="33">
        <f t="shared" si="71"/>
        <v>32.01979166666667</v>
      </c>
      <c r="AC102" s="33">
        <f t="shared" si="71"/>
        <v>32.01979166666667</v>
      </c>
      <c r="AD102" s="33">
        <f t="shared" si="71"/>
        <v>32.01979166666667</v>
      </c>
      <c r="AE102" s="33">
        <f t="shared" si="71"/>
        <v>32.01979166666667</v>
      </c>
      <c r="AF102" s="33">
        <f t="shared" si="71"/>
        <v>32.01979166666667</v>
      </c>
      <c r="AG102" s="32" t="s">
        <v>223</v>
      </c>
      <c r="AH102" s="32" t="s">
        <v>223</v>
      </c>
      <c r="AI102" s="32" t="s">
        <v>223</v>
      </c>
      <c r="AJ102" s="32" t="s">
        <v>223</v>
      </c>
      <c r="AK102" s="32" t="s">
        <v>223</v>
      </c>
      <c r="AL102" s="32" t="s">
        <v>223</v>
      </c>
      <c r="AM102" s="32" t="s">
        <v>223</v>
      </c>
      <c r="AN102" s="32" t="s">
        <v>223</v>
      </c>
      <c r="AO102" s="32" t="s">
        <v>223</v>
      </c>
      <c r="AP102" s="32" t="s">
        <v>223</v>
      </c>
      <c r="AQ102" s="32" t="s">
        <v>223</v>
      </c>
      <c r="AR102" s="32" t="s">
        <v>223</v>
      </c>
      <c r="AS102" s="32" t="s">
        <v>223</v>
      </c>
      <c r="AT102" s="32" t="s">
        <v>223</v>
      </c>
      <c r="AU102" s="32" t="s">
        <v>223</v>
      </c>
      <c r="AV102" s="32" t="s">
        <v>223</v>
      </c>
    </row>
    <row r="103" spans="1:48" x14ac:dyDescent="0.25">
      <c r="A103" s="29">
        <v>44697</v>
      </c>
      <c r="B103" s="83" t="s">
        <v>265</v>
      </c>
      <c r="C103" s="84">
        <v>470620901</v>
      </c>
      <c r="D103" s="80">
        <v>11758.57</v>
      </c>
      <c r="E103" s="80">
        <v>9864.4699999999993</v>
      </c>
      <c r="F103" s="80">
        <v>81.66</v>
      </c>
      <c r="G103" s="80">
        <v>144</v>
      </c>
      <c r="L103" s="33"/>
      <c r="M103" s="33"/>
      <c r="N103" s="33"/>
      <c r="O103" s="33"/>
      <c r="P103" s="33"/>
      <c r="Q103" s="33"/>
      <c r="R103" s="33"/>
      <c r="S103" s="33">
        <f>($E$103/$G$103)*0.5</f>
        <v>34.251631944444441</v>
      </c>
      <c r="T103" s="33">
        <f t="shared" ref="T103:AF103" si="72">($E$103/$G$103)</f>
        <v>68.503263888888881</v>
      </c>
      <c r="U103" s="33">
        <f t="shared" si="72"/>
        <v>68.503263888888881</v>
      </c>
      <c r="V103" s="33">
        <f t="shared" si="72"/>
        <v>68.503263888888881</v>
      </c>
      <c r="W103" s="33">
        <f t="shared" si="72"/>
        <v>68.503263888888881</v>
      </c>
      <c r="X103" s="33">
        <f t="shared" si="72"/>
        <v>68.503263888888881</v>
      </c>
      <c r="Y103" s="33">
        <f t="shared" si="72"/>
        <v>68.503263888888881</v>
      </c>
      <c r="Z103" s="33">
        <f t="shared" si="72"/>
        <v>68.503263888888881</v>
      </c>
      <c r="AA103" s="33">
        <f t="shared" si="72"/>
        <v>68.503263888888881</v>
      </c>
      <c r="AB103" s="33">
        <f t="shared" si="72"/>
        <v>68.503263888888881</v>
      </c>
      <c r="AC103" s="33">
        <f t="shared" si="72"/>
        <v>68.503263888888881</v>
      </c>
      <c r="AD103" s="33">
        <f t="shared" si="72"/>
        <v>68.503263888888881</v>
      </c>
      <c r="AE103" s="33">
        <f t="shared" si="72"/>
        <v>68.503263888888881</v>
      </c>
      <c r="AF103" s="33">
        <f t="shared" si="72"/>
        <v>68.503263888888881</v>
      </c>
      <c r="AG103" s="32" t="s">
        <v>223</v>
      </c>
      <c r="AH103" s="32" t="s">
        <v>223</v>
      </c>
      <c r="AI103" s="32" t="s">
        <v>223</v>
      </c>
      <c r="AJ103" s="32" t="s">
        <v>223</v>
      </c>
      <c r="AK103" s="32" t="s">
        <v>223</v>
      </c>
      <c r="AL103" s="32" t="s">
        <v>223</v>
      </c>
      <c r="AM103" s="32" t="s">
        <v>223</v>
      </c>
      <c r="AN103" s="32" t="s">
        <v>223</v>
      </c>
      <c r="AO103" s="32" t="s">
        <v>223</v>
      </c>
      <c r="AP103" s="32" t="s">
        <v>223</v>
      </c>
      <c r="AQ103" s="32" t="s">
        <v>223</v>
      </c>
      <c r="AR103" s="32" t="s">
        <v>223</v>
      </c>
      <c r="AS103" s="32" t="s">
        <v>223</v>
      </c>
      <c r="AT103" s="32" t="s">
        <v>223</v>
      </c>
      <c r="AU103" s="32" t="s">
        <v>223</v>
      </c>
      <c r="AV103" s="32" t="s">
        <v>223</v>
      </c>
    </row>
    <row r="104" spans="1:48" x14ac:dyDescent="0.25">
      <c r="A104" s="29">
        <v>44697</v>
      </c>
      <c r="B104" s="83" t="s">
        <v>266</v>
      </c>
      <c r="C104" s="84" t="s">
        <v>267</v>
      </c>
      <c r="D104" s="80">
        <v>14981.1</v>
      </c>
      <c r="E104" s="80">
        <v>12567.9</v>
      </c>
      <c r="F104" s="80">
        <v>104.04</v>
      </c>
      <c r="G104" s="80">
        <v>144</v>
      </c>
      <c r="L104" s="33"/>
      <c r="M104" s="33"/>
      <c r="N104" s="33"/>
      <c r="O104" s="33"/>
      <c r="P104" s="33"/>
      <c r="Q104" s="33"/>
      <c r="R104" s="33"/>
      <c r="S104" s="33">
        <f>($E$104/$G$104)*0.5</f>
        <v>43.638541666666669</v>
      </c>
      <c r="T104" s="33">
        <f t="shared" ref="T104:AF104" si="73">($E$104/$G$104)</f>
        <v>87.277083333333337</v>
      </c>
      <c r="U104" s="33">
        <f t="shared" si="73"/>
        <v>87.277083333333337</v>
      </c>
      <c r="V104" s="33">
        <f t="shared" si="73"/>
        <v>87.277083333333337</v>
      </c>
      <c r="W104" s="33">
        <f t="shared" si="73"/>
        <v>87.277083333333337</v>
      </c>
      <c r="X104" s="33">
        <f t="shared" si="73"/>
        <v>87.277083333333337</v>
      </c>
      <c r="Y104" s="33">
        <f t="shared" si="73"/>
        <v>87.277083333333337</v>
      </c>
      <c r="Z104" s="33">
        <f t="shared" si="73"/>
        <v>87.277083333333337</v>
      </c>
      <c r="AA104" s="33">
        <f t="shared" si="73"/>
        <v>87.277083333333337</v>
      </c>
      <c r="AB104" s="33">
        <f t="shared" si="73"/>
        <v>87.277083333333337</v>
      </c>
      <c r="AC104" s="33">
        <f t="shared" si="73"/>
        <v>87.277083333333337</v>
      </c>
      <c r="AD104" s="33">
        <f t="shared" si="73"/>
        <v>87.277083333333337</v>
      </c>
      <c r="AE104" s="33">
        <f t="shared" si="73"/>
        <v>87.277083333333337</v>
      </c>
      <c r="AF104" s="33">
        <f t="shared" si="73"/>
        <v>87.277083333333337</v>
      </c>
      <c r="AG104" s="32" t="s">
        <v>223</v>
      </c>
      <c r="AH104" s="32" t="s">
        <v>223</v>
      </c>
      <c r="AI104" s="32" t="s">
        <v>223</v>
      </c>
      <c r="AJ104" s="32" t="s">
        <v>223</v>
      </c>
      <c r="AK104" s="32" t="s">
        <v>223</v>
      </c>
      <c r="AL104" s="32" t="s">
        <v>223</v>
      </c>
      <c r="AM104" s="32" t="s">
        <v>223</v>
      </c>
      <c r="AN104" s="32" t="s">
        <v>223</v>
      </c>
      <c r="AO104" s="32" t="s">
        <v>223</v>
      </c>
      <c r="AP104" s="32" t="s">
        <v>223</v>
      </c>
      <c r="AQ104" s="32" t="s">
        <v>223</v>
      </c>
      <c r="AR104" s="32" t="s">
        <v>223</v>
      </c>
      <c r="AS104" s="32" t="s">
        <v>223</v>
      </c>
      <c r="AT104" s="32" t="s">
        <v>223</v>
      </c>
      <c r="AU104" s="32" t="s">
        <v>223</v>
      </c>
      <c r="AV104" s="32" t="s">
        <v>223</v>
      </c>
    </row>
    <row r="105" spans="1:48" x14ac:dyDescent="0.25">
      <c r="A105" s="29">
        <v>44697</v>
      </c>
      <c r="B105" s="83" t="s">
        <v>268</v>
      </c>
      <c r="C105" s="84" t="s">
        <v>269</v>
      </c>
      <c r="D105" s="80">
        <v>8211.7800000000007</v>
      </c>
      <c r="E105" s="80">
        <v>6889</v>
      </c>
      <c r="F105" s="80">
        <v>57.03</v>
      </c>
      <c r="G105" s="80">
        <v>144</v>
      </c>
      <c r="S105" s="33">
        <f>($E$105/$G$105)*0.5</f>
        <v>23.920138888888889</v>
      </c>
      <c r="T105" s="33">
        <f t="shared" ref="T105:AF105" si="74">($E$105/$G$105)</f>
        <v>47.840277777777779</v>
      </c>
      <c r="U105" s="33">
        <f t="shared" si="74"/>
        <v>47.840277777777779</v>
      </c>
      <c r="V105" s="33">
        <f t="shared" si="74"/>
        <v>47.840277777777779</v>
      </c>
      <c r="W105" s="33">
        <f t="shared" si="74"/>
        <v>47.840277777777779</v>
      </c>
      <c r="X105" s="33">
        <f t="shared" si="74"/>
        <v>47.840277777777779</v>
      </c>
      <c r="Y105" s="33">
        <f t="shared" si="74"/>
        <v>47.840277777777779</v>
      </c>
      <c r="Z105" s="33">
        <f t="shared" si="74"/>
        <v>47.840277777777779</v>
      </c>
      <c r="AA105" s="33">
        <f t="shared" si="74"/>
        <v>47.840277777777779</v>
      </c>
      <c r="AB105" s="33">
        <f t="shared" si="74"/>
        <v>47.840277777777779</v>
      </c>
      <c r="AC105" s="33">
        <f t="shared" si="74"/>
        <v>47.840277777777779</v>
      </c>
      <c r="AD105" s="33">
        <f t="shared" si="74"/>
        <v>47.840277777777779</v>
      </c>
      <c r="AE105" s="33">
        <f t="shared" si="74"/>
        <v>47.840277777777779</v>
      </c>
      <c r="AF105" s="33">
        <f t="shared" si="74"/>
        <v>47.840277777777779</v>
      </c>
      <c r="AG105" s="32" t="s">
        <v>223</v>
      </c>
      <c r="AH105" s="32" t="s">
        <v>223</v>
      </c>
      <c r="AI105" s="32" t="s">
        <v>223</v>
      </c>
      <c r="AJ105" s="32" t="s">
        <v>223</v>
      </c>
      <c r="AK105" s="32" t="s">
        <v>223</v>
      </c>
      <c r="AL105" s="32" t="s">
        <v>223</v>
      </c>
      <c r="AM105" s="32" t="s">
        <v>223</v>
      </c>
      <c r="AN105" s="32" t="s">
        <v>223</v>
      </c>
      <c r="AO105" s="32" t="s">
        <v>223</v>
      </c>
      <c r="AP105" s="32" t="s">
        <v>223</v>
      </c>
      <c r="AQ105" s="32" t="s">
        <v>223</v>
      </c>
      <c r="AR105" s="32" t="s">
        <v>223</v>
      </c>
      <c r="AS105" s="32" t="s">
        <v>223</v>
      </c>
      <c r="AT105" s="32" t="s">
        <v>223</v>
      </c>
      <c r="AU105" s="32" t="s">
        <v>223</v>
      </c>
      <c r="AV105" s="32" t="s">
        <v>223</v>
      </c>
    </row>
    <row r="106" spans="1:48" x14ac:dyDescent="0.25">
      <c r="A106" s="29">
        <v>44697</v>
      </c>
      <c r="B106" s="83" t="s">
        <v>270</v>
      </c>
      <c r="C106" s="84" t="s">
        <v>271</v>
      </c>
      <c r="D106" s="80">
        <v>5246.68</v>
      </c>
      <c r="E106" s="80">
        <v>4401.53</v>
      </c>
      <c r="F106" s="80">
        <v>36.44</v>
      </c>
      <c r="G106" s="80">
        <v>144</v>
      </c>
      <c r="S106" s="33">
        <f>($E$106/$G$106)*0.5</f>
        <v>15.283090277777777</v>
      </c>
      <c r="T106" s="33">
        <f t="shared" ref="T106:AF106" si="75">($E$106/$G$106)</f>
        <v>30.566180555555555</v>
      </c>
      <c r="U106" s="33">
        <f t="shared" si="75"/>
        <v>30.566180555555555</v>
      </c>
      <c r="V106" s="33">
        <f t="shared" si="75"/>
        <v>30.566180555555555</v>
      </c>
      <c r="W106" s="33">
        <f t="shared" si="75"/>
        <v>30.566180555555555</v>
      </c>
      <c r="X106" s="33">
        <f t="shared" si="75"/>
        <v>30.566180555555555</v>
      </c>
      <c r="Y106" s="33">
        <f t="shared" si="75"/>
        <v>30.566180555555555</v>
      </c>
      <c r="Z106" s="33">
        <f t="shared" si="75"/>
        <v>30.566180555555555</v>
      </c>
      <c r="AA106" s="33">
        <f t="shared" si="75"/>
        <v>30.566180555555555</v>
      </c>
      <c r="AB106" s="33">
        <f t="shared" si="75"/>
        <v>30.566180555555555</v>
      </c>
      <c r="AC106" s="33">
        <f t="shared" si="75"/>
        <v>30.566180555555555</v>
      </c>
      <c r="AD106" s="33">
        <f t="shared" si="75"/>
        <v>30.566180555555555</v>
      </c>
      <c r="AE106" s="33">
        <f t="shared" si="75"/>
        <v>30.566180555555555</v>
      </c>
      <c r="AF106" s="33">
        <f t="shared" si="75"/>
        <v>30.566180555555555</v>
      </c>
      <c r="AG106" s="32" t="s">
        <v>223</v>
      </c>
      <c r="AH106" s="32" t="s">
        <v>223</v>
      </c>
      <c r="AI106" s="32" t="s">
        <v>223</v>
      </c>
      <c r="AJ106" s="32" t="s">
        <v>223</v>
      </c>
      <c r="AK106" s="32" t="s">
        <v>223</v>
      </c>
      <c r="AL106" s="32" t="s">
        <v>223</v>
      </c>
      <c r="AM106" s="32" t="s">
        <v>223</v>
      </c>
      <c r="AN106" s="32" t="s">
        <v>223</v>
      </c>
      <c r="AO106" s="32" t="s">
        <v>223</v>
      </c>
      <c r="AP106" s="32" t="s">
        <v>223</v>
      </c>
      <c r="AQ106" s="32" t="s">
        <v>223</v>
      </c>
      <c r="AR106" s="32" t="s">
        <v>223</v>
      </c>
      <c r="AS106" s="32" t="s">
        <v>223</v>
      </c>
      <c r="AT106" s="32" t="s">
        <v>223</v>
      </c>
      <c r="AU106" s="32" t="s">
        <v>223</v>
      </c>
      <c r="AV106" s="32" t="s">
        <v>223</v>
      </c>
    </row>
    <row r="107" spans="1:48" x14ac:dyDescent="0.25">
      <c r="A107" s="29">
        <v>44697</v>
      </c>
      <c r="B107" s="83" t="s">
        <v>272</v>
      </c>
      <c r="C107" s="84" t="s">
        <v>273</v>
      </c>
      <c r="D107" s="80">
        <v>874.91</v>
      </c>
      <c r="E107" s="80">
        <v>733.98</v>
      </c>
      <c r="F107" s="80">
        <v>6.08</v>
      </c>
      <c r="G107" s="80">
        <v>144</v>
      </c>
      <c r="S107" s="33">
        <f>($E$107/$G$107)*0.5</f>
        <v>2.5485416666666669</v>
      </c>
      <c r="T107" s="33">
        <f t="shared" ref="T107:AF107" si="76">($E$107/$G$107)</f>
        <v>5.0970833333333339</v>
      </c>
      <c r="U107" s="33">
        <f t="shared" si="76"/>
        <v>5.0970833333333339</v>
      </c>
      <c r="V107" s="33">
        <f t="shared" si="76"/>
        <v>5.0970833333333339</v>
      </c>
      <c r="W107" s="33">
        <f t="shared" si="76"/>
        <v>5.0970833333333339</v>
      </c>
      <c r="X107" s="33">
        <f t="shared" si="76"/>
        <v>5.0970833333333339</v>
      </c>
      <c r="Y107" s="33">
        <f t="shared" si="76"/>
        <v>5.0970833333333339</v>
      </c>
      <c r="Z107" s="33">
        <f t="shared" si="76"/>
        <v>5.0970833333333339</v>
      </c>
      <c r="AA107" s="33">
        <f t="shared" si="76"/>
        <v>5.0970833333333339</v>
      </c>
      <c r="AB107" s="33">
        <f t="shared" si="76"/>
        <v>5.0970833333333339</v>
      </c>
      <c r="AC107" s="33">
        <f t="shared" si="76"/>
        <v>5.0970833333333339</v>
      </c>
      <c r="AD107" s="33">
        <f t="shared" si="76"/>
        <v>5.0970833333333339</v>
      </c>
      <c r="AE107" s="33">
        <f t="shared" si="76"/>
        <v>5.0970833333333339</v>
      </c>
      <c r="AF107" s="33">
        <f t="shared" si="76"/>
        <v>5.0970833333333339</v>
      </c>
      <c r="AG107" s="32" t="s">
        <v>223</v>
      </c>
      <c r="AH107" s="32" t="s">
        <v>223</v>
      </c>
      <c r="AI107" s="32" t="s">
        <v>223</v>
      </c>
      <c r="AJ107" s="32" t="s">
        <v>223</v>
      </c>
      <c r="AK107" s="32" t="s">
        <v>223</v>
      </c>
      <c r="AL107" s="32" t="s">
        <v>223</v>
      </c>
      <c r="AM107" s="32" t="s">
        <v>223</v>
      </c>
      <c r="AN107" s="32" t="s">
        <v>223</v>
      </c>
      <c r="AO107" s="32" t="s">
        <v>223</v>
      </c>
      <c r="AP107" s="32" t="s">
        <v>223</v>
      </c>
      <c r="AQ107" s="32" t="s">
        <v>223</v>
      </c>
      <c r="AR107" s="32" t="s">
        <v>223</v>
      </c>
      <c r="AS107" s="32" t="s">
        <v>223</v>
      </c>
      <c r="AT107" s="32" t="s">
        <v>223</v>
      </c>
      <c r="AU107" s="32" t="s">
        <v>223</v>
      </c>
      <c r="AV107" s="32" t="s">
        <v>223</v>
      </c>
    </row>
    <row r="108" spans="1:48" x14ac:dyDescent="0.25">
      <c r="A108" s="29">
        <v>44697</v>
      </c>
      <c r="B108" s="83" t="s">
        <v>274</v>
      </c>
      <c r="C108" s="84" t="s">
        <v>275</v>
      </c>
      <c r="D108" s="80">
        <v>4813.96</v>
      </c>
      <c r="E108" s="80">
        <v>4038.51</v>
      </c>
      <c r="F108" s="80">
        <v>33.43</v>
      </c>
      <c r="G108" s="80">
        <v>144</v>
      </c>
      <c r="S108" s="33">
        <f>($E$108/$G$108)*0.5</f>
        <v>14.022604166666667</v>
      </c>
      <c r="T108" s="33">
        <f t="shared" ref="T108:AF108" si="77">($E$108/$G$108)</f>
        <v>28.045208333333335</v>
      </c>
      <c r="U108" s="33">
        <f t="shared" si="77"/>
        <v>28.045208333333335</v>
      </c>
      <c r="V108" s="33">
        <f t="shared" si="77"/>
        <v>28.045208333333335</v>
      </c>
      <c r="W108" s="33">
        <f t="shared" si="77"/>
        <v>28.045208333333335</v>
      </c>
      <c r="X108" s="33">
        <f t="shared" si="77"/>
        <v>28.045208333333335</v>
      </c>
      <c r="Y108" s="33">
        <f t="shared" si="77"/>
        <v>28.045208333333335</v>
      </c>
      <c r="Z108" s="33">
        <f t="shared" si="77"/>
        <v>28.045208333333335</v>
      </c>
      <c r="AA108" s="33">
        <f t="shared" si="77"/>
        <v>28.045208333333335</v>
      </c>
      <c r="AB108" s="33">
        <f t="shared" si="77"/>
        <v>28.045208333333335</v>
      </c>
      <c r="AC108" s="33">
        <f t="shared" si="77"/>
        <v>28.045208333333335</v>
      </c>
      <c r="AD108" s="33">
        <f t="shared" si="77"/>
        <v>28.045208333333335</v>
      </c>
      <c r="AE108" s="33">
        <f t="shared" si="77"/>
        <v>28.045208333333335</v>
      </c>
      <c r="AF108" s="33">
        <f t="shared" si="77"/>
        <v>28.045208333333335</v>
      </c>
      <c r="AG108" s="32" t="s">
        <v>223</v>
      </c>
      <c r="AH108" s="32" t="s">
        <v>223</v>
      </c>
      <c r="AI108" s="32" t="s">
        <v>223</v>
      </c>
      <c r="AJ108" s="32" t="s">
        <v>223</v>
      </c>
      <c r="AK108" s="32" t="s">
        <v>223</v>
      </c>
      <c r="AL108" s="32" t="s">
        <v>223</v>
      </c>
      <c r="AM108" s="32" t="s">
        <v>223</v>
      </c>
      <c r="AN108" s="32" t="s">
        <v>223</v>
      </c>
      <c r="AO108" s="32" t="s">
        <v>223</v>
      </c>
      <c r="AP108" s="32" t="s">
        <v>223</v>
      </c>
      <c r="AQ108" s="32" t="s">
        <v>223</v>
      </c>
      <c r="AR108" s="32" t="s">
        <v>223</v>
      </c>
      <c r="AS108" s="32" t="s">
        <v>223</v>
      </c>
      <c r="AT108" s="32" t="s">
        <v>223</v>
      </c>
      <c r="AU108" s="32" t="s">
        <v>223</v>
      </c>
      <c r="AV108" s="32" t="s">
        <v>223</v>
      </c>
    </row>
    <row r="109" spans="1:48" x14ac:dyDescent="0.25">
      <c r="A109" s="29">
        <v>44697</v>
      </c>
      <c r="B109" s="83" t="s">
        <v>276</v>
      </c>
      <c r="C109" s="84" t="s">
        <v>277</v>
      </c>
      <c r="D109" s="80">
        <v>11513.52</v>
      </c>
      <c r="E109" s="80">
        <v>9877.64</v>
      </c>
      <c r="F109" s="80">
        <v>92.11</v>
      </c>
      <c r="G109" s="80">
        <v>125</v>
      </c>
      <c r="S109" s="33">
        <f>($E$109/$G$109)*0.5</f>
        <v>39.510559999999998</v>
      </c>
      <c r="T109" s="33">
        <f t="shared" ref="T109:AF109" si="78">($E$109/$G$109)</f>
        <v>79.021119999999996</v>
      </c>
      <c r="U109" s="33">
        <f t="shared" si="78"/>
        <v>79.021119999999996</v>
      </c>
      <c r="V109" s="33">
        <f t="shared" si="78"/>
        <v>79.021119999999996</v>
      </c>
      <c r="W109" s="33">
        <f t="shared" si="78"/>
        <v>79.021119999999996</v>
      </c>
      <c r="X109" s="33">
        <f t="shared" si="78"/>
        <v>79.021119999999996</v>
      </c>
      <c r="Y109" s="33">
        <f t="shared" si="78"/>
        <v>79.021119999999996</v>
      </c>
      <c r="Z109" s="33">
        <f t="shared" si="78"/>
        <v>79.021119999999996</v>
      </c>
      <c r="AA109" s="33">
        <f t="shared" si="78"/>
        <v>79.021119999999996</v>
      </c>
      <c r="AB109" s="33">
        <f t="shared" si="78"/>
        <v>79.021119999999996</v>
      </c>
      <c r="AC109" s="33">
        <f t="shared" si="78"/>
        <v>79.021119999999996</v>
      </c>
      <c r="AD109" s="33">
        <f t="shared" si="78"/>
        <v>79.021119999999996</v>
      </c>
      <c r="AE109" s="33">
        <f t="shared" si="78"/>
        <v>79.021119999999996</v>
      </c>
      <c r="AF109" s="33">
        <f t="shared" si="78"/>
        <v>79.021119999999996</v>
      </c>
      <c r="AG109" s="32" t="s">
        <v>223</v>
      </c>
      <c r="AH109" s="32" t="s">
        <v>223</v>
      </c>
      <c r="AI109" s="32" t="s">
        <v>223</v>
      </c>
      <c r="AJ109" s="32" t="s">
        <v>223</v>
      </c>
      <c r="AK109" s="32" t="s">
        <v>223</v>
      </c>
      <c r="AL109" s="32" t="s">
        <v>223</v>
      </c>
      <c r="AM109" s="32" t="s">
        <v>223</v>
      </c>
      <c r="AN109" s="32" t="s">
        <v>223</v>
      </c>
      <c r="AO109" s="32" t="s">
        <v>223</v>
      </c>
      <c r="AP109" s="32" t="s">
        <v>223</v>
      </c>
      <c r="AQ109" s="32" t="s">
        <v>223</v>
      </c>
      <c r="AR109" s="32" t="s">
        <v>223</v>
      </c>
      <c r="AS109" s="32" t="s">
        <v>223</v>
      </c>
      <c r="AT109" s="32" t="s">
        <v>223</v>
      </c>
      <c r="AU109" s="32" t="s">
        <v>223</v>
      </c>
      <c r="AV109" s="32" t="s">
        <v>223</v>
      </c>
    </row>
    <row r="110" spans="1:48" x14ac:dyDescent="0.25">
      <c r="A110" s="29">
        <v>44697</v>
      </c>
      <c r="B110" s="83" t="s">
        <v>278</v>
      </c>
      <c r="C110" s="84" t="s">
        <v>279</v>
      </c>
      <c r="D110" s="80">
        <v>1759.03</v>
      </c>
      <c r="E110" s="80">
        <v>1475.68</v>
      </c>
      <c r="F110" s="80">
        <v>12.22</v>
      </c>
      <c r="G110" s="80">
        <v>144</v>
      </c>
      <c r="S110" s="33">
        <f>($E$110/$G$110)*0.5</f>
        <v>5.1238888888888887</v>
      </c>
      <c r="T110" s="33">
        <f t="shared" ref="T110:AF110" si="79">($E$110/$G$110)</f>
        <v>10.247777777777777</v>
      </c>
      <c r="U110" s="33">
        <f t="shared" si="79"/>
        <v>10.247777777777777</v>
      </c>
      <c r="V110" s="33">
        <f t="shared" si="79"/>
        <v>10.247777777777777</v>
      </c>
      <c r="W110" s="33">
        <f t="shared" si="79"/>
        <v>10.247777777777777</v>
      </c>
      <c r="X110" s="33">
        <f t="shared" si="79"/>
        <v>10.247777777777777</v>
      </c>
      <c r="Y110" s="33">
        <f t="shared" si="79"/>
        <v>10.247777777777777</v>
      </c>
      <c r="Z110" s="33">
        <f t="shared" si="79"/>
        <v>10.247777777777777</v>
      </c>
      <c r="AA110" s="33">
        <f t="shared" si="79"/>
        <v>10.247777777777777</v>
      </c>
      <c r="AB110" s="33">
        <f t="shared" si="79"/>
        <v>10.247777777777777</v>
      </c>
      <c r="AC110" s="33">
        <f t="shared" si="79"/>
        <v>10.247777777777777</v>
      </c>
      <c r="AD110" s="33">
        <f t="shared" si="79"/>
        <v>10.247777777777777</v>
      </c>
      <c r="AE110" s="33">
        <f t="shared" si="79"/>
        <v>10.247777777777777</v>
      </c>
      <c r="AF110" s="33">
        <f t="shared" si="79"/>
        <v>10.247777777777777</v>
      </c>
      <c r="AG110" s="32" t="s">
        <v>223</v>
      </c>
      <c r="AH110" s="32" t="s">
        <v>223</v>
      </c>
      <c r="AI110" s="32" t="s">
        <v>223</v>
      </c>
      <c r="AJ110" s="32" t="s">
        <v>223</v>
      </c>
      <c r="AK110" s="32" t="s">
        <v>223</v>
      </c>
      <c r="AL110" s="32" t="s">
        <v>223</v>
      </c>
      <c r="AM110" s="32" t="s">
        <v>223</v>
      </c>
      <c r="AN110" s="32" t="s">
        <v>223</v>
      </c>
      <c r="AO110" s="32" t="s">
        <v>223</v>
      </c>
      <c r="AP110" s="32" t="s">
        <v>223</v>
      </c>
      <c r="AQ110" s="32" t="s">
        <v>223</v>
      </c>
      <c r="AR110" s="32" t="s">
        <v>223</v>
      </c>
      <c r="AS110" s="32" t="s">
        <v>223</v>
      </c>
      <c r="AT110" s="32" t="s">
        <v>223</v>
      </c>
      <c r="AU110" s="32" t="s">
        <v>223</v>
      </c>
      <c r="AV110" s="32" t="s">
        <v>223</v>
      </c>
    </row>
    <row r="111" spans="1:48" x14ac:dyDescent="0.25">
      <c r="A111" s="29">
        <v>44704</v>
      </c>
      <c r="B111" s="83">
        <v>2826708234</v>
      </c>
      <c r="C111" s="84" t="s">
        <v>280</v>
      </c>
      <c r="D111" s="80">
        <v>11616.99</v>
      </c>
      <c r="E111" s="80">
        <v>9745.69</v>
      </c>
      <c r="F111" s="80">
        <v>80.67</v>
      </c>
      <c r="G111" s="80">
        <v>144</v>
      </c>
      <c r="S111" s="33">
        <f>($E$111/$G$111)*0.5</f>
        <v>33.839201388888888</v>
      </c>
      <c r="T111" s="33">
        <f t="shared" ref="T111:AF111" si="80">($E$111/$G$111)</f>
        <v>67.678402777777777</v>
      </c>
      <c r="U111" s="33">
        <f t="shared" si="80"/>
        <v>67.678402777777777</v>
      </c>
      <c r="V111" s="33">
        <f t="shared" si="80"/>
        <v>67.678402777777777</v>
      </c>
      <c r="W111" s="33">
        <f t="shared" si="80"/>
        <v>67.678402777777777</v>
      </c>
      <c r="X111" s="33">
        <f t="shared" si="80"/>
        <v>67.678402777777777</v>
      </c>
      <c r="Y111" s="33">
        <f t="shared" si="80"/>
        <v>67.678402777777777</v>
      </c>
      <c r="Z111" s="33">
        <f t="shared" si="80"/>
        <v>67.678402777777777</v>
      </c>
      <c r="AA111" s="33">
        <f t="shared" si="80"/>
        <v>67.678402777777777</v>
      </c>
      <c r="AB111" s="33">
        <f t="shared" si="80"/>
        <v>67.678402777777777</v>
      </c>
      <c r="AC111" s="33">
        <f t="shared" si="80"/>
        <v>67.678402777777777</v>
      </c>
      <c r="AD111" s="33">
        <f t="shared" si="80"/>
        <v>67.678402777777777</v>
      </c>
      <c r="AE111" s="33">
        <f t="shared" si="80"/>
        <v>67.678402777777777</v>
      </c>
      <c r="AF111" s="33">
        <f t="shared" si="80"/>
        <v>67.678402777777777</v>
      </c>
      <c r="AG111" s="32" t="s">
        <v>223</v>
      </c>
      <c r="AH111" s="32" t="s">
        <v>223</v>
      </c>
      <c r="AI111" s="32" t="s">
        <v>223</v>
      </c>
      <c r="AJ111" s="32" t="s">
        <v>223</v>
      </c>
      <c r="AK111" s="32" t="s">
        <v>223</v>
      </c>
      <c r="AL111" s="32" t="s">
        <v>223</v>
      </c>
      <c r="AM111" s="32" t="s">
        <v>223</v>
      </c>
      <c r="AN111" s="32" t="s">
        <v>223</v>
      </c>
      <c r="AO111" s="32" t="s">
        <v>223</v>
      </c>
      <c r="AP111" s="32" t="s">
        <v>223</v>
      </c>
      <c r="AQ111" s="32" t="s">
        <v>223</v>
      </c>
      <c r="AR111" s="32" t="s">
        <v>223</v>
      </c>
      <c r="AS111" s="32" t="s">
        <v>223</v>
      </c>
      <c r="AT111" s="32" t="s">
        <v>223</v>
      </c>
      <c r="AU111" s="32" t="s">
        <v>223</v>
      </c>
      <c r="AV111" s="32" t="s">
        <v>223</v>
      </c>
    </row>
    <row r="112" spans="1:48" x14ac:dyDescent="0.25">
      <c r="A112" s="29">
        <v>44704</v>
      </c>
      <c r="B112" s="83">
        <v>2828415145</v>
      </c>
      <c r="C112" s="84" t="s">
        <v>281</v>
      </c>
      <c r="D112" s="80">
        <v>8453.65</v>
      </c>
      <c r="E112" s="80">
        <v>7091.91</v>
      </c>
      <c r="F112" s="80">
        <v>58.71</v>
      </c>
      <c r="G112" s="80">
        <v>144</v>
      </c>
      <c r="S112" s="33">
        <f>($E$112/$G$112)*0.5</f>
        <v>24.6246875</v>
      </c>
      <c r="T112" s="33">
        <f t="shared" ref="T112:AF112" si="81">($E$112/$G$112)</f>
        <v>49.249375000000001</v>
      </c>
      <c r="U112" s="33">
        <f t="shared" si="81"/>
        <v>49.249375000000001</v>
      </c>
      <c r="V112" s="33">
        <f t="shared" si="81"/>
        <v>49.249375000000001</v>
      </c>
      <c r="W112" s="33">
        <f t="shared" si="81"/>
        <v>49.249375000000001</v>
      </c>
      <c r="X112" s="33">
        <f t="shared" si="81"/>
        <v>49.249375000000001</v>
      </c>
      <c r="Y112" s="33">
        <f t="shared" si="81"/>
        <v>49.249375000000001</v>
      </c>
      <c r="Z112" s="33">
        <f t="shared" si="81"/>
        <v>49.249375000000001</v>
      </c>
      <c r="AA112" s="33">
        <f t="shared" si="81"/>
        <v>49.249375000000001</v>
      </c>
      <c r="AB112" s="33">
        <f t="shared" si="81"/>
        <v>49.249375000000001</v>
      </c>
      <c r="AC112" s="33">
        <f t="shared" si="81"/>
        <v>49.249375000000001</v>
      </c>
      <c r="AD112" s="33">
        <f t="shared" si="81"/>
        <v>49.249375000000001</v>
      </c>
      <c r="AE112" s="33">
        <f t="shared" si="81"/>
        <v>49.249375000000001</v>
      </c>
      <c r="AF112" s="33">
        <f t="shared" si="81"/>
        <v>49.249375000000001</v>
      </c>
      <c r="AG112" s="32" t="s">
        <v>223</v>
      </c>
      <c r="AH112" s="32" t="s">
        <v>223</v>
      </c>
      <c r="AI112" s="32" t="s">
        <v>223</v>
      </c>
      <c r="AJ112" s="32" t="s">
        <v>223</v>
      </c>
      <c r="AK112" s="32" t="s">
        <v>223</v>
      </c>
      <c r="AL112" s="32" t="s">
        <v>223</v>
      </c>
      <c r="AM112" s="32" t="s">
        <v>223</v>
      </c>
      <c r="AN112" s="32" t="s">
        <v>223</v>
      </c>
      <c r="AO112" s="32" t="s">
        <v>223</v>
      </c>
      <c r="AP112" s="32" t="s">
        <v>223</v>
      </c>
      <c r="AQ112" s="32" t="s">
        <v>223</v>
      </c>
      <c r="AR112" s="32" t="s">
        <v>223</v>
      </c>
      <c r="AS112" s="32" t="s">
        <v>223</v>
      </c>
      <c r="AT112" s="32" t="s">
        <v>223</v>
      </c>
      <c r="AU112" s="32" t="s">
        <v>223</v>
      </c>
      <c r="AV112" s="32" t="s">
        <v>223</v>
      </c>
    </row>
    <row r="113" spans="1:48" x14ac:dyDescent="0.25">
      <c r="A113" s="29">
        <v>44704</v>
      </c>
      <c r="B113" s="83" t="s">
        <v>282</v>
      </c>
      <c r="C113" s="84" t="s">
        <v>283</v>
      </c>
      <c r="D113" s="80">
        <v>6808.46</v>
      </c>
      <c r="E113" s="80">
        <v>5711.73</v>
      </c>
      <c r="F113" s="80">
        <v>47.28</v>
      </c>
      <c r="G113" s="80">
        <v>144</v>
      </c>
      <c r="S113" s="38">
        <f>($E$113/$G$113)*0.5</f>
        <v>19.832395833333333</v>
      </c>
      <c r="T113" s="33">
        <f t="shared" ref="T113:AF113" si="82">($E$113/$G$113)</f>
        <v>39.664791666666666</v>
      </c>
      <c r="U113" s="33">
        <f t="shared" si="82"/>
        <v>39.664791666666666</v>
      </c>
      <c r="V113" s="33">
        <f t="shared" si="82"/>
        <v>39.664791666666666</v>
      </c>
      <c r="W113" s="33">
        <f t="shared" si="82"/>
        <v>39.664791666666666</v>
      </c>
      <c r="X113" s="33">
        <f t="shared" si="82"/>
        <v>39.664791666666666</v>
      </c>
      <c r="Y113" s="33">
        <f t="shared" si="82"/>
        <v>39.664791666666666</v>
      </c>
      <c r="Z113" s="33">
        <f t="shared" si="82"/>
        <v>39.664791666666666</v>
      </c>
      <c r="AA113" s="33">
        <f t="shared" si="82"/>
        <v>39.664791666666666</v>
      </c>
      <c r="AB113" s="33">
        <f t="shared" si="82"/>
        <v>39.664791666666666</v>
      </c>
      <c r="AC113" s="33">
        <f t="shared" si="82"/>
        <v>39.664791666666666</v>
      </c>
      <c r="AD113" s="33">
        <f t="shared" si="82"/>
        <v>39.664791666666666</v>
      </c>
      <c r="AE113" s="33">
        <f t="shared" si="82"/>
        <v>39.664791666666666</v>
      </c>
      <c r="AF113" s="33">
        <f t="shared" si="82"/>
        <v>39.664791666666666</v>
      </c>
      <c r="AG113" s="32" t="s">
        <v>223</v>
      </c>
      <c r="AH113" s="32" t="s">
        <v>223</v>
      </c>
      <c r="AI113" s="32" t="s">
        <v>223</v>
      </c>
      <c r="AJ113" s="32" t="s">
        <v>223</v>
      </c>
      <c r="AK113" s="32" t="s">
        <v>223</v>
      </c>
      <c r="AL113" s="32" t="s">
        <v>223</v>
      </c>
      <c r="AM113" s="32" t="s">
        <v>223</v>
      </c>
      <c r="AN113" s="32" t="s">
        <v>223</v>
      </c>
      <c r="AO113" s="32" t="s">
        <v>223</v>
      </c>
      <c r="AP113" s="32" t="s">
        <v>223</v>
      </c>
      <c r="AQ113" s="32" t="s">
        <v>223</v>
      </c>
      <c r="AR113" s="32" t="s">
        <v>223</v>
      </c>
      <c r="AS113" s="32" t="s">
        <v>223</v>
      </c>
      <c r="AT113" s="32" t="s">
        <v>223</v>
      </c>
      <c r="AU113" s="32" t="s">
        <v>223</v>
      </c>
      <c r="AV113" s="32" t="s">
        <v>223</v>
      </c>
    </row>
    <row r="114" spans="1:48" x14ac:dyDescent="0.25">
      <c r="A114" s="29"/>
      <c r="B114" s="83"/>
      <c r="C114" s="84"/>
      <c r="D114" s="80"/>
      <c r="E114" s="80"/>
      <c r="F114" s="80"/>
      <c r="G114" s="80"/>
      <c r="S114" s="35">
        <f>SUM(S34:S113)</f>
        <v>2532.2527140730399</v>
      </c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</row>
    <row r="115" spans="1:48" x14ac:dyDescent="0.25">
      <c r="A115" s="29"/>
      <c r="B115" s="83"/>
      <c r="C115" s="84"/>
      <c r="D115" s="80"/>
      <c r="E115" s="80"/>
      <c r="F115" s="80"/>
      <c r="G115" s="80"/>
    </row>
    <row r="116" spans="1:48" x14ac:dyDescent="0.25">
      <c r="A116" s="29">
        <v>44718</v>
      </c>
      <c r="B116" s="83" t="s">
        <v>295</v>
      </c>
      <c r="C116" s="84" t="s">
        <v>296</v>
      </c>
      <c r="D116" s="81">
        <v>9344.01</v>
      </c>
      <c r="E116" s="82">
        <v>7838.85</v>
      </c>
      <c r="F116" s="81">
        <v>64.89</v>
      </c>
      <c r="G116" s="80">
        <v>144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>
        <f>($E$116/$G$116)*0.5</f>
        <v>27.218229166666667</v>
      </c>
      <c r="U116" s="33">
        <f t="shared" ref="U116:AF116" si="83">($E$116/$G$116)</f>
        <v>54.436458333333334</v>
      </c>
      <c r="V116" s="33">
        <f t="shared" si="83"/>
        <v>54.436458333333334</v>
      </c>
      <c r="W116" s="33">
        <f t="shared" si="83"/>
        <v>54.436458333333334</v>
      </c>
      <c r="X116" s="33">
        <f t="shared" si="83"/>
        <v>54.436458333333334</v>
      </c>
      <c r="Y116" s="33">
        <f t="shared" si="83"/>
        <v>54.436458333333334</v>
      </c>
      <c r="Z116" s="33">
        <f t="shared" si="83"/>
        <v>54.436458333333334</v>
      </c>
      <c r="AA116" s="33">
        <f t="shared" si="83"/>
        <v>54.436458333333334</v>
      </c>
      <c r="AB116" s="33">
        <f t="shared" si="83"/>
        <v>54.436458333333334</v>
      </c>
      <c r="AC116" s="33">
        <f t="shared" si="83"/>
        <v>54.436458333333334</v>
      </c>
      <c r="AD116" s="33">
        <f t="shared" si="83"/>
        <v>54.436458333333334</v>
      </c>
      <c r="AE116" s="33">
        <f t="shared" si="83"/>
        <v>54.436458333333334</v>
      </c>
      <c r="AF116" s="33">
        <f t="shared" si="83"/>
        <v>54.436458333333334</v>
      </c>
      <c r="AG116" s="32" t="s">
        <v>223</v>
      </c>
      <c r="AH116" s="32" t="s">
        <v>223</v>
      </c>
      <c r="AI116" s="32" t="s">
        <v>223</v>
      </c>
      <c r="AJ116" s="32" t="s">
        <v>223</v>
      </c>
      <c r="AK116" s="32" t="s">
        <v>223</v>
      </c>
      <c r="AL116" s="32" t="s">
        <v>223</v>
      </c>
      <c r="AM116" s="32" t="s">
        <v>223</v>
      </c>
      <c r="AN116" s="32" t="s">
        <v>223</v>
      </c>
      <c r="AO116" s="32" t="s">
        <v>223</v>
      </c>
      <c r="AP116" s="32" t="s">
        <v>223</v>
      </c>
      <c r="AQ116" s="32" t="s">
        <v>223</v>
      </c>
      <c r="AR116" s="32" t="s">
        <v>223</v>
      </c>
      <c r="AS116" s="32" t="s">
        <v>223</v>
      </c>
      <c r="AT116" s="32" t="s">
        <v>223</v>
      </c>
      <c r="AU116" s="32" t="s">
        <v>223</v>
      </c>
      <c r="AV116" s="32" t="s">
        <v>223</v>
      </c>
    </row>
    <row r="117" spans="1:48" x14ac:dyDescent="0.25">
      <c r="A117" s="29">
        <v>44718</v>
      </c>
      <c r="B117" s="83" t="s">
        <v>297</v>
      </c>
      <c r="C117" s="84" t="s">
        <v>298</v>
      </c>
      <c r="D117" s="81">
        <v>3186.29</v>
      </c>
      <c r="E117" s="82">
        <v>2673.03</v>
      </c>
      <c r="F117" s="81">
        <v>22.13</v>
      </c>
      <c r="G117" s="80">
        <v>144</v>
      </c>
      <c r="L117" s="33"/>
      <c r="M117" s="33"/>
      <c r="N117" s="33"/>
      <c r="O117" s="33"/>
      <c r="P117" s="33"/>
      <c r="Q117" s="33"/>
      <c r="R117" s="33"/>
      <c r="S117" s="33"/>
      <c r="T117" s="33">
        <f>($E$117/$G$117)*0.5</f>
        <v>9.2813541666666666</v>
      </c>
      <c r="U117" s="33">
        <f t="shared" ref="U117:AF117" si="84">($E$117/$G$117)</f>
        <v>18.562708333333333</v>
      </c>
      <c r="V117" s="33">
        <f t="shared" si="84"/>
        <v>18.562708333333333</v>
      </c>
      <c r="W117" s="33">
        <f t="shared" si="84"/>
        <v>18.562708333333333</v>
      </c>
      <c r="X117" s="33">
        <f t="shared" si="84"/>
        <v>18.562708333333333</v>
      </c>
      <c r="Y117" s="33">
        <f t="shared" si="84"/>
        <v>18.562708333333333</v>
      </c>
      <c r="Z117" s="33">
        <f t="shared" si="84"/>
        <v>18.562708333333333</v>
      </c>
      <c r="AA117" s="33">
        <f t="shared" si="84"/>
        <v>18.562708333333333</v>
      </c>
      <c r="AB117" s="33">
        <f t="shared" si="84"/>
        <v>18.562708333333333</v>
      </c>
      <c r="AC117" s="33">
        <f t="shared" si="84"/>
        <v>18.562708333333333</v>
      </c>
      <c r="AD117" s="33">
        <f t="shared" si="84"/>
        <v>18.562708333333333</v>
      </c>
      <c r="AE117" s="33">
        <f t="shared" si="84"/>
        <v>18.562708333333333</v>
      </c>
      <c r="AF117" s="33">
        <f t="shared" si="84"/>
        <v>18.562708333333333</v>
      </c>
      <c r="AG117" s="32" t="s">
        <v>223</v>
      </c>
      <c r="AH117" s="32" t="s">
        <v>223</v>
      </c>
      <c r="AI117" s="32" t="s">
        <v>223</v>
      </c>
      <c r="AJ117" s="32" t="s">
        <v>223</v>
      </c>
      <c r="AK117" s="32" t="s">
        <v>223</v>
      </c>
      <c r="AL117" s="32" t="s">
        <v>223</v>
      </c>
      <c r="AM117" s="32" t="s">
        <v>223</v>
      </c>
      <c r="AN117" s="32" t="s">
        <v>223</v>
      </c>
      <c r="AO117" s="32" t="s">
        <v>223</v>
      </c>
      <c r="AP117" s="32" t="s">
        <v>223</v>
      </c>
      <c r="AQ117" s="32" t="s">
        <v>223</v>
      </c>
      <c r="AR117" s="32" t="s">
        <v>223</v>
      </c>
      <c r="AS117" s="32" t="s">
        <v>223</v>
      </c>
      <c r="AT117" s="32" t="s">
        <v>223</v>
      </c>
      <c r="AU117" s="32" t="s">
        <v>223</v>
      </c>
      <c r="AV117" s="32" t="s">
        <v>223</v>
      </c>
    </row>
    <row r="118" spans="1:48" x14ac:dyDescent="0.25">
      <c r="A118" s="29">
        <v>44718</v>
      </c>
      <c r="B118" s="83" t="s">
        <v>299</v>
      </c>
      <c r="C118" s="84" t="s">
        <v>300</v>
      </c>
      <c r="D118" s="80">
        <v>8169.5</v>
      </c>
      <c r="E118" s="80">
        <v>6853.53</v>
      </c>
      <c r="F118" s="80">
        <v>56.73</v>
      </c>
      <c r="G118" s="80">
        <v>144</v>
      </c>
      <c r="L118" s="33"/>
      <c r="M118" s="33"/>
      <c r="N118" s="33"/>
      <c r="O118" s="33"/>
      <c r="P118" s="33"/>
      <c r="Q118" s="33"/>
      <c r="R118" s="33"/>
      <c r="S118" s="33"/>
      <c r="T118" s="33">
        <f>($E$118/$G$118)*0.5</f>
        <v>23.796979166666667</v>
      </c>
      <c r="U118" s="33">
        <f t="shared" ref="U118:AF118" si="85">($E$118/$G$118)</f>
        <v>47.593958333333333</v>
      </c>
      <c r="V118" s="33">
        <f t="shared" si="85"/>
        <v>47.593958333333333</v>
      </c>
      <c r="W118" s="33">
        <f t="shared" si="85"/>
        <v>47.593958333333333</v>
      </c>
      <c r="X118" s="33">
        <f t="shared" si="85"/>
        <v>47.593958333333333</v>
      </c>
      <c r="Y118" s="33">
        <f t="shared" si="85"/>
        <v>47.593958333333333</v>
      </c>
      <c r="Z118" s="33">
        <f t="shared" si="85"/>
        <v>47.593958333333333</v>
      </c>
      <c r="AA118" s="33">
        <f t="shared" si="85"/>
        <v>47.593958333333333</v>
      </c>
      <c r="AB118" s="33">
        <f t="shared" si="85"/>
        <v>47.593958333333333</v>
      </c>
      <c r="AC118" s="33">
        <f t="shared" si="85"/>
        <v>47.593958333333333</v>
      </c>
      <c r="AD118" s="33">
        <f t="shared" si="85"/>
        <v>47.593958333333333</v>
      </c>
      <c r="AE118" s="33">
        <f t="shared" si="85"/>
        <v>47.593958333333333</v>
      </c>
      <c r="AF118" s="33">
        <f t="shared" si="85"/>
        <v>47.593958333333333</v>
      </c>
      <c r="AG118" s="32" t="s">
        <v>223</v>
      </c>
      <c r="AH118" s="32" t="s">
        <v>223</v>
      </c>
      <c r="AI118" s="32" t="s">
        <v>223</v>
      </c>
      <c r="AJ118" s="32" t="s">
        <v>223</v>
      </c>
      <c r="AK118" s="32" t="s">
        <v>223</v>
      </c>
      <c r="AL118" s="32" t="s">
        <v>223</v>
      </c>
      <c r="AM118" s="32" t="s">
        <v>223</v>
      </c>
      <c r="AN118" s="32" t="s">
        <v>223</v>
      </c>
      <c r="AO118" s="32" t="s">
        <v>223</v>
      </c>
      <c r="AP118" s="32" t="s">
        <v>223</v>
      </c>
      <c r="AQ118" s="32" t="s">
        <v>223</v>
      </c>
      <c r="AR118" s="32" t="s">
        <v>223</v>
      </c>
      <c r="AS118" s="32" t="s">
        <v>223</v>
      </c>
      <c r="AT118" s="32" t="s">
        <v>223</v>
      </c>
      <c r="AU118" s="32" t="s">
        <v>223</v>
      </c>
      <c r="AV118" s="32" t="s">
        <v>223</v>
      </c>
    </row>
    <row r="119" spans="1:48" x14ac:dyDescent="0.25">
      <c r="A119" s="29">
        <v>44718</v>
      </c>
      <c r="B119" s="83" t="s">
        <v>301</v>
      </c>
      <c r="C119" s="84" t="s">
        <v>302</v>
      </c>
      <c r="D119" s="80">
        <v>1674.33</v>
      </c>
      <c r="E119" s="80">
        <v>1404.62</v>
      </c>
      <c r="F119" s="80">
        <v>11.63</v>
      </c>
      <c r="G119" s="80">
        <v>144</v>
      </c>
      <c r="L119" s="33"/>
      <c r="M119" s="33"/>
      <c r="N119" s="33"/>
      <c r="O119" s="33"/>
      <c r="P119" s="33"/>
      <c r="Q119" s="33"/>
      <c r="R119" s="33"/>
      <c r="S119" s="33"/>
      <c r="T119" s="33">
        <f>($E$119/$G$119)*0.5</f>
        <v>4.877152777777777</v>
      </c>
      <c r="U119" s="33">
        <f t="shared" ref="U119:AF119" si="86">($E$119/$G$119)</f>
        <v>9.754305555555554</v>
      </c>
      <c r="V119" s="33">
        <f t="shared" si="86"/>
        <v>9.754305555555554</v>
      </c>
      <c r="W119" s="33">
        <f t="shared" si="86"/>
        <v>9.754305555555554</v>
      </c>
      <c r="X119" s="33">
        <f t="shared" si="86"/>
        <v>9.754305555555554</v>
      </c>
      <c r="Y119" s="33">
        <f t="shared" si="86"/>
        <v>9.754305555555554</v>
      </c>
      <c r="Z119" s="33">
        <f t="shared" si="86"/>
        <v>9.754305555555554</v>
      </c>
      <c r="AA119" s="33">
        <f t="shared" si="86"/>
        <v>9.754305555555554</v>
      </c>
      <c r="AB119" s="33">
        <f t="shared" si="86"/>
        <v>9.754305555555554</v>
      </c>
      <c r="AC119" s="33">
        <f t="shared" si="86"/>
        <v>9.754305555555554</v>
      </c>
      <c r="AD119" s="33">
        <f t="shared" si="86"/>
        <v>9.754305555555554</v>
      </c>
      <c r="AE119" s="33">
        <f t="shared" si="86"/>
        <v>9.754305555555554</v>
      </c>
      <c r="AF119" s="33">
        <f t="shared" si="86"/>
        <v>9.754305555555554</v>
      </c>
      <c r="AG119" s="32" t="s">
        <v>223</v>
      </c>
      <c r="AH119" s="32" t="s">
        <v>223</v>
      </c>
      <c r="AI119" s="32" t="s">
        <v>223</v>
      </c>
      <c r="AJ119" s="32" t="s">
        <v>223</v>
      </c>
      <c r="AK119" s="32" t="s">
        <v>223</v>
      </c>
      <c r="AL119" s="32" t="s">
        <v>223</v>
      </c>
      <c r="AM119" s="32" t="s">
        <v>223</v>
      </c>
      <c r="AN119" s="32" t="s">
        <v>223</v>
      </c>
      <c r="AO119" s="32" t="s">
        <v>223</v>
      </c>
      <c r="AP119" s="32" t="s">
        <v>223</v>
      </c>
      <c r="AQ119" s="32" t="s">
        <v>223</v>
      </c>
      <c r="AR119" s="32" t="s">
        <v>223</v>
      </c>
      <c r="AS119" s="32" t="s">
        <v>223</v>
      </c>
      <c r="AT119" s="32" t="s">
        <v>223</v>
      </c>
      <c r="AU119" s="32" t="s">
        <v>223</v>
      </c>
      <c r="AV119" s="32" t="s">
        <v>223</v>
      </c>
    </row>
    <row r="120" spans="1:48" x14ac:dyDescent="0.25">
      <c r="A120" s="29">
        <v>44718</v>
      </c>
      <c r="B120" s="83">
        <v>9741218115</v>
      </c>
      <c r="C120" s="84" t="s">
        <v>303</v>
      </c>
      <c r="D120" s="80">
        <v>10372.94</v>
      </c>
      <c r="E120" s="80">
        <v>8702.0400000000009</v>
      </c>
      <c r="F120" s="80">
        <v>72.03</v>
      </c>
      <c r="G120" s="80">
        <v>144</v>
      </c>
      <c r="S120" s="33"/>
      <c r="T120" s="33">
        <f>($E$120/$G$120)*0.5</f>
        <v>30.21541666666667</v>
      </c>
      <c r="U120" s="33">
        <f t="shared" ref="U120:AF120" si="87">($E$120/$G$120)</f>
        <v>60.430833333333339</v>
      </c>
      <c r="V120" s="33">
        <f t="shared" si="87"/>
        <v>60.430833333333339</v>
      </c>
      <c r="W120" s="33">
        <f t="shared" si="87"/>
        <v>60.430833333333339</v>
      </c>
      <c r="X120" s="33">
        <f t="shared" si="87"/>
        <v>60.430833333333339</v>
      </c>
      <c r="Y120" s="33">
        <f t="shared" si="87"/>
        <v>60.430833333333339</v>
      </c>
      <c r="Z120" s="33">
        <f t="shared" si="87"/>
        <v>60.430833333333339</v>
      </c>
      <c r="AA120" s="33">
        <f t="shared" si="87"/>
        <v>60.430833333333339</v>
      </c>
      <c r="AB120" s="33">
        <f t="shared" si="87"/>
        <v>60.430833333333339</v>
      </c>
      <c r="AC120" s="33">
        <f t="shared" si="87"/>
        <v>60.430833333333339</v>
      </c>
      <c r="AD120" s="33">
        <f t="shared" si="87"/>
        <v>60.430833333333339</v>
      </c>
      <c r="AE120" s="33">
        <f t="shared" si="87"/>
        <v>60.430833333333339</v>
      </c>
      <c r="AF120" s="33">
        <f t="shared" si="87"/>
        <v>60.430833333333339</v>
      </c>
      <c r="AG120" s="32" t="s">
        <v>223</v>
      </c>
      <c r="AH120" s="32" t="s">
        <v>223</v>
      </c>
      <c r="AI120" s="32" t="s">
        <v>223</v>
      </c>
      <c r="AJ120" s="32" t="s">
        <v>223</v>
      </c>
      <c r="AK120" s="32" t="s">
        <v>223</v>
      </c>
      <c r="AL120" s="32" t="s">
        <v>223</v>
      </c>
      <c r="AM120" s="32" t="s">
        <v>223</v>
      </c>
      <c r="AN120" s="32" t="s">
        <v>223</v>
      </c>
      <c r="AO120" s="32" t="s">
        <v>223</v>
      </c>
      <c r="AP120" s="32" t="s">
        <v>223</v>
      </c>
      <c r="AQ120" s="32" t="s">
        <v>223</v>
      </c>
      <c r="AR120" s="32" t="s">
        <v>223</v>
      </c>
      <c r="AS120" s="32" t="s">
        <v>223</v>
      </c>
      <c r="AT120" s="32" t="s">
        <v>223</v>
      </c>
      <c r="AU120" s="32" t="s">
        <v>223</v>
      </c>
      <c r="AV120" s="32" t="s">
        <v>223</v>
      </c>
    </row>
    <row r="121" spans="1:48" x14ac:dyDescent="0.25">
      <c r="A121" s="29">
        <v>44718</v>
      </c>
      <c r="B121" s="83" t="s">
        <v>304</v>
      </c>
      <c r="C121" s="84" t="s">
        <v>305</v>
      </c>
      <c r="D121" s="80">
        <v>8780.02</v>
      </c>
      <c r="E121" s="80">
        <v>7365.71</v>
      </c>
      <c r="F121" s="80">
        <v>60.97</v>
      </c>
      <c r="G121" s="80">
        <v>144</v>
      </c>
      <c r="S121" s="33"/>
      <c r="T121" s="33">
        <f>($E$121/$G$121)*0.5</f>
        <v>25.575381944444445</v>
      </c>
      <c r="U121" s="33">
        <f t="shared" ref="U121:AF121" si="88">($E$121/$G$121)</f>
        <v>51.150763888888889</v>
      </c>
      <c r="V121" s="33">
        <f t="shared" si="88"/>
        <v>51.150763888888889</v>
      </c>
      <c r="W121" s="33">
        <f t="shared" si="88"/>
        <v>51.150763888888889</v>
      </c>
      <c r="X121" s="33">
        <f t="shared" si="88"/>
        <v>51.150763888888889</v>
      </c>
      <c r="Y121" s="33">
        <f t="shared" si="88"/>
        <v>51.150763888888889</v>
      </c>
      <c r="Z121" s="33">
        <f t="shared" si="88"/>
        <v>51.150763888888889</v>
      </c>
      <c r="AA121" s="33">
        <f t="shared" si="88"/>
        <v>51.150763888888889</v>
      </c>
      <c r="AB121" s="33">
        <f t="shared" si="88"/>
        <v>51.150763888888889</v>
      </c>
      <c r="AC121" s="33">
        <f t="shared" si="88"/>
        <v>51.150763888888889</v>
      </c>
      <c r="AD121" s="33">
        <f t="shared" si="88"/>
        <v>51.150763888888889</v>
      </c>
      <c r="AE121" s="33">
        <f t="shared" si="88"/>
        <v>51.150763888888889</v>
      </c>
      <c r="AF121" s="33">
        <f t="shared" si="88"/>
        <v>51.150763888888889</v>
      </c>
      <c r="AG121" s="32" t="s">
        <v>223</v>
      </c>
      <c r="AH121" s="32" t="s">
        <v>223</v>
      </c>
      <c r="AI121" s="32" t="s">
        <v>223</v>
      </c>
      <c r="AJ121" s="32" t="s">
        <v>223</v>
      </c>
      <c r="AK121" s="32" t="s">
        <v>223</v>
      </c>
      <c r="AL121" s="32" t="s">
        <v>223</v>
      </c>
      <c r="AM121" s="32" t="s">
        <v>223</v>
      </c>
      <c r="AN121" s="32" t="s">
        <v>223</v>
      </c>
      <c r="AO121" s="32" t="s">
        <v>223</v>
      </c>
      <c r="AP121" s="32" t="s">
        <v>223</v>
      </c>
      <c r="AQ121" s="32" t="s">
        <v>223</v>
      </c>
      <c r="AR121" s="32" t="s">
        <v>223</v>
      </c>
      <c r="AS121" s="32" t="s">
        <v>223</v>
      </c>
      <c r="AT121" s="32" t="s">
        <v>223</v>
      </c>
      <c r="AU121" s="32" t="s">
        <v>223</v>
      </c>
      <c r="AV121" s="32" t="s">
        <v>223</v>
      </c>
    </row>
    <row r="122" spans="1:48" x14ac:dyDescent="0.25">
      <c r="A122" s="29">
        <v>44718</v>
      </c>
      <c r="B122" s="83" t="s">
        <v>306</v>
      </c>
      <c r="C122" s="84" t="s">
        <v>307</v>
      </c>
      <c r="D122" s="80">
        <v>12056.52</v>
      </c>
      <c r="E122" s="80">
        <v>10258.280000000001</v>
      </c>
      <c r="F122" s="80">
        <v>91.34</v>
      </c>
      <c r="G122" s="80">
        <v>132</v>
      </c>
      <c r="S122" s="33"/>
      <c r="T122" s="33">
        <f>($E$122/$G$122)*0.5</f>
        <v>38.857121212121214</v>
      </c>
      <c r="U122" s="33">
        <f t="shared" ref="U122:AF122" si="89">($E$122/$G$122)</f>
        <v>77.714242424242428</v>
      </c>
      <c r="V122" s="33">
        <f t="shared" si="89"/>
        <v>77.714242424242428</v>
      </c>
      <c r="W122" s="33">
        <f t="shared" si="89"/>
        <v>77.714242424242428</v>
      </c>
      <c r="X122" s="33">
        <f t="shared" si="89"/>
        <v>77.714242424242428</v>
      </c>
      <c r="Y122" s="33">
        <f t="shared" si="89"/>
        <v>77.714242424242428</v>
      </c>
      <c r="Z122" s="33">
        <f t="shared" si="89"/>
        <v>77.714242424242428</v>
      </c>
      <c r="AA122" s="33">
        <f t="shared" si="89"/>
        <v>77.714242424242428</v>
      </c>
      <c r="AB122" s="33">
        <f t="shared" si="89"/>
        <v>77.714242424242428</v>
      </c>
      <c r="AC122" s="33">
        <f t="shared" si="89"/>
        <v>77.714242424242428</v>
      </c>
      <c r="AD122" s="33">
        <f t="shared" si="89"/>
        <v>77.714242424242428</v>
      </c>
      <c r="AE122" s="33">
        <f t="shared" si="89"/>
        <v>77.714242424242428</v>
      </c>
      <c r="AF122" s="33">
        <f t="shared" si="89"/>
        <v>77.714242424242428</v>
      </c>
      <c r="AG122" s="32" t="s">
        <v>223</v>
      </c>
      <c r="AH122" s="32" t="s">
        <v>223</v>
      </c>
      <c r="AI122" s="32" t="s">
        <v>223</v>
      </c>
      <c r="AJ122" s="32" t="s">
        <v>223</v>
      </c>
      <c r="AK122" s="32" t="s">
        <v>223</v>
      </c>
      <c r="AL122" s="32" t="s">
        <v>223</v>
      </c>
      <c r="AM122" s="32" t="s">
        <v>223</v>
      </c>
      <c r="AN122" s="32" t="s">
        <v>223</v>
      </c>
      <c r="AO122" s="32" t="s">
        <v>223</v>
      </c>
      <c r="AP122" s="32" t="s">
        <v>223</v>
      </c>
      <c r="AQ122" s="32" t="s">
        <v>223</v>
      </c>
      <c r="AR122" s="32" t="s">
        <v>223</v>
      </c>
      <c r="AS122" s="32" t="s">
        <v>223</v>
      </c>
      <c r="AT122" s="32" t="s">
        <v>223</v>
      </c>
      <c r="AU122" s="32" t="s">
        <v>223</v>
      </c>
      <c r="AV122" s="32" t="s">
        <v>223</v>
      </c>
    </row>
    <row r="123" spans="1:48" x14ac:dyDescent="0.25">
      <c r="A123" s="29">
        <v>44718</v>
      </c>
      <c r="B123" s="83" t="s">
        <v>308</v>
      </c>
      <c r="C123" s="84" t="s">
        <v>309</v>
      </c>
      <c r="D123" s="80">
        <v>749.44</v>
      </c>
      <c r="E123" s="80">
        <v>628.72</v>
      </c>
      <c r="F123" s="80">
        <v>5.2</v>
      </c>
      <c r="G123" s="80">
        <v>144</v>
      </c>
      <c r="S123" s="33"/>
      <c r="T123" s="33">
        <f>($E$123/$G$123)*0.5</f>
        <v>2.1830555555555557</v>
      </c>
      <c r="U123" s="33">
        <f t="shared" ref="U123:AF123" si="90">($E$123/$G$123)</f>
        <v>4.3661111111111115</v>
      </c>
      <c r="V123" s="33">
        <f t="shared" si="90"/>
        <v>4.3661111111111115</v>
      </c>
      <c r="W123" s="33">
        <f t="shared" si="90"/>
        <v>4.3661111111111115</v>
      </c>
      <c r="X123" s="33">
        <f t="shared" si="90"/>
        <v>4.3661111111111115</v>
      </c>
      <c r="Y123" s="33">
        <f t="shared" si="90"/>
        <v>4.3661111111111115</v>
      </c>
      <c r="Z123" s="33">
        <f t="shared" si="90"/>
        <v>4.3661111111111115</v>
      </c>
      <c r="AA123" s="33">
        <f t="shared" si="90"/>
        <v>4.3661111111111115</v>
      </c>
      <c r="AB123" s="33">
        <f t="shared" si="90"/>
        <v>4.3661111111111115</v>
      </c>
      <c r="AC123" s="33">
        <f t="shared" si="90"/>
        <v>4.3661111111111115</v>
      </c>
      <c r="AD123" s="33">
        <f t="shared" si="90"/>
        <v>4.3661111111111115</v>
      </c>
      <c r="AE123" s="33">
        <f t="shared" si="90"/>
        <v>4.3661111111111115</v>
      </c>
      <c r="AF123" s="33">
        <f t="shared" si="90"/>
        <v>4.3661111111111115</v>
      </c>
      <c r="AG123" s="32" t="s">
        <v>223</v>
      </c>
      <c r="AH123" s="32" t="s">
        <v>223</v>
      </c>
      <c r="AI123" s="32" t="s">
        <v>223</v>
      </c>
      <c r="AJ123" s="32" t="s">
        <v>223</v>
      </c>
      <c r="AK123" s="32" t="s">
        <v>223</v>
      </c>
      <c r="AL123" s="32" t="s">
        <v>223</v>
      </c>
      <c r="AM123" s="32" t="s">
        <v>223</v>
      </c>
      <c r="AN123" s="32" t="s">
        <v>223</v>
      </c>
      <c r="AO123" s="32" t="s">
        <v>223</v>
      </c>
      <c r="AP123" s="32" t="s">
        <v>223</v>
      </c>
      <c r="AQ123" s="32" t="s">
        <v>223</v>
      </c>
      <c r="AR123" s="32" t="s">
        <v>223</v>
      </c>
      <c r="AS123" s="32" t="s">
        <v>223</v>
      </c>
      <c r="AT123" s="32" t="s">
        <v>223</v>
      </c>
      <c r="AU123" s="32" t="s">
        <v>223</v>
      </c>
      <c r="AV123" s="32" t="s">
        <v>223</v>
      </c>
    </row>
    <row r="124" spans="1:48" x14ac:dyDescent="0.25">
      <c r="A124" s="29">
        <v>44718</v>
      </c>
      <c r="B124" s="83" t="s">
        <v>310</v>
      </c>
      <c r="C124" s="84" t="s">
        <v>311</v>
      </c>
      <c r="D124" s="80">
        <v>8890.7000000000007</v>
      </c>
      <c r="E124" s="80">
        <v>7458.56</v>
      </c>
      <c r="F124" s="80">
        <v>61.74</v>
      </c>
      <c r="G124" s="80">
        <v>144</v>
      </c>
      <c r="S124" s="33"/>
      <c r="T124" s="33">
        <f>($E$124/$G$124)*0.5</f>
        <v>25.89777777777778</v>
      </c>
      <c r="U124" s="33">
        <f t="shared" ref="U124:AF124" si="91">($E$124/$G$124)</f>
        <v>51.795555555555559</v>
      </c>
      <c r="V124" s="33">
        <f t="shared" si="91"/>
        <v>51.795555555555559</v>
      </c>
      <c r="W124" s="33">
        <f t="shared" si="91"/>
        <v>51.795555555555559</v>
      </c>
      <c r="X124" s="33">
        <f t="shared" si="91"/>
        <v>51.795555555555559</v>
      </c>
      <c r="Y124" s="33">
        <f t="shared" si="91"/>
        <v>51.795555555555559</v>
      </c>
      <c r="Z124" s="33">
        <f t="shared" si="91"/>
        <v>51.795555555555559</v>
      </c>
      <c r="AA124" s="33">
        <f t="shared" si="91"/>
        <v>51.795555555555559</v>
      </c>
      <c r="AB124" s="33">
        <f t="shared" si="91"/>
        <v>51.795555555555559</v>
      </c>
      <c r="AC124" s="33">
        <f t="shared" si="91"/>
        <v>51.795555555555559</v>
      </c>
      <c r="AD124" s="33">
        <f t="shared" si="91"/>
        <v>51.795555555555559</v>
      </c>
      <c r="AE124" s="33">
        <f t="shared" si="91"/>
        <v>51.795555555555559</v>
      </c>
      <c r="AF124" s="33">
        <f t="shared" si="91"/>
        <v>51.795555555555559</v>
      </c>
      <c r="AG124" s="32" t="s">
        <v>223</v>
      </c>
      <c r="AH124" s="32" t="s">
        <v>223</v>
      </c>
      <c r="AI124" s="32" t="s">
        <v>223</v>
      </c>
      <c r="AJ124" s="32" t="s">
        <v>223</v>
      </c>
      <c r="AK124" s="32" t="s">
        <v>223</v>
      </c>
      <c r="AL124" s="32" t="s">
        <v>223</v>
      </c>
      <c r="AM124" s="32" t="s">
        <v>223</v>
      </c>
      <c r="AN124" s="32" t="s">
        <v>223</v>
      </c>
      <c r="AO124" s="32" t="s">
        <v>223</v>
      </c>
      <c r="AP124" s="32" t="s">
        <v>223</v>
      </c>
      <c r="AQ124" s="32" t="s">
        <v>223</v>
      </c>
      <c r="AR124" s="32" t="s">
        <v>223</v>
      </c>
      <c r="AS124" s="32" t="s">
        <v>223</v>
      </c>
      <c r="AT124" s="32" t="s">
        <v>223</v>
      </c>
      <c r="AU124" s="32" t="s">
        <v>223</v>
      </c>
      <c r="AV124" s="32" t="s">
        <v>223</v>
      </c>
    </row>
    <row r="125" spans="1:48" x14ac:dyDescent="0.25">
      <c r="A125" s="29">
        <v>44718</v>
      </c>
      <c r="B125" s="83" t="s">
        <v>312</v>
      </c>
      <c r="C125" s="84" t="s">
        <v>313</v>
      </c>
      <c r="D125" s="80">
        <v>5489.15</v>
      </c>
      <c r="E125" s="80">
        <v>4828.3</v>
      </c>
      <c r="F125" s="80">
        <v>52.78</v>
      </c>
      <c r="G125" s="80">
        <v>104</v>
      </c>
      <c r="S125" s="33"/>
      <c r="T125" s="33">
        <f>($E$125/$G$125)*0.5</f>
        <v>23.212980769230771</v>
      </c>
      <c r="U125" s="33">
        <f t="shared" ref="U125:AF125" si="92">($E$125/$G$125)</f>
        <v>46.425961538461543</v>
      </c>
      <c r="V125" s="33">
        <f t="shared" si="92"/>
        <v>46.425961538461543</v>
      </c>
      <c r="W125" s="33">
        <f t="shared" si="92"/>
        <v>46.425961538461543</v>
      </c>
      <c r="X125" s="33">
        <f t="shared" si="92"/>
        <v>46.425961538461543</v>
      </c>
      <c r="Y125" s="33">
        <f t="shared" si="92"/>
        <v>46.425961538461543</v>
      </c>
      <c r="Z125" s="33">
        <f t="shared" si="92"/>
        <v>46.425961538461543</v>
      </c>
      <c r="AA125" s="33">
        <f t="shared" si="92"/>
        <v>46.425961538461543</v>
      </c>
      <c r="AB125" s="33">
        <f t="shared" si="92"/>
        <v>46.425961538461543</v>
      </c>
      <c r="AC125" s="33">
        <f t="shared" si="92"/>
        <v>46.425961538461543</v>
      </c>
      <c r="AD125" s="33">
        <f t="shared" si="92"/>
        <v>46.425961538461543</v>
      </c>
      <c r="AE125" s="33">
        <f t="shared" si="92"/>
        <v>46.425961538461543</v>
      </c>
      <c r="AF125" s="33">
        <f t="shared" si="92"/>
        <v>46.425961538461543</v>
      </c>
      <c r="AG125" s="32" t="s">
        <v>223</v>
      </c>
      <c r="AH125" s="32" t="s">
        <v>223</v>
      </c>
      <c r="AI125" s="32" t="s">
        <v>223</v>
      </c>
      <c r="AJ125" s="32" t="s">
        <v>223</v>
      </c>
      <c r="AK125" s="32" t="s">
        <v>223</v>
      </c>
      <c r="AL125" s="32" t="s">
        <v>223</v>
      </c>
      <c r="AM125" s="32" t="s">
        <v>223</v>
      </c>
      <c r="AN125" s="32" t="s">
        <v>223</v>
      </c>
      <c r="AO125" s="32" t="s">
        <v>223</v>
      </c>
      <c r="AP125" s="32" t="s">
        <v>223</v>
      </c>
      <c r="AQ125" s="32" t="s">
        <v>223</v>
      </c>
      <c r="AR125" s="32" t="s">
        <v>223</v>
      </c>
      <c r="AS125" s="32" t="s">
        <v>223</v>
      </c>
      <c r="AT125" s="32" t="s">
        <v>223</v>
      </c>
      <c r="AU125" s="32" t="s">
        <v>223</v>
      </c>
      <c r="AV125" s="32" t="s">
        <v>223</v>
      </c>
    </row>
    <row r="126" spans="1:48" x14ac:dyDescent="0.25">
      <c r="A126" s="29">
        <v>44725</v>
      </c>
      <c r="B126" s="83" t="s">
        <v>288</v>
      </c>
      <c r="C126" s="84" t="s">
        <v>289</v>
      </c>
      <c r="D126" s="80">
        <v>5644.97</v>
      </c>
      <c r="E126" s="80">
        <v>4735.66</v>
      </c>
      <c r="F126" s="80">
        <v>39.200000000000003</v>
      </c>
      <c r="G126" s="80">
        <v>144</v>
      </c>
      <c r="S126" s="33"/>
      <c r="T126" s="33">
        <f>($E$126/$G$126)*0.5</f>
        <v>16.44326388888889</v>
      </c>
      <c r="U126" s="33">
        <f t="shared" ref="U126:AF126" si="93">($E$126/$G$126)</f>
        <v>32.886527777777779</v>
      </c>
      <c r="V126" s="33">
        <f t="shared" si="93"/>
        <v>32.886527777777779</v>
      </c>
      <c r="W126" s="33">
        <f t="shared" si="93"/>
        <v>32.886527777777779</v>
      </c>
      <c r="X126" s="33">
        <f t="shared" si="93"/>
        <v>32.886527777777779</v>
      </c>
      <c r="Y126" s="33">
        <f t="shared" si="93"/>
        <v>32.886527777777779</v>
      </c>
      <c r="Z126" s="33">
        <f t="shared" si="93"/>
        <v>32.886527777777779</v>
      </c>
      <c r="AA126" s="33">
        <f t="shared" si="93"/>
        <v>32.886527777777779</v>
      </c>
      <c r="AB126" s="33">
        <f t="shared" si="93"/>
        <v>32.886527777777779</v>
      </c>
      <c r="AC126" s="33">
        <f t="shared" si="93"/>
        <v>32.886527777777779</v>
      </c>
      <c r="AD126" s="33">
        <f t="shared" si="93"/>
        <v>32.886527777777779</v>
      </c>
      <c r="AE126" s="33">
        <f t="shared" si="93"/>
        <v>32.886527777777779</v>
      </c>
      <c r="AF126" s="33">
        <f t="shared" si="93"/>
        <v>32.886527777777779</v>
      </c>
      <c r="AG126" s="32" t="s">
        <v>223</v>
      </c>
      <c r="AH126" s="32" t="s">
        <v>223</v>
      </c>
      <c r="AI126" s="32" t="s">
        <v>223</v>
      </c>
      <c r="AJ126" s="32" t="s">
        <v>223</v>
      </c>
      <c r="AK126" s="32" t="s">
        <v>223</v>
      </c>
      <c r="AL126" s="32" t="s">
        <v>223</v>
      </c>
      <c r="AM126" s="32" t="s">
        <v>223</v>
      </c>
      <c r="AN126" s="32" t="s">
        <v>223</v>
      </c>
      <c r="AO126" s="32" t="s">
        <v>223</v>
      </c>
      <c r="AP126" s="32" t="s">
        <v>223</v>
      </c>
      <c r="AQ126" s="32" t="s">
        <v>223</v>
      </c>
      <c r="AR126" s="32" t="s">
        <v>223</v>
      </c>
      <c r="AS126" s="32" t="s">
        <v>223</v>
      </c>
      <c r="AT126" s="32" t="s">
        <v>223</v>
      </c>
      <c r="AU126" s="32" t="s">
        <v>223</v>
      </c>
      <c r="AV126" s="32" t="s">
        <v>223</v>
      </c>
    </row>
    <row r="127" spans="1:48" x14ac:dyDescent="0.25">
      <c r="A127" s="29">
        <v>44725</v>
      </c>
      <c r="B127" s="83" t="s">
        <v>290</v>
      </c>
      <c r="C127" s="84" t="s">
        <v>291</v>
      </c>
      <c r="D127" s="80">
        <v>11202.45</v>
      </c>
      <c r="E127" s="80">
        <v>9397.93</v>
      </c>
      <c r="F127" s="80">
        <v>77.790000000000006</v>
      </c>
      <c r="G127" s="80">
        <v>144</v>
      </c>
      <c r="S127" s="33"/>
      <c r="T127" s="33">
        <f>($E$127/$G$127)*0.5</f>
        <v>32.631701388888892</v>
      </c>
      <c r="U127" s="33">
        <f t="shared" ref="U127:AF127" si="94">($E$127/$G$127)</f>
        <v>65.263402777777785</v>
      </c>
      <c r="V127" s="33">
        <f t="shared" si="94"/>
        <v>65.263402777777785</v>
      </c>
      <c r="W127" s="33">
        <f t="shared" si="94"/>
        <v>65.263402777777785</v>
      </c>
      <c r="X127" s="33">
        <f t="shared" si="94"/>
        <v>65.263402777777785</v>
      </c>
      <c r="Y127" s="33">
        <f t="shared" si="94"/>
        <v>65.263402777777785</v>
      </c>
      <c r="Z127" s="33">
        <f t="shared" si="94"/>
        <v>65.263402777777785</v>
      </c>
      <c r="AA127" s="33">
        <f t="shared" si="94"/>
        <v>65.263402777777785</v>
      </c>
      <c r="AB127" s="33">
        <f t="shared" si="94"/>
        <v>65.263402777777785</v>
      </c>
      <c r="AC127" s="33">
        <f t="shared" si="94"/>
        <v>65.263402777777785</v>
      </c>
      <c r="AD127" s="33">
        <f t="shared" si="94"/>
        <v>65.263402777777785</v>
      </c>
      <c r="AE127" s="33">
        <f t="shared" si="94"/>
        <v>65.263402777777785</v>
      </c>
      <c r="AF127" s="33">
        <f t="shared" si="94"/>
        <v>65.263402777777785</v>
      </c>
      <c r="AG127" s="32" t="s">
        <v>223</v>
      </c>
      <c r="AH127" s="32" t="s">
        <v>223</v>
      </c>
      <c r="AI127" s="32" t="s">
        <v>223</v>
      </c>
      <c r="AJ127" s="32" t="s">
        <v>223</v>
      </c>
      <c r="AK127" s="32" t="s">
        <v>223</v>
      </c>
      <c r="AL127" s="32" t="s">
        <v>223</v>
      </c>
      <c r="AM127" s="32" t="s">
        <v>223</v>
      </c>
      <c r="AN127" s="32" t="s">
        <v>223</v>
      </c>
      <c r="AO127" s="32" t="s">
        <v>223</v>
      </c>
      <c r="AP127" s="32" t="s">
        <v>223</v>
      </c>
      <c r="AQ127" s="32" t="s">
        <v>223</v>
      </c>
      <c r="AR127" s="32" t="s">
        <v>223</v>
      </c>
      <c r="AS127" s="32" t="s">
        <v>223</v>
      </c>
      <c r="AT127" s="32" t="s">
        <v>223</v>
      </c>
      <c r="AU127" s="32" t="s">
        <v>223</v>
      </c>
      <c r="AV127" s="32" t="s">
        <v>223</v>
      </c>
    </row>
    <row r="128" spans="1:48" x14ac:dyDescent="0.25">
      <c r="A128" s="29">
        <v>44725</v>
      </c>
      <c r="B128" s="83" t="s">
        <v>292</v>
      </c>
      <c r="C128" s="84" t="s">
        <v>293</v>
      </c>
      <c r="D128" s="80">
        <v>8198.02</v>
      </c>
      <c r="E128" s="80">
        <v>6877.46</v>
      </c>
      <c r="F128" s="80">
        <v>56.93</v>
      </c>
      <c r="G128" s="80">
        <v>144</v>
      </c>
      <c r="S128" s="33"/>
      <c r="T128" s="33">
        <f>($E$128/$G$128)*0.5</f>
        <v>23.880069444444445</v>
      </c>
      <c r="U128" s="33">
        <f t="shared" ref="U128:AF128" si="95">($E$128/$G$128)</f>
        <v>47.760138888888889</v>
      </c>
      <c r="V128" s="33">
        <f t="shared" si="95"/>
        <v>47.760138888888889</v>
      </c>
      <c r="W128" s="33">
        <f t="shared" si="95"/>
        <v>47.760138888888889</v>
      </c>
      <c r="X128" s="33">
        <f t="shared" si="95"/>
        <v>47.760138888888889</v>
      </c>
      <c r="Y128" s="33">
        <f t="shared" si="95"/>
        <v>47.760138888888889</v>
      </c>
      <c r="Z128" s="33">
        <f t="shared" si="95"/>
        <v>47.760138888888889</v>
      </c>
      <c r="AA128" s="33">
        <f t="shared" si="95"/>
        <v>47.760138888888889</v>
      </c>
      <c r="AB128" s="33">
        <f t="shared" si="95"/>
        <v>47.760138888888889</v>
      </c>
      <c r="AC128" s="33">
        <f t="shared" si="95"/>
        <v>47.760138888888889</v>
      </c>
      <c r="AD128" s="33">
        <f t="shared" si="95"/>
        <v>47.760138888888889</v>
      </c>
      <c r="AE128" s="33">
        <f t="shared" si="95"/>
        <v>47.760138888888889</v>
      </c>
      <c r="AF128" s="33">
        <f t="shared" si="95"/>
        <v>47.760138888888889</v>
      </c>
      <c r="AG128" s="32" t="s">
        <v>223</v>
      </c>
      <c r="AH128" s="32" t="s">
        <v>223</v>
      </c>
      <c r="AI128" s="32" t="s">
        <v>223</v>
      </c>
      <c r="AJ128" s="32" t="s">
        <v>223</v>
      </c>
      <c r="AK128" s="32" t="s">
        <v>223</v>
      </c>
      <c r="AL128" s="32" t="s">
        <v>223</v>
      </c>
      <c r="AM128" s="32" t="s">
        <v>223</v>
      </c>
      <c r="AN128" s="32" t="s">
        <v>223</v>
      </c>
      <c r="AO128" s="32" t="s">
        <v>223</v>
      </c>
      <c r="AP128" s="32" t="s">
        <v>223</v>
      </c>
      <c r="AQ128" s="32" t="s">
        <v>223</v>
      </c>
      <c r="AR128" s="32" t="s">
        <v>223</v>
      </c>
      <c r="AS128" s="32" t="s">
        <v>223</v>
      </c>
      <c r="AT128" s="32" t="s">
        <v>223</v>
      </c>
      <c r="AU128" s="32" t="s">
        <v>223</v>
      </c>
      <c r="AV128" s="32" t="s">
        <v>223</v>
      </c>
    </row>
    <row r="129" spans="1:50" x14ac:dyDescent="0.25">
      <c r="A129" s="29">
        <v>44725</v>
      </c>
      <c r="B129" s="83">
        <v>6886105135</v>
      </c>
      <c r="C129" s="84" t="s">
        <v>294</v>
      </c>
      <c r="D129" s="80">
        <v>4094.66</v>
      </c>
      <c r="E129" s="80">
        <v>3435.08</v>
      </c>
      <c r="F129" s="80">
        <v>28.44</v>
      </c>
      <c r="G129" s="80">
        <v>144</v>
      </c>
      <c r="S129" s="33"/>
      <c r="T129" s="33">
        <f>($E$129/$G$129)*0.5</f>
        <v>11.927361111111111</v>
      </c>
      <c r="U129" s="33">
        <f t="shared" ref="U129:AF129" si="96">($E$129/$G$129)</f>
        <v>23.854722222222222</v>
      </c>
      <c r="V129" s="33">
        <f t="shared" si="96"/>
        <v>23.854722222222222</v>
      </c>
      <c r="W129" s="33">
        <f t="shared" si="96"/>
        <v>23.854722222222222</v>
      </c>
      <c r="X129" s="33">
        <f t="shared" si="96"/>
        <v>23.854722222222222</v>
      </c>
      <c r="Y129" s="33">
        <f t="shared" si="96"/>
        <v>23.854722222222222</v>
      </c>
      <c r="Z129" s="33">
        <f t="shared" si="96"/>
        <v>23.854722222222222</v>
      </c>
      <c r="AA129" s="33">
        <f t="shared" si="96"/>
        <v>23.854722222222222</v>
      </c>
      <c r="AB129" s="33">
        <f t="shared" si="96"/>
        <v>23.854722222222222</v>
      </c>
      <c r="AC129" s="33">
        <f t="shared" si="96"/>
        <v>23.854722222222222</v>
      </c>
      <c r="AD129" s="33">
        <f t="shared" si="96"/>
        <v>23.854722222222222</v>
      </c>
      <c r="AE129" s="33">
        <f t="shared" si="96"/>
        <v>23.854722222222222</v>
      </c>
      <c r="AF129" s="33">
        <f t="shared" si="96"/>
        <v>23.854722222222222</v>
      </c>
      <c r="AG129" s="32" t="s">
        <v>223</v>
      </c>
      <c r="AH129" s="32" t="s">
        <v>223</v>
      </c>
      <c r="AI129" s="32" t="s">
        <v>223</v>
      </c>
      <c r="AJ129" s="32" t="s">
        <v>223</v>
      </c>
      <c r="AK129" s="32" t="s">
        <v>223</v>
      </c>
      <c r="AL129" s="32" t="s">
        <v>223</v>
      </c>
      <c r="AM129" s="32" t="s">
        <v>223</v>
      </c>
      <c r="AN129" s="32" t="s">
        <v>223</v>
      </c>
      <c r="AO129" s="32" t="s">
        <v>223</v>
      </c>
      <c r="AP129" s="32" t="s">
        <v>223</v>
      </c>
      <c r="AQ129" s="32" t="s">
        <v>223</v>
      </c>
      <c r="AR129" s="32" t="s">
        <v>223</v>
      </c>
      <c r="AS129" s="32" t="s">
        <v>223</v>
      </c>
      <c r="AT129" s="32" t="s">
        <v>223</v>
      </c>
      <c r="AU129" s="32" t="s">
        <v>223</v>
      </c>
      <c r="AV129" s="32" t="s">
        <v>223</v>
      </c>
    </row>
    <row r="130" spans="1:50" x14ac:dyDescent="0.25">
      <c r="A130" s="29">
        <v>44732</v>
      </c>
      <c r="B130" s="83" t="s">
        <v>285</v>
      </c>
      <c r="C130" s="84" t="s">
        <v>286</v>
      </c>
      <c r="D130" s="80">
        <v>7500.6</v>
      </c>
      <c r="E130" s="80">
        <v>6292.38</v>
      </c>
      <c r="F130" s="80">
        <v>52.09</v>
      </c>
      <c r="G130" s="80">
        <v>144</v>
      </c>
      <c r="S130" s="33"/>
      <c r="T130" s="33">
        <f>($E$130/$G$130)*0.5</f>
        <v>21.848541666666666</v>
      </c>
      <c r="U130" s="33">
        <f t="shared" ref="U130:AF130" si="97">($E$130/$G$130)</f>
        <v>43.697083333333332</v>
      </c>
      <c r="V130" s="33">
        <f t="shared" si="97"/>
        <v>43.697083333333332</v>
      </c>
      <c r="W130" s="33">
        <f t="shared" si="97"/>
        <v>43.697083333333332</v>
      </c>
      <c r="X130" s="33">
        <f t="shared" si="97"/>
        <v>43.697083333333332</v>
      </c>
      <c r="Y130" s="33">
        <f t="shared" si="97"/>
        <v>43.697083333333332</v>
      </c>
      <c r="Z130" s="33">
        <f t="shared" si="97"/>
        <v>43.697083333333332</v>
      </c>
      <c r="AA130" s="33">
        <f t="shared" si="97"/>
        <v>43.697083333333332</v>
      </c>
      <c r="AB130" s="33">
        <f t="shared" si="97"/>
        <v>43.697083333333332</v>
      </c>
      <c r="AC130" s="33">
        <f t="shared" si="97"/>
        <v>43.697083333333332</v>
      </c>
      <c r="AD130" s="33">
        <f t="shared" si="97"/>
        <v>43.697083333333332</v>
      </c>
      <c r="AE130" s="33">
        <f t="shared" si="97"/>
        <v>43.697083333333332</v>
      </c>
      <c r="AF130" s="33">
        <f t="shared" si="97"/>
        <v>43.697083333333332</v>
      </c>
      <c r="AG130" s="32" t="s">
        <v>223</v>
      </c>
      <c r="AH130" s="32" t="s">
        <v>223</v>
      </c>
      <c r="AI130" s="32" t="s">
        <v>223</v>
      </c>
      <c r="AJ130" s="32" t="s">
        <v>223</v>
      </c>
      <c r="AK130" s="32" t="s">
        <v>223</v>
      </c>
      <c r="AL130" s="32" t="s">
        <v>223</v>
      </c>
      <c r="AM130" s="32" t="s">
        <v>223</v>
      </c>
      <c r="AN130" s="32" t="s">
        <v>223</v>
      </c>
      <c r="AO130" s="32" t="s">
        <v>223</v>
      </c>
      <c r="AP130" s="32" t="s">
        <v>223</v>
      </c>
      <c r="AQ130" s="32" t="s">
        <v>223</v>
      </c>
      <c r="AR130" s="32" t="s">
        <v>223</v>
      </c>
      <c r="AS130" s="32" t="s">
        <v>223</v>
      </c>
      <c r="AT130" s="32" t="s">
        <v>223</v>
      </c>
      <c r="AU130" s="32" t="s">
        <v>223</v>
      </c>
      <c r="AV130" s="32" t="s">
        <v>223</v>
      </c>
    </row>
    <row r="131" spans="1:50" x14ac:dyDescent="0.25">
      <c r="A131" s="29">
        <v>44732</v>
      </c>
      <c r="B131" s="83">
        <v>2718418145</v>
      </c>
      <c r="C131" s="84" t="s">
        <v>287</v>
      </c>
      <c r="D131" s="80">
        <v>8830.01</v>
      </c>
      <c r="E131" s="80">
        <v>7407.65</v>
      </c>
      <c r="F131" s="80">
        <v>61.32</v>
      </c>
      <c r="G131" s="80">
        <v>144</v>
      </c>
      <c r="S131" s="33"/>
      <c r="T131" s="38">
        <f>($E$131/$G$131)*0.5</f>
        <v>25.721006944444444</v>
      </c>
      <c r="U131" s="33">
        <f t="shared" ref="U131:AF131" si="98">($E$131/$G$131)</f>
        <v>51.442013888888887</v>
      </c>
      <c r="V131" s="33">
        <f t="shared" si="98"/>
        <v>51.442013888888887</v>
      </c>
      <c r="W131" s="33">
        <f t="shared" si="98"/>
        <v>51.442013888888887</v>
      </c>
      <c r="X131" s="33">
        <f t="shared" si="98"/>
        <v>51.442013888888887</v>
      </c>
      <c r="Y131" s="33">
        <f t="shared" si="98"/>
        <v>51.442013888888887</v>
      </c>
      <c r="Z131" s="33">
        <f t="shared" si="98"/>
        <v>51.442013888888887</v>
      </c>
      <c r="AA131" s="33">
        <f t="shared" si="98"/>
        <v>51.442013888888887</v>
      </c>
      <c r="AB131" s="33">
        <f t="shared" si="98"/>
        <v>51.442013888888887</v>
      </c>
      <c r="AC131" s="33">
        <f t="shared" si="98"/>
        <v>51.442013888888887</v>
      </c>
      <c r="AD131" s="33">
        <f t="shared" si="98"/>
        <v>51.442013888888887</v>
      </c>
      <c r="AE131" s="33">
        <f t="shared" si="98"/>
        <v>51.442013888888887</v>
      </c>
      <c r="AF131" s="33">
        <f t="shared" si="98"/>
        <v>51.442013888888887</v>
      </c>
      <c r="AG131" s="32" t="s">
        <v>223</v>
      </c>
      <c r="AH131" s="32" t="s">
        <v>223</v>
      </c>
      <c r="AI131" s="32" t="s">
        <v>223</v>
      </c>
      <c r="AJ131" s="32" t="s">
        <v>223</v>
      </c>
      <c r="AK131" s="32" t="s">
        <v>223</v>
      </c>
      <c r="AL131" s="32" t="s">
        <v>223</v>
      </c>
      <c r="AM131" s="32" t="s">
        <v>223</v>
      </c>
      <c r="AN131" s="32" t="s">
        <v>223</v>
      </c>
      <c r="AO131" s="32" t="s">
        <v>223</v>
      </c>
      <c r="AP131" s="32" t="s">
        <v>223</v>
      </c>
      <c r="AQ131" s="32" t="s">
        <v>223</v>
      </c>
      <c r="AR131" s="32" t="s">
        <v>223</v>
      </c>
      <c r="AS131" s="32" t="s">
        <v>223</v>
      </c>
      <c r="AT131" s="32" t="s">
        <v>223</v>
      </c>
      <c r="AU131" s="32" t="s">
        <v>223</v>
      </c>
      <c r="AV131" s="32" t="s">
        <v>223</v>
      </c>
      <c r="AX131" s="6"/>
    </row>
    <row r="132" spans="1:50" x14ac:dyDescent="0.25">
      <c r="A132" s="29"/>
      <c r="B132" s="83"/>
      <c r="C132" s="84"/>
      <c r="D132" s="80"/>
      <c r="E132" s="80"/>
      <c r="F132" s="80"/>
      <c r="G132" s="80"/>
      <c r="S132" s="35"/>
      <c r="T132" s="35">
        <f>SUM(T34:T131)</f>
        <v>3186.8738274432799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X132" s="6"/>
    </row>
    <row r="133" spans="1:50" x14ac:dyDescent="0.25">
      <c r="D133" s="17"/>
      <c r="E133" s="17"/>
      <c r="F133" s="17"/>
    </row>
    <row r="134" spans="1:50" x14ac:dyDescent="0.25">
      <c r="A134" s="29">
        <v>44753</v>
      </c>
      <c r="B134" s="83">
        <v>1508210203</v>
      </c>
      <c r="C134" s="84" t="s">
        <v>322</v>
      </c>
      <c r="D134" s="80">
        <v>4131.4399999999996</v>
      </c>
      <c r="E134" s="80">
        <v>3465.94</v>
      </c>
      <c r="F134" s="80">
        <v>28.69</v>
      </c>
      <c r="G134" s="80">
        <v>144</v>
      </c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>
        <f>($E$134/$G$134)*0.5</f>
        <v>12.034513888888888</v>
      </c>
      <c r="V134" s="33">
        <f t="shared" ref="V134:AF134" si="99">($E$134/$G$134)</f>
        <v>24.069027777777777</v>
      </c>
      <c r="W134" s="33">
        <f t="shared" si="99"/>
        <v>24.069027777777777</v>
      </c>
      <c r="X134" s="33">
        <f t="shared" si="99"/>
        <v>24.069027777777777</v>
      </c>
      <c r="Y134" s="33">
        <f t="shared" si="99"/>
        <v>24.069027777777777</v>
      </c>
      <c r="Z134" s="33">
        <f t="shared" si="99"/>
        <v>24.069027777777777</v>
      </c>
      <c r="AA134" s="33">
        <f t="shared" si="99"/>
        <v>24.069027777777777</v>
      </c>
      <c r="AB134" s="33">
        <f t="shared" si="99"/>
        <v>24.069027777777777</v>
      </c>
      <c r="AC134" s="33">
        <f t="shared" si="99"/>
        <v>24.069027777777777</v>
      </c>
      <c r="AD134" s="33">
        <f t="shared" si="99"/>
        <v>24.069027777777777</v>
      </c>
      <c r="AE134" s="33">
        <f t="shared" si="99"/>
        <v>24.069027777777777</v>
      </c>
      <c r="AF134" s="33">
        <f t="shared" si="99"/>
        <v>24.069027777777777</v>
      </c>
      <c r="AG134" s="32" t="s">
        <v>223</v>
      </c>
      <c r="AH134" s="32" t="s">
        <v>223</v>
      </c>
      <c r="AI134" s="32" t="s">
        <v>223</v>
      </c>
      <c r="AJ134" s="32" t="s">
        <v>223</v>
      </c>
      <c r="AK134" s="32" t="s">
        <v>223</v>
      </c>
      <c r="AL134" s="32" t="s">
        <v>223</v>
      </c>
      <c r="AM134" s="32" t="s">
        <v>223</v>
      </c>
      <c r="AN134" s="32" t="s">
        <v>223</v>
      </c>
      <c r="AO134" s="32" t="s">
        <v>223</v>
      </c>
      <c r="AP134" s="32" t="s">
        <v>223</v>
      </c>
      <c r="AQ134" s="32" t="s">
        <v>223</v>
      </c>
      <c r="AR134" s="32" t="s">
        <v>223</v>
      </c>
      <c r="AS134" s="32" t="s">
        <v>223</v>
      </c>
      <c r="AT134" s="32" t="s">
        <v>223</v>
      </c>
      <c r="AU134" s="32" t="s">
        <v>223</v>
      </c>
      <c r="AV134" s="32" t="s">
        <v>223</v>
      </c>
    </row>
    <row r="135" spans="1:50" x14ac:dyDescent="0.25">
      <c r="A135" s="29">
        <v>44760</v>
      </c>
      <c r="B135" s="83">
        <v>1337415139</v>
      </c>
      <c r="C135" s="84" t="s">
        <v>324</v>
      </c>
      <c r="D135" s="80">
        <v>2516.86</v>
      </c>
      <c r="E135" s="80">
        <v>2159.2600000000002</v>
      </c>
      <c r="F135" s="80">
        <v>20.13</v>
      </c>
      <c r="G135" s="80">
        <v>125</v>
      </c>
      <c r="L135" s="33"/>
      <c r="M135" s="33"/>
      <c r="N135" s="33"/>
      <c r="O135" s="33"/>
      <c r="P135" s="33"/>
      <c r="Q135" s="33"/>
      <c r="R135" s="33"/>
      <c r="S135" s="33"/>
      <c r="T135" s="33"/>
      <c r="U135" s="33">
        <f>($E$135/$G$135)*0.5</f>
        <v>8.6370400000000007</v>
      </c>
      <c r="V135" s="33">
        <f t="shared" ref="V135:AF135" si="100">($E$135/$G$135)</f>
        <v>17.274080000000001</v>
      </c>
      <c r="W135" s="33">
        <f t="shared" si="100"/>
        <v>17.274080000000001</v>
      </c>
      <c r="X135" s="33">
        <f t="shared" si="100"/>
        <v>17.274080000000001</v>
      </c>
      <c r="Y135" s="33">
        <f t="shared" si="100"/>
        <v>17.274080000000001</v>
      </c>
      <c r="Z135" s="33">
        <f t="shared" si="100"/>
        <v>17.274080000000001</v>
      </c>
      <c r="AA135" s="33">
        <f t="shared" si="100"/>
        <v>17.274080000000001</v>
      </c>
      <c r="AB135" s="33">
        <f t="shared" si="100"/>
        <v>17.274080000000001</v>
      </c>
      <c r="AC135" s="33">
        <f t="shared" si="100"/>
        <v>17.274080000000001</v>
      </c>
      <c r="AD135" s="33">
        <f t="shared" si="100"/>
        <v>17.274080000000001</v>
      </c>
      <c r="AE135" s="33">
        <f t="shared" si="100"/>
        <v>17.274080000000001</v>
      </c>
      <c r="AF135" s="33">
        <f t="shared" si="100"/>
        <v>17.274080000000001</v>
      </c>
      <c r="AG135" s="32" t="s">
        <v>223</v>
      </c>
      <c r="AH135" s="32" t="s">
        <v>223</v>
      </c>
      <c r="AI135" s="32" t="s">
        <v>223</v>
      </c>
      <c r="AJ135" s="32" t="s">
        <v>223</v>
      </c>
      <c r="AK135" s="32" t="s">
        <v>223</v>
      </c>
      <c r="AL135" s="32" t="s">
        <v>223</v>
      </c>
      <c r="AM135" s="32" t="s">
        <v>223</v>
      </c>
      <c r="AN135" s="32" t="s">
        <v>223</v>
      </c>
      <c r="AO135" s="32" t="s">
        <v>223</v>
      </c>
      <c r="AP135" s="32" t="s">
        <v>223</v>
      </c>
      <c r="AQ135" s="32" t="s">
        <v>223</v>
      </c>
      <c r="AR135" s="32" t="s">
        <v>223</v>
      </c>
      <c r="AS135" s="32" t="s">
        <v>223</v>
      </c>
      <c r="AT135" s="32" t="s">
        <v>223</v>
      </c>
      <c r="AU135" s="32" t="s">
        <v>223</v>
      </c>
      <c r="AV135" s="32" t="s">
        <v>223</v>
      </c>
    </row>
    <row r="136" spans="1:50" x14ac:dyDescent="0.25">
      <c r="A136" s="29">
        <v>44760</v>
      </c>
      <c r="B136" s="83" t="s">
        <v>325</v>
      </c>
      <c r="C136" s="84" t="s">
        <v>326</v>
      </c>
      <c r="D136" s="80">
        <v>7237.18</v>
      </c>
      <c r="E136" s="80">
        <v>6136</v>
      </c>
      <c r="F136" s="80">
        <v>53.61</v>
      </c>
      <c r="G136" s="80">
        <v>135</v>
      </c>
      <c r="L136" s="33"/>
      <c r="M136" s="33"/>
      <c r="N136" s="33"/>
      <c r="O136" s="33"/>
      <c r="P136" s="33"/>
      <c r="Q136" s="33"/>
      <c r="R136" s="33"/>
      <c r="S136" s="33"/>
      <c r="T136" s="33"/>
      <c r="U136" s="33">
        <f>($E$136/$G$136)*0.5</f>
        <v>22.725925925925925</v>
      </c>
      <c r="V136" s="33">
        <f t="shared" ref="V136:AF136" si="101">($E$136/$G$136)</f>
        <v>45.451851851851849</v>
      </c>
      <c r="W136" s="33">
        <f t="shared" si="101"/>
        <v>45.451851851851849</v>
      </c>
      <c r="X136" s="33">
        <f t="shared" si="101"/>
        <v>45.451851851851849</v>
      </c>
      <c r="Y136" s="33">
        <f t="shared" si="101"/>
        <v>45.451851851851849</v>
      </c>
      <c r="Z136" s="33">
        <f t="shared" si="101"/>
        <v>45.451851851851849</v>
      </c>
      <c r="AA136" s="33">
        <f t="shared" si="101"/>
        <v>45.451851851851849</v>
      </c>
      <c r="AB136" s="33">
        <f t="shared" si="101"/>
        <v>45.451851851851849</v>
      </c>
      <c r="AC136" s="33">
        <f t="shared" si="101"/>
        <v>45.451851851851849</v>
      </c>
      <c r="AD136" s="33">
        <f t="shared" si="101"/>
        <v>45.451851851851849</v>
      </c>
      <c r="AE136" s="33">
        <f t="shared" si="101"/>
        <v>45.451851851851849</v>
      </c>
      <c r="AF136" s="33">
        <f t="shared" si="101"/>
        <v>45.451851851851849</v>
      </c>
      <c r="AG136" s="32" t="s">
        <v>223</v>
      </c>
      <c r="AH136" s="32" t="s">
        <v>223</v>
      </c>
      <c r="AI136" s="32" t="s">
        <v>223</v>
      </c>
      <c r="AJ136" s="32" t="s">
        <v>223</v>
      </c>
      <c r="AK136" s="32" t="s">
        <v>223</v>
      </c>
      <c r="AL136" s="32" t="s">
        <v>223</v>
      </c>
      <c r="AM136" s="32" t="s">
        <v>223</v>
      </c>
      <c r="AN136" s="32" t="s">
        <v>223</v>
      </c>
      <c r="AO136" s="32" t="s">
        <v>223</v>
      </c>
      <c r="AP136" s="32" t="s">
        <v>223</v>
      </c>
      <c r="AQ136" s="32" t="s">
        <v>223</v>
      </c>
      <c r="AR136" s="32" t="s">
        <v>223</v>
      </c>
      <c r="AS136" s="32" t="s">
        <v>223</v>
      </c>
      <c r="AT136" s="32" t="s">
        <v>223</v>
      </c>
      <c r="AU136" s="32" t="s">
        <v>223</v>
      </c>
      <c r="AV136" s="32" t="s">
        <v>223</v>
      </c>
    </row>
    <row r="137" spans="1:50" x14ac:dyDescent="0.25">
      <c r="A137" s="29">
        <v>44760</v>
      </c>
      <c r="B137" s="83" t="s">
        <v>327</v>
      </c>
      <c r="C137" s="84" t="s">
        <v>328</v>
      </c>
      <c r="D137" s="80">
        <v>844.54</v>
      </c>
      <c r="E137" s="80">
        <v>708.5</v>
      </c>
      <c r="F137" s="80">
        <v>5.86</v>
      </c>
      <c r="G137" s="80">
        <v>144</v>
      </c>
      <c r="L137" s="33"/>
      <c r="M137" s="33"/>
      <c r="N137" s="33"/>
      <c r="O137" s="33"/>
      <c r="P137" s="33"/>
      <c r="Q137" s="33"/>
      <c r="R137" s="33"/>
      <c r="S137" s="33"/>
      <c r="T137" s="33"/>
      <c r="U137" s="33">
        <f>($E$137/$G$137)*0.5</f>
        <v>2.4600694444444446</v>
      </c>
      <c r="V137" s="33">
        <f t="shared" ref="V137:AF137" si="102">($E$137/$G$137)</f>
        <v>4.9201388888888893</v>
      </c>
      <c r="W137" s="33">
        <f t="shared" si="102"/>
        <v>4.9201388888888893</v>
      </c>
      <c r="X137" s="33">
        <f t="shared" si="102"/>
        <v>4.9201388888888893</v>
      </c>
      <c r="Y137" s="33">
        <f t="shared" si="102"/>
        <v>4.9201388888888893</v>
      </c>
      <c r="Z137" s="33">
        <f t="shared" si="102"/>
        <v>4.9201388888888893</v>
      </c>
      <c r="AA137" s="33">
        <f t="shared" si="102"/>
        <v>4.9201388888888893</v>
      </c>
      <c r="AB137" s="33">
        <f t="shared" si="102"/>
        <v>4.9201388888888893</v>
      </c>
      <c r="AC137" s="33">
        <f t="shared" si="102"/>
        <v>4.9201388888888893</v>
      </c>
      <c r="AD137" s="33">
        <f t="shared" si="102"/>
        <v>4.9201388888888893</v>
      </c>
      <c r="AE137" s="33">
        <f t="shared" si="102"/>
        <v>4.9201388888888893</v>
      </c>
      <c r="AF137" s="33">
        <f t="shared" si="102"/>
        <v>4.9201388888888893</v>
      </c>
      <c r="AG137" s="32" t="s">
        <v>223</v>
      </c>
      <c r="AH137" s="32" t="s">
        <v>223</v>
      </c>
      <c r="AI137" s="32" t="s">
        <v>223</v>
      </c>
      <c r="AJ137" s="32" t="s">
        <v>223</v>
      </c>
      <c r="AK137" s="32" t="s">
        <v>223</v>
      </c>
      <c r="AL137" s="32" t="s">
        <v>223</v>
      </c>
      <c r="AM137" s="32" t="s">
        <v>223</v>
      </c>
      <c r="AN137" s="32" t="s">
        <v>223</v>
      </c>
      <c r="AO137" s="32" t="s">
        <v>223</v>
      </c>
      <c r="AP137" s="32" t="s">
        <v>223</v>
      </c>
      <c r="AQ137" s="32" t="s">
        <v>223</v>
      </c>
      <c r="AR137" s="32" t="s">
        <v>223</v>
      </c>
      <c r="AS137" s="32" t="s">
        <v>223</v>
      </c>
      <c r="AT137" s="32" t="s">
        <v>223</v>
      </c>
      <c r="AU137" s="32" t="s">
        <v>223</v>
      </c>
      <c r="AV137" s="32" t="s">
        <v>223</v>
      </c>
    </row>
    <row r="138" spans="1:50" x14ac:dyDescent="0.25">
      <c r="A138" s="29">
        <v>44767</v>
      </c>
      <c r="B138" s="83" t="s">
        <v>329</v>
      </c>
      <c r="C138" s="84" t="s">
        <v>330</v>
      </c>
      <c r="D138" s="80">
        <v>3930.51</v>
      </c>
      <c r="E138" s="80">
        <v>3297.37</v>
      </c>
      <c r="F138" s="80">
        <v>27.3</v>
      </c>
      <c r="G138" s="80">
        <v>144</v>
      </c>
      <c r="S138" s="33"/>
      <c r="T138" s="33"/>
      <c r="U138" s="33">
        <f>($E$138/$G$138)*0.5</f>
        <v>11.449201388888888</v>
      </c>
      <c r="V138" s="33">
        <f t="shared" ref="V138:AF138" si="103">($E$138/$G$138)</f>
        <v>22.898402777777775</v>
      </c>
      <c r="W138" s="33">
        <f t="shared" si="103"/>
        <v>22.898402777777775</v>
      </c>
      <c r="X138" s="33">
        <f t="shared" si="103"/>
        <v>22.898402777777775</v>
      </c>
      <c r="Y138" s="33">
        <f t="shared" si="103"/>
        <v>22.898402777777775</v>
      </c>
      <c r="Z138" s="33">
        <f t="shared" si="103"/>
        <v>22.898402777777775</v>
      </c>
      <c r="AA138" s="33">
        <f t="shared" si="103"/>
        <v>22.898402777777775</v>
      </c>
      <c r="AB138" s="33">
        <f t="shared" si="103"/>
        <v>22.898402777777775</v>
      </c>
      <c r="AC138" s="33">
        <f t="shared" si="103"/>
        <v>22.898402777777775</v>
      </c>
      <c r="AD138" s="33">
        <f t="shared" si="103"/>
        <v>22.898402777777775</v>
      </c>
      <c r="AE138" s="33">
        <f t="shared" si="103"/>
        <v>22.898402777777775</v>
      </c>
      <c r="AF138" s="33">
        <f t="shared" si="103"/>
        <v>22.898402777777775</v>
      </c>
      <c r="AG138" s="32" t="s">
        <v>223</v>
      </c>
      <c r="AH138" s="32" t="s">
        <v>223</v>
      </c>
      <c r="AI138" s="32" t="s">
        <v>223</v>
      </c>
      <c r="AJ138" s="32" t="s">
        <v>223</v>
      </c>
      <c r="AK138" s="32" t="s">
        <v>223</v>
      </c>
      <c r="AL138" s="32" t="s">
        <v>223</v>
      </c>
      <c r="AM138" s="32" t="s">
        <v>223</v>
      </c>
      <c r="AN138" s="32" t="s">
        <v>223</v>
      </c>
      <c r="AO138" s="32" t="s">
        <v>223</v>
      </c>
      <c r="AP138" s="32" t="s">
        <v>223</v>
      </c>
      <c r="AQ138" s="32" t="s">
        <v>223</v>
      </c>
      <c r="AR138" s="32" t="s">
        <v>223</v>
      </c>
      <c r="AS138" s="32" t="s">
        <v>223</v>
      </c>
      <c r="AT138" s="32" t="s">
        <v>223</v>
      </c>
      <c r="AU138" s="32" t="s">
        <v>223</v>
      </c>
      <c r="AV138" s="32" t="s">
        <v>223</v>
      </c>
    </row>
    <row r="139" spans="1:50" x14ac:dyDescent="0.25">
      <c r="A139" s="29">
        <v>44767</v>
      </c>
      <c r="B139" s="83" t="s">
        <v>331</v>
      </c>
      <c r="C139" s="84" t="s">
        <v>332</v>
      </c>
      <c r="D139" s="80">
        <v>2765.58</v>
      </c>
      <c r="E139" s="80">
        <v>2320.09</v>
      </c>
      <c r="F139" s="80">
        <v>19.21</v>
      </c>
      <c r="G139" s="80">
        <v>144</v>
      </c>
      <c r="S139" s="33"/>
      <c r="T139" s="33"/>
      <c r="U139" s="33">
        <f>($E$139/$G$139)*0.5</f>
        <v>8.0558680555555569</v>
      </c>
      <c r="V139" s="33">
        <f t="shared" ref="V139:AF139" si="104">($E$139/$G$139)</f>
        <v>16.111736111111114</v>
      </c>
      <c r="W139" s="33">
        <f t="shared" si="104"/>
        <v>16.111736111111114</v>
      </c>
      <c r="X139" s="33">
        <f t="shared" si="104"/>
        <v>16.111736111111114</v>
      </c>
      <c r="Y139" s="33">
        <f t="shared" si="104"/>
        <v>16.111736111111114</v>
      </c>
      <c r="Z139" s="33">
        <f t="shared" si="104"/>
        <v>16.111736111111114</v>
      </c>
      <c r="AA139" s="33">
        <f t="shared" si="104"/>
        <v>16.111736111111114</v>
      </c>
      <c r="AB139" s="33">
        <f t="shared" si="104"/>
        <v>16.111736111111114</v>
      </c>
      <c r="AC139" s="33">
        <f t="shared" si="104"/>
        <v>16.111736111111114</v>
      </c>
      <c r="AD139" s="33">
        <f t="shared" si="104"/>
        <v>16.111736111111114</v>
      </c>
      <c r="AE139" s="33">
        <f t="shared" si="104"/>
        <v>16.111736111111114</v>
      </c>
      <c r="AF139" s="33">
        <f t="shared" si="104"/>
        <v>16.111736111111114</v>
      </c>
      <c r="AG139" s="32" t="s">
        <v>223</v>
      </c>
      <c r="AH139" s="32" t="s">
        <v>223</v>
      </c>
      <c r="AI139" s="32" t="s">
        <v>223</v>
      </c>
      <c r="AJ139" s="32" t="s">
        <v>223</v>
      </c>
      <c r="AK139" s="32" t="s">
        <v>223</v>
      </c>
      <c r="AL139" s="32" t="s">
        <v>223</v>
      </c>
      <c r="AM139" s="32" t="s">
        <v>223</v>
      </c>
      <c r="AN139" s="32" t="s">
        <v>223</v>
      </c>
      <c r="AO139" s="32" t="s">
        <v>223</v>
      </c>
      <c r="AP139" s="32" t="s">
        <v>223</v>
      </c>
      <c r="AQ139" s="32" t="s">
        <v>223</v>
      </c>
      <c r="AR139" s="32" t="s">
        <v>223</v>
      </c>
      <c r="AS139" s="32" t="s">
        <v>223</v>
      </c>
      <c r="AT139" s="32" t="s">
        <v>223</v>
      </c>
      <c r="AU139" s="32" t="s">
        <v>223</v>
      </c>
      <c r="AV139" s="32" t="s">
        <v>223</v>
      </c>
    </row>
    <row r="140" spans="1:50" x14ac:dyDescent="0.25">
      <c r="A140" s="29">
        <v>44767</v>
      </c>
      <c r="B140" s="83">
        <v>9720126245</v>
      </c>
      <c r="C140" s="84" t="s">
        <v>333</v>
      </c>
      <c r="D140" s="80">
        <v>8732.11</v>
      </c>
      <c r="E140" s="80">
        <v>7325.52</v>
      </c>
      <c r="F140" s="167">
        <v>60.64</v>
      </c>
      <c r="G140" s="80">
        <v>144</v>
      </c>
      <c r="S140" s="33"/>
      <c r="T140" s="33"/>
      <c r="U140" s="38">
        <f>($E$140/$G$140)*0.5</f>
        <v>25.435833333333335</v>
      </c>
      <c r="V140" s="33">
        <f t="shared" ref="V140:AF140" si="105">($E$140/$G$140)</f>
        <v>50.87166666666667</v>
      </c>
      <c r="W140" s="33">
        <f t="shared" si="105"/>
        <v>50.87166666666667</v>
      </c>
      <c r="X140" s="33">
        <f t="shared" si="105"/>
        <v>50.87166666666667</v>
      </c>
      <c r="Y140" s="33">
        <f t="shared" si="105"/>
        <v>50.87166666666667</v>
      </c>
      <c r="Z140" s="33">
        <f t="shared" si="105"/>
        <v>50.87166666666667</v>
      </c>
      <c r="AA140" s="33">
        <f t="shared" si="105"/>
        <v>50.87166666666667</v>
      </c>
      <c r="AB140" s="33">
        <f t="shared" si="105"/>
        <v>50.87166666666667</v>
      </c>
      <c r="AC140" s="33">
        <f t="shared" si="105"/>
        <v>50.87166666666667</v>
      </c>
      <c r="AD140" s="33">
        <f t="shared" si="105"/>
        <v>50.87166666666667</v>
      </c>
      <c r="AE140" s="33">
        <f t="shared" si="105"/>
        <v>50.87166666666667</v>
      </c>
      <c r="AF140" s="33">
        <f t="shared" si="105"/>
        <v>50.87166666666667</v>
      </c>
      <c r="AG140" s="32" t="s">
        <v>223</v>
      </c>
      <c r="AH140" s="32" t="s">
        <v>223</v>
      </c>
      <c r="AI140" s="32" t="s">
        <v>223</v>
      </c>
      <c r="AJ140" s="32" t="s">
        <v>223</v>
      </c>
      <c r="AK140" s="32" t="s">
        <v>223</v>
      </c>
      <c r="AL140" s="32" t="s">
        <v>223</v>
      </c>
      <c r="AM140" s="32" t="s">
        <v>223</v>
      </c>
      <c r="AN140" s="32" t="s">
        <v>223</v>
      </c>
      <c r="AO140" s="32" t="s">
        <v>223</v>
      </c>
      <c r="AP140" s="32" t="s">
        <v>223</v>
      </c>
      <c r="AQ140" s="32" t="s">
        <v>223</v>
      </c>
      <c r="AR140" s="32" t="s">
        <v>223</v>
      </c>
      <c r="AS140" s="32" t="s">
        <v>223</v>
      </c>
      <c r="AT140" s="32" t="s">
        <v>223</v>
      </c>
      <c r="AU140" s="32" t="s">
        <v>223</v>
      </c>
      <c r="AV140" s="32" t="s">
        <v>223</v>
      </c>
    </row>
    <row r="141" spans="1:50" x14ac:dyDescent="0.25">
      <c r="A141" s="29"/>
      <c r="B141" s="83"/>
      <c r="C141" s="84"/>
      <c r="D141" s="80"/>
      <c r="E141" s="80"/>
      <c r="F141" s="80"/>
      <c r="G141" s="80"/>
      <c r="R141" s="6"/>
      <c r="S141" s="35"/>
      <c r="T141" s="35"/>
      <c r="U141" s="35">
        <f>SUM(U34:U140)</f>
        <v>3621.2396731283361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</row>
    <row r="142" spans="1:50" x14ac:dyDescent="0.25">
      <c r="F142" s="17"/>
    </row>
    <row r="143" spans="1:50" x14ac:dyDescent="0.25">
      <c r="A143" s="29">
        <v>44781</v>
      </c>
      <c r="B143" s="83">
        <v>1523040048</v>
      </c>
      <c r="C143" s="84">
        <v>152304000</v>
      </c>
      <c r="D143" s="80">
        <v>8300.89</v>
      </c>
      <c r="E143" s="80">
        <v>7319</v>
      </c>
      <c r="F143" s="80">
        <v>81.38</v>
      </c>
      <c r="G143" s="80">
        <v>102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>
        <f>($E$143/$G$143)*0.5</f>
        <v>35.877450980392155</v>
      </c>
      <c r="W143" s="33">
        <f t="shared" ref="W143:AF143" si="106">($E$143/$G$143)</f>
        <v>71.754901960784309</v>
      </c>
      <c r="X143" s="33">
        <f t="shared" si="106"/>
        <v>71.754901960784309</v>
      </c>
      <c r="Y143" s="33">
        <f t="shared" si="106"/>
        <v>71.754901960784309</v>
      </c>
      <c r="Z143" s="33">
        <f t="shared" si="106"/>
        <v>71.754901960784309</v>
      </c>
      <c r="AA143" s="33">
        <f t="shared" si="106"/>
        <v>71.754901960784309</v>
      </c>
      <c r="AB143" s="33">
        <f t="shared" si="106"/>
        <v>71.754901960784309</v>
      </c>
      <c r="AC143" s="33">
        <f t="shared" si="106"/>
        <v>71.754901960784309</v>
      </c>
      <c r="AD143" s="33">
        <f t="shared" si="106"/>
        <v>71.754901960784309</v>
      </c>
      <c r="AE143" s="33">
        <f t="shared" si="106"/>
        <v>71.754901960784309</v>
      </c>
      <c r="AF143" s="33">
        <f t="shared" si="106"/>
        <v>71.754901960784309</v>
      </c>
      <c r="AG143" s="32" t="s">
        <v>223</v>
      </c>
      <c r="AH143" s="32" t="s">
        <v>223</v>
      </c>
      <c r="AI143" s="32" t="s">
        <v>223</v>
      </c>
      <c r="AJ143" s="32" t="s">
        <v>223</v>
      </c>
      <c r="AK143" s="32" t="s">
        <v>223</v>
      </c>
      <c r="AL143" s="32" t="s">
        <v>223</v>
      </c>
      <c r="AM143" s="32" t="s">
        <v>223</v>
      </c>
      <c r="AN143" s="32" t="s">
        <v>223</v>
      </c>
      <c r="AO143" s="32" t="s">
        <v>223</v>
      </c>
      <c r="AP143" s="32" t="s">
        <v>223</v>
      </c>
      <c r="AQ143" s="32" t="s">
        <v>223</v>
      </c>
      <c r="AR143" s="32" t="s">
        <v>223</v>
      </c>
      <c r="AS143" s="32" t="s">
        <v>223</v>
      </c>
      <c r="AT143" s="32" t="s">
        <v>223</v>
      </c>
      <c r="AU143" s="32" t="s">
        <v>223</v>
      </c>
      <c r="AV143" s="32" t="s">
        <v>223</v>
      </c>
    </row>
    <row r="144" spans="1:50" x14ac:dyDescent="0.25">
      <c r="A144" s="29">
        <v>44781</v>
      </c>
      <c r="B144" s="83" t="s">
        <v>337</v>
      </c>
      <c r="C144" s="84" t="s">
        <v>338</v>
      </c>
      <c r="D144" s="80">
        <v>933.31</v>
      </c>
      <c r="E144" s="80">
        <v>782.97</v>
      </c>
      <c r="F144" s="80">
        <v>6.48</v>
      </c>
      <c r="G144" s="80">
        <v>144</v>
      </c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>
        <f>($E$144/$G$144)*0.5</f>
        <v>2.7186458333333334</v>
      </c>
      <c r="W144" s="33">
        <f t="shared" ref="W144:AF144" si="107">($E$144/$G$144)</f>
        <v>5.4372916666666669</v>
      </c>
      <c r="X144" s="33">
        <f t="shared" si="107"/>
        <v>5.4372916666666669</v>
      </c>
      <c r="Y144" s="33">
        <f t="shared" si="107"/>
        <v>5.4372916666666669</v>
      </c>
      <c r="Z144" s="33">
        <f t="shared" si="107"/>
        <v>5.4372916666666669</v>
      </c>
      <c r="AA144" s="33">
        <f t="shared" si="107"/>
        <v>5.4372916666666669</v>
      </c>
      <c r="AB144" s="33">
        <f t="shared" si="107"/>
        <v>5.4372916666666669</v>
      </c>
      <c r="AC144" s="33">
        <f t="shared" si="107"/>
        <v>5.4372916666666669</v>
      </c>
      <c r="AD144" s="33">
        <f t="shared" si="107"/>
        <v>5.4372916666666669</v>
      </c>
      <c r="AE144" s="33">
        <f t="shared" si="107"/>
        <v>5.4372916666666669</v>
      </c>
      <c r="AF144" s="33">
        <f t="shared" si="107"/>
        <v>5.4372916666666669</v>
      </c>
      <c r="AG144" s="32" t="s">
        <v>223</v>
      </c>
      <c r="AH144" s="32" t="s">
        <v>223</v>
      </c>
      <c r="AI144" s="32" t="s">
        <v>223</v>
      </c>
      <c r="AJ144" s="32" t="s">
        <v>223</v>
      </c>
      <c r="AK144" s="32" t="s">
        <v>223</v>
      </c>
      <c r="AL144" s="32" t="s">
        <v>223</v>
      </c>
      <c r="AM144" s="32" t="s">
        <v>223</v>
      </c>
      <c r="AN144" s="32" t="s">
        <v>223</v>
      </c>
      <c r="AO144" s="32" t="s">
        <v>223</v>
      </c>
      <c r="AP144" s="32" t="s">
        <v>223</v>
      </c>
      <c r="AQ144" s="32" t="s">
        <v>223</v>
      </c>
      <c r="AR144" s="32" t="s">
        <v>223</v>
      </c>
      <c r="AS144" s="32" t="s">
        <v>223</v>
      </c>
      <c r="AT144" s="32" t="s">
        <v>223</v>
      </c>
      <c r="AU144" s="32" t="s">
        <v>223</v>
      </c>
      <c r="AV144" s="32" t="s">
        <v>223</v>
      </c>
    </row>
    <row r="145" spans="1:49" x14ac:dyDescent="0.25">
      <c r="A145" s="29">
        <v>44781</v>
      </c>
      <c r="B145" s="83" t="s">
        <v>339</v>
      </c>
      <c r="C145" s="84" t="s">
        <v>340</v>
      </c>
      <c r="D145" s="80">
        <v>7969.94</v>
      </c>
      <c r="E145" s="80">
        <v>6686.12</v>
      </c>
      <c r="F145" s="80">
        <v>55.35</v>
      </c>
      <c r="G145" s="80">
        <v>144</v>
      </c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>
        <f>($E$145/$G$145)*0.5</f>
        <v>23.215694444444445</v>
      </c>
      <c r="W145" s="33">
        <f t="shared" ref="W145:AF145" si="108">($E$145/$G$145)</f>
        <v>46.43138888888889</v>
      </c>
      <c r="X145" s="33">
        <f t="shared" si="108"/>
        <v>46.43138888888889</v>
      </c>
      <c r="Y145" s="33">
        <f t="shared" si="108"/>
        <v>46.43138888888889</v>
      </c>
      <c r="Z145" s="33">
        <f t="shared" si="108"/>
        <v>46.43138888888889</v>
      </c>
      <c r="AA145" s="33">
        <f t="shared" si="108"/>
        <v>46.43138888888889</v>
      </c>
      <c r="AB145" s="33">
        <f t="shared" si="108"/>
        <v>46.43138888888889</v>
      </c>
      <c r="AC145" s="33">
        <f t="shared" si="108"/>
        <v>46.43138888888889</v>
      </c>
      <c r="AD145" s="33">
        <f t="shared" si="108"/>
        <v>46.43138888888889</v>
      </c>
      <c r="AE145" s="33">
        <f t="shared" si="108"/>
        <v>46.43138888888889</v>
      </c>
      <c r="AF145" s="33">
        <f t="shared" si="108"/>
        <v>46.43138888888889</v>
      </c>
      <c r="AG145" s="32" t="s">
        <v>223</v>
      </c>
      <c r="AH145" s="32" t="s">
        <v>223</v>
      </c>
      <c r="AI145" s="32" t="s">
        <v>223</v>
      </c>
      <c r="AJ145" s="32" t="s">
        <v>223</v>
      </c>
      <c r="AK145" s="32" t="s">
        <v>223</v>
      </c>
      <c r="AL145" s="32" t="s">
        <v>223</v>
      </c>
      <c r="AM145" s="32" t="s">
        <v>223</v>
      </c>
      <c r="AN145" s="32" t="s">
        <v>223</v>
      </c>
      <c r="AO145" s="32" t="s">
        <v>223</v>
      </c>
      <c r="AP145" s="32" t="s">
        <v>223</v>
      </c>
      <c r="AQ145" s="32" t="s">
        <v>223</v>
      </c>
      <c r="AR145" s="32" t="s">
        <v>223</v>
      </c>
      <c r="AS145" s="32" t="s">
        <v>223</v>
      </c>
      <c r="AT145" s="32" t="s">
        <v>223</v>
      </c>
      <c r="AU145" s="32" t="s">
        <v>223</v>
      </c>
      <c r="AV145" s="32" t="s">
        <v>223</v>
      </c>
    </row>
    <row r="146" spans="1:49" x14ac:dyDescent="0.25">
      <c r="A146" s="29">
        <v>44795</v>
      </c>
      <c r="B146" s="83">
        <v>3878408111</v>
      </c>
      <c r="C146" s="84" t="s">
        <v>341</v>
      </c>
      <c r="D146" s="80">
        <v>10043.14</v>
      </c>
      <c r="E146" s="80">
        <v>8425.36</v>
      </c>
      <c r="F146" s="80">
        <v>69.739999999999995</v>
      </c>
      <c r="G146" s="80">
        <v>144</v>
      </c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>
        <f>($E$146/$G$146)*0.5</f>
        <v>29.254722222222224</v>
      </c>
      <c r="W146" s="33">
        <f t="shared" ref="W146:AF146" si="109">($E$146/$G$146)</f>
        <v>58.509444444444448</v>
      </c>
      <c r="X146" s="33">
        <f t="shared" si="109"/>
        <v>58.509444444444448</v>
      </c>
      <c r="Y146" s="33">
        <f t="shared" si="109"/>
        <v>58.509444444444448</v>
      </c>
      <c r="Z146" s="33">
        <f t="shared" si="109"/>
        <v>58.509444444444448</v>
      </c>
      <c r="AA146" s="33">
        <f t="shared" si="109"/>
        <v>58.509444444444448</v>
      </c>
      <c r="AB146" s="33">
        <f t="shared" si="109"/>
        <v>58.509444444444448</v>
      </c>
      <c r="AC146" s="33">
        <f t="shared" si="109"/>
        <v>58.509444444444448</v>
      </c>
      <c r="AD146" s="33">
        <f t="shared" si="109"/>
        <v>58.509444444444448</v>
      </c>
      <c r="AE146" s="33">
        <f t="shared" si="109"/>
        <v>58.509444444444448</v>
      </c>
      <c r="AF146" s="33">
        <f t="shared" si="109"/>
        <v>58.509444444444448</v>
      </c>
      <c r="AG146" s="32" t="s">
        <v>223</v>
      </c>
      <c r="AH146" s="32" t="s">
        <v>223</v>
      </c>
      <c r="AI146" s="32" t="s">
        <v>223</v>
      </c>
      <c r="AJ146" s="32" t="s">
        <v>223</v>
      </c>
      <c r="AK146" s="32" t="s">
        <v>223</v>
      </c>
      <c r="AL146" s="32" t="s">
        <v>223</v>
      </c>
      <c r="AM146" s="32" t="s">
        <v>223</v>
      </c>
      <c r="AN146" s="32" t="s">
        <v>223</v>
      </c>
      <c r="AO146" s="32" t="s">
        <v>223</v>
      </c>
      <c r="AP146" s="32" t="s">
        <v>223</v>
      </c>
      <c r="AQ146" s="32" t="s">
        <v>223</v>
      </c>
      <c r="AR146" s="32" t="s">
        <v>223</v>
      </c>
      <c r="AS146" s="32" t="s">
        <v>223</v>
      </c>
      <c r="AT146" s="32" t="s">
        <v>223</v>
      </c>
      <c r="AU146" s="32" t="s">
        <v>223</v>
      </c>
      <c r="AV146" s="32" t="s">
        <v>223</v>
      </c>
    </row>
    <row r="147" spans="1:49" x14ac:dyDescent="0.25">
      <c r="A147" s="29">
        <v>44802</v>
      </c>
      <c r="B147" s="83">
        <v>7442413179</v>
      </c>
      <c r="C147" s="84" t="s">
        <v>342</v>
      </c>
      <c r="D147" s="80">
        <v>14749.26</v>
      </c>
      <c r="E147" s="80">
        <v>12373.41</v>
      </c>
      <c r="F147" s="80">
        <v>102.43</v>
      </c>
      <c r="G147" s="80">
        <v>144</v>
      </c>
      <c r="S147" s="33"/>
      <c r="T147" s="33"/>
      <c r="U147" s="33"/>
      <c r="V147" s="33">
        <f>($E$147/$G$147)*0.5</f>
        <v>42.963229166666665</v>
      </c>
      <c r="W147" s="33">
        <f t="shared" ref="W147:AF147" si="110">($E$147/$G$147)</f>
        <v>85.926458333333329</v>
      </c>
      <c r="X147" s="33">
        <f t="shared" si="110"/>
        <v>85.926458333333329</v>
      </c>
      <c r="Y147" s="33">
        <f t="shared" si="110"/>
        <v>85.926458333333329</v>
      </c>
      <c r="Z147" s="33">
        <f t="shared" si="110"/>
        <v>85.926458333333329</v>
      </c>
      <c r="AA147" s="33">
        <f t="shared" si="110"/>
        <v>85.926458333333329</v>
      </c>
      <c r="AB147" s="33">
        <f t="shared" si="110"/>
        <v>85.926458333333329</v>
      </c>
      <c r="AC147" s="33">
        <f t="shared" si="110"/>
        <v>85.926458333333329</v>
      </c>
      <c r="AD147" s="33">
        <f t="shared" si="110"/>
        <v>85.926458333333329</v>
      </c>
      <c r="AE147" s="33">
        <f t="shared" si="110"/>
        <v>85.926458333333329</v>
      </c>
      <c r="AF147" s="33">
        <f t="shared" si="110"/>
        <v>85.926458333333329</v>
      </c>
      <c r="AG147" s="32" t="s">
        <v>223</v>
      </c>
      <c r="AH147" s="32" t="s">
        <v>223</v>
      </c>
      <c r="AI147" s="32" t="s">
        <v>223</v>
      </c>
      <c r="AJ147" s="32" t="s">
        <v>223</v>
      </c>
      <c r="AK147" s="32" t="s">
        <v>223</v>
      </c>
      <c r="AL147" s="32" t="s">
        <v>223</v>
      </c>
      <c r="AM147" s="32" t="s">
        <v>223</v>
      </c>
      <c r="AN147" s="32" t="s">
        <v>223</v>
      </c>
      <c r="AO147" s="32" t="s">
        <v>223</v>
      </c>
      <c r="AP147" s="32" t="s">
        <v>223</v>
      </c>
      <c r="AQ147" s="32" t="s">
        <v>223</v>
      </c>
      <c r="AR147" s="32" t="s">
        <v>223</v>
      </c>
      <c r="AS147" s="32" t="s">
        <v>223</v>
      </c>
      <c r="AT147" s="32" t="s">
        <v>223</v>
      </c>
      <c r="AU147" s="32" t="s">
        <v>223</v>
      </c>
      <c r="AV147" s="32" t="s">
        <v>223</v>
      </c>
    </row>
    <row r="148" spans="1:49" x14ac:dyDescent="0.25">
      <c r="A148" s="29">
        <v>44802</v>
      </c>
      <c r="B148" s="83">
        <v>1041606136</v>
      </c>
      <c r="C148" s="84" t="s">
        <v>343</v>
      </c>
      <c r="D148" s="80">
        <v>695.37</v>
      </c>
      <c r="E148" s="80">
        <v>583.36</v>
      </c>
      <c r="F148" s="80">
        <v>4.83</v>
      </c>
      <c r="G148" s="80">
        <v>144</v>
      </c>
      <c r="S148" s="33"/>
      <c r="T148" s="33"/>
      <c r="U148" s="33"/>
      <c r="V148" s="33">
        <f>($E$148/$G$148)*0.5</f>
        <v>2.0255555555555556</v>
      </c>
      <c r="W148" s="33">
        <f t="shared" ref="W148:AF148" si="111">($E$148/$G$148)</f>
        <v>4.0511111111111111</v>
      </c>
      <c r="X148" s="33">
        <f t="shared" si="111"/>
        <v>4.0511111111111111</v>
      </c>
      <c r="Y148" s="33">
        <f t="shared" si="111"/>
        <v>4.0511111111111111</v>
      </c>
      <c r="Z148" s="33">
        <f t="shared" si="111"/>
        <v>4.0511111111111111</v>
      </c>
      <c r="AA148" s="33">
        <f t="shared" si="111"/>
        <v>4.0511111111111111</v>
      </c>
      <c r="AB148" s="33">
        <f t="shared" si="111"/>
        <v>4.0511111111111111</v>
      </c>
      <c r="AC148" s="33">
        <f t="shared" si="111"/>
        <v>4.0511111111111111</v>
      </c>
      <c r="AD148" s="33">
        <f t="shared" si="111"/>
        <v>4.0511111111111111</v>
      </c>
      <c r="AE148" s="33">
        <f t="shared" si="111"/>
        <v>4.0511111111111111</v>
      </c>
      <c r="AF148" s="33">
        <f t="shared" si="111"/>
        <v>4.0511111111111111</v>
      </c>
      <c r="AG148" s="32" t="s">
        <v>223</v>
      </c>
      <c r="AH148" s="32" t="s">
        <v>223</v>
      </c>
      <c r="AI148" s="32" t="s">
        <v>223</v>
      </c>
      <c r="AJ148" s="32" t="s">
        <v>223</v>
      </c>
      <c r="AK148" s="32" t="s">
        <v>223</v>
      </c>
      <c r="AL148" s="32" t="s">
        <v>223</v>
      </c>
      <c r="AM148" s="32" t="s">
        <v>223</v>
      </c>
      <c r="AN148" s="32" t="s">
        <v>223</v>
      </c>
      <c r="AO148" s="32" t="s">
        <v>223</v>
      </c>
      <c r="AP148" s="32" t="s">
        <v>223</v>
      </c>
      <c r="AQ148" s="32" t="s">
        <v>223</v>
      </c>
      <c r="AR148" s="32" t="s">
        <v>223</v>
      </c>
      <c r="AS148" s="32" t="s">
        <v>223</v>
      </c>
      <c r="AT148" s="32" t="s">
        <v>223</v>
      </c>
      <c r="AU148" s="32" t="s">
        <v>223</v>
      </c>
      <c r="AV148" s="32" t="s">
        <v>223</v>
      </c>
    </row>
    <row r="149" spans="1:49" x14ac:dyDescent="0.25">
      <c r="A149" s="29">
        <v>44802</v>
      </c>
      <c r="B149" s="83">
        <v>2532511226</v>
      </c>
      <c r="C149" s="84" t="s">
        <v>344</v>
      </c>
      <c r="D149" s="80">
        <v>10546.58</v>
      </c>
      <c r="E149" s="80">
        <v>8847.7099999999991</v>
      </c>
      <c r="F149" s="80">
        <v>73.239999999999995</v>
      </c>
      <c r="G149" s="80">
        <v>144</v>
      </c>
      <c r="S149" s="33"/>
      <c r="T149" s="33"/>
      <c r="U149" s="33"/>
      <c r="V149" s="33">
        <f>($E$149/$G$149)*0.5</f>
        <v>30.721215277777773</v>
      </c>
      <c r="W149" s="33">
        <f t="shared" ref="W149:AF149" si="112">($E$149/$G$149)</f>
        <v>61.442430555555546</v>
      </c>
      <c r="X149" s="33">
        <f t="shared" si="112"/>
        <v>61.442430555555546</v>
      </c>
      <c r="Y149" s="33">
        <f t="shared" si="112"/>
        <v>61.442430555555546</v>
      </c>
      <c r="Z149" s="33">
        <f t="shared" si="112"/>
        <v>61.442430555555546</v>
      </c>
      <c r="AA149" s="33">
        <f t="shared" si="112"/>
        <v>61.442430555555546</v>
      </c>
      <c r="AB149" s="33">
        <f t="shared" si="112"/>
        <v>61.442430555555546</v>
      </c>
      <c r="AC149" s="33">
        <f t="shared" si="112"/>
        <v>61.442430555555546</v>
      </c>
      <c r="AD149" s="33">
        <f t="shared" si="112"/>
        <v>61.442430555555546</v>
      </c>
      <c r="AE149" s="33">
        <f t="shared" si="112"/>
        <v>61.442430555555546</v>
      </c>
      <c r="AF149" s="33">
        <f t="shared" si="112"/>
        <v>61.442430555555546</v>
      </c>
      <c r="AG149" s="32" t="s">
        <v>223</v>
      </c>
      <c r="AH149" s="32" t="s">
        <v>223</v>
      </c>
      <c r="AI149" s="32" t="s">
        <v>223</v>
      </c>
      <c r="AJ149" s="32" t="s">
        <v>223</v>
      </c>
      <c r="AK149" s="32" t="s">
        <v>223</v>
      </c>
      <c r="AL149" s="32" t="s">
        <v>223</v>
      </c>
      <c r="AM149" s="32" t="s">
        <v>223</v>
      </c>
      <c r="AN149" s="32" t="s">
        <v>223</v>
      </c>
      <c r="AO149" s="32" t="s">
        <v>223</v>
      </c>
      <c r="AP149" s="32" t="s">
        <v>223</v>
      </c>
      <c r="AQ149" s="32" t="s">
        <v>223</v>
      </c>
      <c r="AR149" s="32" t="s">
        <v>223</v>
      </c>
      <c r="AS149" s="32" t="s">
        <v>223</v>
      </c>
      <c r="AT149" s="32" t="s">
        <v>223</v>
      </c>
      <c r="AU149" s="32" t="s">
        <v>223</v>
      </c>
      <c r="AV149" s="32" t="s">
        <v>223</v>
      </c>
    </row>
    <row r="150" spans="1:49" x14ac:dyDescent="0.25">
      <c r="A150" s="29">
        <v>44802</v>
      </c>
      <c r="B150" s="83">
        <v>5784400242</v>
      </c>
      <c r="C150" s="84" t="s">
        <v>345</v>
      </c>
      <c r="D150" s="80">
        <v>5838.76</v>
      </c>
      <c r="E150" s="80">
        <v>4898.24</v>
      </c>
      <c r="F150" s="80">
        <v>40.549999999999997</v>
      </c>
      <c r="G150" s="80">
        <v>144</v>
      </c>
      <c r="S150" s="33"/>
      <c r="T150" s="33"/>
      <c r="U150" s="33"/>
      <c r="V150" s="38">
        <f>($E$150/$G$150)*0.5</f>
        <v>17.007777777777775</v>
      </c>
      <c r="W150" s="33">
        <f t="shared" ref="W150:AF150" si="113">($E$150/$G$150)</f>
        <v>34.015555555555551</v>
      </c>
      <c r="X150" s="33">
        <f t="shared" si="113"/>
        <v>34.015555555555551</v>
      </c>
      <c r="Y150" s="33">
        <f t="shared" si="113"/>
        <v>34.015555555555551</v>
      </c>
      <c r="Z150" s="33">
        <f t="shared" si="113"/>
        <v>34.015555555555551</v>
      </c>
      <c r="AA150" s="33">
        <f t="shared" si="113"/>
        <v>34.015555555555551</v>
      </c>
      <c r="AB150" s="33">
        <f t="shared" si="113"/>
        <v>34.015555555555551</v>
      </c>
      <c r="AC150" s="33">
        <f t="shared" si="113"/>
        <v>34.015555555555551</v>
      </c>
      <c r="AD150" s="33">
        <f t="shared" si="113"/>
        <v>34.015555555555551</v>
      </c>
      <c r="AE150" s="33">
        <f t="shared" si="113"/>
        <v>34.015555555555551</v>
      </c>
      <c r="AF150" s="33">
        <f t="shared" si="113"/>
        <v>34.015555555555551</v>
      </c>
      <c r="AG150" s="32" t="s">
        <v>223</v>
      </c>
      <c r="AH150" s="32" t="s">
        <v>223</v>
      </c>
      <c r="AI150" s="32" t="s">
        <v>223</v>
      </c>
      <c r="AJ150" s="32" t="s">
        <v>223</v>
      </c>
      <c r="AK150" s="32" t="s">
        <v>223</v>
      </c>
      <c r="AL150" s="32" t="s">
        <v>223</v>
      </c>
      <c r="AM150" s="32" t="s">
        <v>223</v>
      </c>
      <c r="AN150" s="32" t="s">
        <v>223</v>
      </c>
      <c r="AO150" s="32" t="s">
        <v>223</v>
      </c>
      <c r="AP150" s="32" t="s">
        <v>223</v>
      </c>
      <c r="AQ150" s="32" t="s">
        <v>223</v>
      </c>
      <c r="AR150" s="32" t="s">
        <v>223</v>
      </c>
      <c r="AS150" s="32" t="s">
        <v>223</v>
      </c>
      <c r="AT150" s="32" t="s">
        <v>223</v>
      </c>
      <c r="AU150" s="32" t="s">
        <v>223</v>
      </c>
      <c r="AV150" s="32" t="s">
        <v>223</v>
      </c>
    </row>
    <row r="151" spans="1:49" x14ac:dyDescent="0.25">
      <c r="A151" s="29"/>
      <c r="B151" s="83"/>
      <c r="C151" s="84"/>
      <c r="D151" s="80"/>
      <c r="E151" s="80"/>
      <c r="F151" s="80"/>
      <c r="G151" s="80"/>
      <c r="S151" s="35"/>
      <c r="T151" s="35"/>
      <c r="U151" s="35"/>
      <c r="V151" s="35">
        <f>SUM(V34:V150)</f>
        <v>3895.822416423543</v>
      </c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</row>
    <row r="152" spans="1:49" x14ac:dyDescent="0.25">
      <c r="F152" s="17"/>
    </row>
    <row r="153" spans="1:49" x14ac:dyDescent="0.25">
      <c r="A153" s="29">
        <v>44810</v>
      </c>
      <c r="B153" s="83">
        <v>4012513127</v>
      </c>
      <c r="C153" s="84" t="s">
        <v>351</v>
      </c>
      <c r="D153" s="80">
        <v>7684.97</v>
      </c>
      <c r="E153" s="80">
        <v>6447.05</v>
      </c>
      <c r="F153" s="80">
        <v>53.37</v>
      </c>
      <c r="G153" s="80">
        <v>144</v>
      </c>
      <c r="S153" s="33"/>
      <c r="T153" s="33"/>
      <c r="U153" s="33"/>
      <c r="V153" s="33"/>
      <c r="W153" s="38">
        <f>($E$153/$G$153)*0.5</f>
        <v>22.38559027777778</v>
      </c>
      <c r="X153" s="33">
        <f t="shared" ref="X153:AF153" si="114">($E$153/$G$153)</f>
        <v>44.77118055555556</v>
      </c>
      <c r="Y153" s="33">
        <f t="shared" si="114"/>
        <v>44.77118055555556</v>
      </c>
      <c r="Z153" s="33">
        <f t="shared" si="114"/>
        <v>44.77118055555556</v>
      </c>
      <c r="AA153" s="33">
        <f t="shared" si="114"/>
        <v>44.77118055555556</v>
      </c>
      <c r="AB153" s="33">
        <f t="shared" si="114"/>
        <v>44.77118055555556</v>
      </c>
      <c r="AC153" s="33">
        <f t="shared" si="114"/>
        <v>44.77118055555556</v>
      </c>
      <c r="AD153" s="33">
        <f t="shared" si="114"/>
        <v>44.77118055555556</v>
      </c>
      <c r="AE153" s="33">
        <f t="shared" si="114"/>
        <v>44.77118055555556</v>
      </c>
      <c r="AF153" s="33">
        <f t="shared" si="114"/>
        <v>44.77118055555556</v>
      </c>
      <c r="AG153" s="32" t="s">
        <v>223</v>
      </c>
      <c r="AH153" s="32" t="s">
        <v>223</v>
      </c>
      <c r="AI153" s="32" t="s">
        <v>223</v>
      </c>
      <c r="AJ153" s="32" t="s">
        <v>223</v>
      </c>
      <c r="AK153" s="32" t="s">
        <v>223</v>
      </c>
      <c r="AL153" s="32" t="s">
        <v>223</v>
      </c>
      <c r="AM153" s="32" t="s">
        <v>223</v>
      </c>
      <c r="AN153" s="32" t="s">
        <v>223</v>
      </c>
      <c r="AO153" s="32" t="s">
        <v>223</v>
      </c>
      <c r="AP153" s="32" t="s">
        <v>223</v>
      </c>
      <c r="AQ153" s="32" t="s">
        <v>223</v>
      </c>
      <c r="AR153" s="32" t="s">
        <v>223</v>
      </c>
      <c r="AS153" s="32" t="s">
        <v>223</v>
      </c>
      <c r="AT153" s="32" t="s">
        <v>223</v>
      </c>
      <c r="AU153" s="32" t="s">
        <v>223</v>
      </c>
      <c r="AV153" s="32" t="s">
        <v>223</v>
      </c>
    </row>
    <row r="154" spans="1:49" x14ac:dyDescent="0.25">
      <c r="A154" s="29"/>
      <c r="B154" s="83"/>
      <c r="C154" s="84"/>
      <c r="D154" s="80"/>
      <c r="E154" s="80"/>
      <c r="F154" s="80"/>
      <c r="G154" s="80"/>
      <c r="S154" s="35"/>
      <c r="T154" s="35"/>
      <c r="U154" s="35"/>
      <c r="V154" s="35"/>
      <c r="W154" s="35">
        <f>SUM(W34:W153)</f>
        <v>4101.9922979594894</v>
      </c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</row>
    <row r="155" spans="1:49" x14ac:dyDescent="0.25">
      <c r="F155" s="17"/>
    </row>
    <row r="156" spans="1:49" x14ac:dyDescent="0.25">
      <c r="A156" s="29">
        <v>44837</v>
      </c>
      <c r="B156" s="83">
        <v>7794512191</v>
      </c>
      <c r="C156" s="84" t="s">
        <v>355</v>
      </c>
      <c r="D156" s="80">
        <v>6741.69</v>
      </c>
      <c r="E156" s="80">
        <v>5655.72</v>
      </c>
      <c r="F156" s="80">
        <v>46.82</v>
      </c>
      <c r="G156" s="80">
        <v>144</v>
      </c>
      <c r="S156" s="33"/>
      <c r="T156" s="33"/>
      <c r="U156" s="33"/>
      <c r="V156" s="33"/>
      <c r="W156" s="33"/>
      <c r="X156" s="33">
        <f>($E$156/$G$156)*0.5</f>
        <v>19.637916666666669</v>
      </c>
      <c r="Y156" s="33">
        <f t="shared" ref="Y156:AF156" si="115">($E$156/$G$156)</f>
        <v>39.275833333333338</v>
      </c>
      <c r="Z156" s="33">
        <f t="shared" si="115"/>
        <v>39.275833333333338</v>
      </c>
      <c r="AA156" s="33">
        <f t="shared" si="115"/>
        <v>39.275833333333338</v>
      </c>
      <c r="AB156" s="33">
        <f t="shared" si="115"/>
        <v>39.275833333333338</v>
      </c>
      <c r="AC156" s="33">
        <f t="shared" si="115"/>
        <v>39.275833333333338</v>
      </c>
      <c r="AD156" s="33">
        <f t="shared" si="115"/>
        <v>39.275833333333338</v>
      </c>
      <c r="AE156" s="33">
        <f t="shared" si="115"/>
        <v>39.275833333333338</v>
      </c>
      <c r="AF156" s="33">
        <f t="shared" si="115"/>
        <v>39.275833333333338</v>
      </c>
      <c r="AG156" s="32" t="s">
        <v>223</v>
      </c>
      <c r="AH156" s="32" t="s">
        <v>223</v>
      </c>
      <c r="AI156" s="32" t="s">
        <v>223</v>
      </c>
      <c r="AJ156" s="32" t="s">
        <v>223</v>
      </c>
      <c r="AK156" s="32" t="s">
        <v>223</v>
      </c>
      <c r="AL156" s="32" t="s">
        <v>223</v>
      </c>
      <c r="AM156" s="32" t="s">
        <v>223</v>
      </c>
      <c r="AN156" s="32" t="s">
        <v>223</v>
      </c>
      <c r="AO156" s="32" t="s">
        <v>223</v>
      </c>
      <c r="AP156" s="32" t="s">
        <v>223</v>
      </c>
      <c r="AQ156" s="32" t="s">
        <v>223</v>
      </c>
      <c r="AR156" s="32" t="s">
        <v>223</v>
      </c>
      <c r="AS156" s="32" t="s">
        <v>223</v>
      </c>
      <c r="AT156" s="32" t="s">
        <v>223</v>
      </c>
      <c r="AU156" s="32" t="s">
        <v>223</v>
      </c>
      <c r="AV156" s="32" t="s">
        <v>223</v>
      </c>
    </row>
    <row r="157" spans="1:49" x14ac:dyDescent="0.25">
      <c r="A157" s="29">
        <v>44844</v>
      </c>
      <c r="B157" s="83" t="s">
        <v>356</v>
      </c>
      <c r="C157" s="84" t="s">
        <v>357</v>
      </c>
      <c r="D157" s="80">
        <v>9576.09</v>
      </c>
      <c r="E157" s="80">
        <v>8033.55</v>
      </c>
      <c r="F157" s="80">
        <v>66.5</v>
      </c>
      <c r="G157" s="80">
        <v>144</v>
      </c>
      <c r="S157" s="33"/>
      <c r="T157" s="33"/>
      <c r="U157" s="33"/>
      <c r="V157" s="33"/>
      <c r="W157" s="33"/>
      <c r="X157" s="125">
        <f>($E$157/$G$157)*0.5</f>
        <v>27.894270833333334</v>
      </c>
      <c r="Y157" s="125">
        <f t="shared" ref="Y157:AC157" si="116">($E$157/$G$157)</f>
        <v>55.788541666666667</v>
      </c>
      <c r="Z157" s="125">
        <f t="shared" si="116"/>
        <v>55.788541666666667</v>
      </c>
      <c r="AA157" s="125">
        <f t="shared" si="116"/>
        <v>55.788541666666667</v>
      </c>
      <c r="AB157" s="125">
        <f t="shared" si="116"/>
        <v>55.788541666666667</v>
      </c>
      <c r="AC157" s="125">
        <f t="shared" si="116"/>
        <v>55.788541666666667</v>
      </c>
      <c r="AD157" s="99">
        <f>($E$157/$G$157)*0.5</f>
        <v>27.894270833333334</v>
      </c>
      <c r="AE157" s="130">
        <f>($E$157/$G$157)</f>
        <v>55.788541666666667</v>
      </c>
      <c r="AF157" s="130">
        <f>($E$157/$G$157)</f>
        <v>55.788541666666667</v>
      </c>
      <c r="AG157" s="32" t="s">
        <v>223</v>
      </c>
      <c r="AH157" s="32" t="s">
        <v>223</v>
      </c>
      <c r="AI157" s="32" t="s">
        <v>223</v>
      </c>
      <c r="AJ157" s="32" t="s">
        <v>223</v>
      </c>
      <c r="AK157" s="32" t="s">
        <v>223</v>
      </c>
      <c r="AL157" s="32" t="s">
        <v>223</v>
      </c>
      <c r="AM157" s="32" t="s">
        <v>223</v>
      </c>
      <c r="AN157" s="32" t="s">
        <v>223</v>
      </c>
      <c r="AO157" s="32" t="s">
        <v>223</v>
      </c>
      <c r="AP157" s="32" t="s">
        <v>223</v>
      </c>
      <c r="AQ157" s="32" t="s">
        <v>223</v>
      </c>
      <c r="AR157" s="32" t="s">
        <v>223</v>
      </c>
      <c r="AS157" s="32" t="s">
        <v>223</v>
      </c>
      <c r="AT157" s="32" t="s">
        <v>223</v>
      </c>
      <c r="AU157" s="32" t="s">
        <v>223</v>
      </c>
      <c r="AV157" s="32" t="s">
        <v>223</v>
      </c>
    </row>
    <row r="158" spans="1:49" x14ac:dyDescent="0.25">
      <c r="A158" s="29">
        <v>44844</v>
      </c>
      <c r="B158" s="83">
        <v>4950216182</v>
      </c>
      <c r="C158" s="84" t="s">
        <v>359</v>
      </c>
      <c r="D158" s="80">
        <v>7480.7</v>
      </c>
      <c r="E158" s="80">
        <v>6275.69</v>
      </c>
      <c r="F158" s="80">
        <v>51.95</v>
      </c>
      <c r="G158" s="80">
        <v>144</v>
      </c>
      <c r="S158" s="33"/>
      <c r="T158" s="33"/>
      <c r="U158" s="33"/>
      <c r="V158" s="33"/>
      <c r="W158" s="33"/>
      <c r="X158" s="125">
        <f>($E$158/$G$158)*0.5</f>
        <v>21.790590277777778</v>
      </c>
      <c r="Y158" s="125">
        <f t="shared" ref="Y158:AC158" si="117">($E$158/$G$158)</f>
        <v>43.581180555555555</v>
      </c>
      <c r="Z158" s="125">
        <f t="shared" si="117"/>
        <v>43.581180555555555</v>
      </c>
      <c r="AA158" s="125">
        <f t="shared" si="117"/>
        <v>43.581180555555555</v>
      </c>
      <c r="AB158" s="125">
        <f t="shared" si="117"/>
        <v>43.581180555555555</v>
      </c>
      <c r="AC158" s="125">
        <f t="shared" si="117"/>
        <v>43.581180555555555</v>
      </c>
      <c r="AD158" s="33"/>
      <c r="AE158" s="99">
        <f>($E$158/$G$158)*0.5</f>
        <v>21.790590277777778</v>
      </c>
      <c r="AF158" s="130">
        <f>($E$158/$G$158)</f>
        <v>43.581180555555555</v>
      </c>
      <c r="AG158" s="32" t="s">
        <v>223</v>
      </c>
      <c r="AH158" s="32" t="s">
        <v>223</v>
      </c>
      <c r="AI158" s="32" t="s">
        <v>223</v>
      </c>
      <c r="AJ158" s="32" t="s">
        <v>223</v>
      </c>
      <c r="AK158" s="32" t="s">
        <v>223</v>
      </c>
      <c r="AL158" s="32" t="s">
        <v>223</v>
      </c>
      <c r="AM158" s="32" t="s">
        <v>223</v>
      </c>
      <c r="AN158" s="32" t="s">
        <v>223</v>
      </c>
      <c r="AO158" s="32" t="s">
        <v>223</v>
      </c>
      <c r="AP158" s="32" t="s">
        <v>223</v>
      </c>
      <c r="AQ158" s="32" t="s">
        <v>223</v>
      </c>
      <c r="AR158" s="32" t="s">
        <v>223</v>
      </c>
      <c r="AS158" s="32" t="s">
        <v>223</v>
      </c>
      <c r="AT158" s="32" t="s">
        <v>223</v>
      </c>
      <c r="AU158" s="32" t="s">
        <v>223</v>
      </c>
      <c r="AV158" s="32" t="s">
        <v>223</v>
      </c>
      <c r="AW158" s="6"/>
    </row>
    <row r="159" spans="1:49" x14ac:dyDescent="0.25">
      <c r="A159" s="29">
        <v>44844</v>
      </c>
      <c r="B159" s="83" t="s">
        <v>360</v>
      </c>
      <c r="C159" s="84" t="s">
        <v>361</v>
      </c>
      <c r="D159" s="80">
        <v>11044.94</v>
      </c>
      <c r="E159" s="80">
        <v>9430.92</v>
      </c>
      <c r="F159" s="80">
        <v>85.62</v>
      </c>
      <c r="G159" s="80">
        <v>129</v>
      </c>
      <c r="S159" s="33"/>
      <c r="T159" s="33"/>
      <c r="U159" s="33"/>
      <c r="V159" s="33"/>
      <c r="W159" s="33"/>
      <c r="X159" s="125">
        <f>($E$159/$G$159)*0.5</f>
        <v>36.553953488372095</v>
      </c>
      <c r="Y159" s="125">
        <f t="shared" ref="Y159:AC159" si="118">($E$159/$G$159)</f>
        <v>73.107906976744189</v>
      </c>
      <c r="Z159" s="125">
        <f t="shared" si="118"/>
        <v>73.107906976744189</v>
      </c>
      <c r="AA159" s="125">
        <f t="shared" si="118"/>
        <v>73.107906976744189</v>
      </c>
      <c r="AB159" s="125">
        <f t="shared" si="118"/>
        <v>73.107906976744189</v>
      </c>
      <c r="AC159" s="125">
        <f t="shared" si="118"/>
        <v>73.107906976744189</v>
      </c>
      <c r="AD159" s="99">
        <f>($E$159/$G$159)*0.5</f>
        <v>36.553953488372095</v>
      </c>
      <c r="AE159" s="130">
        <f>($E$159/$G$159)</f>
        <v>73.107906976744189</v>
      </c>
      <c r="AF159" s="130">
        <f>($E$159/$G$159)</f>
        <v>73.107906976744189</v>
      </c>
      <c r="AG159" s="32" t="s">
        <v>223</v>
      </c>
      <c r="AH159" s="32" t="s">
        <v>223</v>
      </c>
      <c r="AI159" s="32" t="s">
        <v>223</v>
      </c>
      <c r="AJ159" s="32" t="s">
        <v>223</v>
      </c>
      <c r="AK159" s="32" t="s">
        <v>223</v>
      </c>
      <c r="AL159" s="32" t="s">
        <v>223</v>
      </c>
      <c r="AM159" s="32" t="s">
        <v>223</v>
      </c>
      <c r="AN159" s="32" t="s">
        <v>223</v>
      </c>
      <c r="AO159" s="32" t="s">
        <v>223</v>
      </c>
      <c r="AP159" s="32" t="s">
        <v>223</v>
      </c>
      <c r="AQ159" s="32" t="s">
        <v>223</v>
      </c>
      <c r="AR159" s="32" t="s">
        <v>223</v>
      </c>
      <c r="AS159" s="32" t="s">
        <v>223</v>
      </c>
      <c r="AT159" s="32" t="s">
        <v>223</v>
      </c>
      <c r="AU159" s="32" t="s">
        <v>223</v>
      </c>
      <c r="AV159" s="32" t="s">
        <v>223</v>
      </c>
      <c r="AW159" s="6"/>
    </row>
    <row r="160" spans="1:49" x14ac:dyDescent="0.25">
      <c r="A160" s="29">
        <v>44844</v>
      </c>
      <c r="B160" s="83" t="s">
        <v>362</v>
      </c>
      <c r="C160" s="84" t="s">
        <v>363</v>
      </c>
      <c r="D160" s="80">
        <v>6007.88</v>
      </c>
      <c r="E160" s="80">
        <v>5040.1099999999997</v>
      </c>
      <c r="F160" s="80">
        <v>41.72</v>
      </c>
      <c r="G160" s="80">
        <v>144</v>
      </c>
      <c r="S160" s="33"/>
      <c r="T160" s="33"/>
      <c r="U160" s="33"/>
      <c r="V160" s="33"/>
      <c r="W160" s="33"/>
      <c r="X160" s="125">
        <f>($E$160/$G$160)*0.5</f>
        <v>17.500381944444442</v>
      </c>
      <c r="Y160" s="125">
        <f t="shared" ref="Y160:AC160" si="119">($E$160/$G$160)</f>
        <v>35.000763888888883</v>
      </c>
      <c r="Z160" s="125">
        <f t="shared" si="119"/>
        <v>35.000763888888883</v>
      </c>
      <c r="AA160" s="125">
        <f t="shared" si="119"/>
        <v>35.000763888888883</v>
      </c>
      <c r="AB160" s="125">
        <f t="shared" si="119"/>
        <v>35.000763888888883</v>
      </c>
      <c r="AC160" s="125">
        <f t="shared" si="119"/>
        <v>35.000763888888883</v>
      </c>
      <c r="AD160" s="99">
        <f>($E$160/$G$160)*0.5</f>
        <v>17.500381944444442</v>
      </c>
      <c r="AE160" s="130">
        <f>($E$160/$G$160)</f>
        <v>35.000763888888883</v>
      </c>
      <c r="AF160" s="130">
        <f>($E$160/$G$160)</f>
        <v>35.000763888888883</v>
      </c>
      <c r="AG160" s="32" t="s">
        <v>223</v>
      </c>
      <c r="AH160" s="32" t="s">
        <v>223</v>
      </c>
      <c r="AI160" s="32" t="s">
        <v>223</v>
      </c>
      <c r="AJ160" s="32" t="s">
        <v>223</v>
      </c>
      <c r="AK160" s="32" t="s">
        <v>223</v>
      </c>
      <c r="AL160" s="32" t="s">
        <v>223</v>
      </c>
      <c r="AM160" s="32" t="s">
        <v>223</v>
      </c>
      <c r="AN160" s="32" t="s">
        <v>223</v>
      </c>
      <c r="AO160" s="32" t="s">
        <v>223</v>
      </c>
      <c r="AP160" s="32" t="s">
        <v>223</v>
      </c>
      <c r="AQ160" s="32" t="s">
        <v>223</v>
      </c>
      <c r="AR160" s="32" t="s">
        <v>223</v>
      </c>
      <c r="AS160" s="32" t="s">
        <v>223</v>
      </c>
      <c r="AT160" s="32" t="s">
        <v>223</v>
      </c>
      <c r="AU160" s="32" t="s">
        <v>223</v>
      </c>
      <c r="AV160" s="32" t="s">
        <v>223</v>
      </c>
    </row>
    <row r="161" spans="1:48" x14ac:dyDescent="0.25">
      <c r="A161" s="29">
        <v>44844</v>
      </c>
      <c r="B161" s="83" t="s">
        <v>364</v>
      </c>
      <c r="C161" s="84" t="s">
        <v>365</v>
      </c>
      <c r="D161" s="80">
        <v>2908.03</v>
      </c>
      <c r="E161" s="80">
        <v>2439.6</v>
      </c>
      <c r="F161" s="80">
        <v>20.190000000000001</v>
      </c>
      <c r="G161" s="80">
        <v>144</v>
      </c>
      <c r="S161" s="33"/>
      <c r="T161" s="33"/>
      <c r="U161" s="33"/>
      <c r="V161" s="33"/>
      <c r="W161" s="33"/>
      <c r="X161" s="125">
        <f>($E$161/$G$161)*0.5</f>
        <v>8.4708333333333332</v>
      </c>
      <c r="Y161" s="125">
        <f t="shared" ref="Y161:AC161" si="120">($E$161/$G$161)</f>
        <v>16.941666666666666</v>
      </c>
      <c r="Z161" s="125">
        <f t="shared" si="120"/>
        <v>16.941666666666666</v>
      </c>
      <c r="AA161" s="125">
        <f t="shared" si="120"/>
        <v>16.941666666666666</v>
      </c>
      <c r="AB161" s="125">
        <f t="shared" si="120"/>
        <v>16.941666666666666</v>
      </c>
      <c r="AC161" s="125">
        <f t="shared" si="120"/>
        <v>16.941666666666666</v>
      </c>
      <c r="AD161" s="99">
        <f>($E$161/$G$161)*0.5</f>
        <v>8.4708333333333332</v>
      </c>
      <c r="AE161" s="130">
        <f>($E$161/$G$161)</f>
        <v>16.941666666666666</v>
      </c>
      <c r="AF161" s="130">
        <f>($E$161/$G$161)</f>
        <v>16.941666666666666</v>
      </c>
      <c r="AG161" s="32" t="s">
        <v>223</v>
      </c>
      <c r="AH161" s="32" t="s">
        <v>223</v>
      </c>
      <c r="AI161" s="32" t="s">
        <v>223</v>
      </c>
      <c r="AJ161" s="32" t="s">
        <v>223</v>
      </c>
      <c r="AK161" s="32" t="s">
        <v>223</v>
      </c>
      <c r="AL161" s="32" t="s">
        <v>223</v>
      </c>
      <c r="AM161" s="32" t="s">
        <v>223</v>
      </c>
      <c r="AN161" s="32" t="s">
        <v>223</v>
      </c>
      <c r="AO161" s="32" t="s">
        <v>223</v>
      </c>
      <c r="AP161" s="32" t="s">
        <v>223</v>
      </c>
      <c r="AQ161" s="32" t="s">
        <v>223</v>
      </c>
      <c r="AR161" s="32" t="s">
        <v>223</v>
      </c>
      <c r="AS161" s="32" t="s">
        <v>223</v>
      </c>
      <c r="AT161" s="32" t="s">
        <v>223</v>
      </c>
      <c r="AU161" s="32" t="s">
        <v>223</v>
      </c>
      <c r="AV161" s="32" t="s">
        <v>223</v>
      </c>
    </row>
    <row r="162" spans="1:48" x14ac:dyDescent="0.25">
      <c r="A162" s="29">
        <v>44844</v>
      </c>
      <c r="B162" s="83" t="s">
        <v>366</v>
      </c>
      <c r="C162" s="84" t="s">
        <v>367</v>
      </c>
      <c r="D162" s="80">
        <v>7499.43</v>
      </c>
      <c r="E162" s="80">
        <v>6291.4</v>
      </c>
      <c r="F162" s="80">
        <v>52.08</v>
      </c>
      <c r="G162" s="80">
        <v>144</v>
      </c>
      <c r="S162" s="33"/>
      <c r="T162" s="33"/>
      <c r="U162" s="33"/>
      <c r="V162" s="33"/>
      <c r="W162" s="33"/>
      <c r="X162" s="125">
        <f>($E$162/$G$162)*0.5</f>
        <v>21.845138888888886</v>
      </c>
      <c r="Y162" s="125">
        <f t="shared" ref="Y162:AC162" si="121">($E$162/$G$162)</f>
        <v>43.690277777777773</v>
      </c>
      <c r="Z162" s="125">
        <f t="shared" si="121"/>
        <v>43.690277777777773</v>
      </c>
      <c r="AA162" s="125">
        <f t="shared" si="121"/>
        <v>43.690277777777773</v>
      </c>
      <c r="AB162" s="125">
        <f t="shared" si="121"/>
        <v>43.690277777777773</v>
      </c>
      <c r="AC162" s="125">
        <f t="shared" si="121"/>
        <v>43.690277777777773</v>
      </c>
      <c r="AD162" s="99">
        <f>($E$162/$G$162)*0.5</f>
        <v>21.845138888888886</v>
      </c>
      <c r="AE162" s="130">
        <f>($E$162/$G$162)</f>
        <v>43.690277777777773</v>
      </c>
      <c r="AF162" s="130">
        <f>($E$162/$G$162)</f>
        <v>43.690277777777773</v>
      </c>
      <c r="AG162" s="32" t="s">
        <v>223</v>
      </c>
      <c r="AH162" s="32" t="s">
        <v>223</v>
      </c>
      <c r="AI162" s="32" t="s">
        <v>223</v>
      </c>
      <c r="AJ162" s="32" t="s">
        <v>223</v>
      </c>
      <c r="AK162" s="32" t="s">
        <v>223</v>
      </c>
      <c r="AL162" s="32" t="s">
        <v>223</v>
      </c>
      <c r="AM162" s="32" t="s">
        <v>223</v>
      </c>
      <c r="AN162" s="32" t="s">
        <v>223</v>
      </c>
      <c r="AO162" s="32" t="s">
        <v>223</v>
      </c>
      <c r="AP162" s="32" t="s">
        <v>223</v>
      </c>
      <c r="AQ162" s="32" t="s">
        <v>223</v>
      </c>
      <c r="AR162" s="32" t="s">
        <v>223</v>
      </c>
      <c r="AS162" s="32" t="s">
        <v>223</v>
      </c>
      <c r="AT162" s="32" t="s">
        <v>223</v>
      </c>
      <c r="AU162" s="32" t="s">
        <v>223</v>
      </c>
      <c r="AV162" s="32" t="s">
        <v>223</v>
      </c>
    </row>
    <row r="163" spans="1:48" x14ac:dyDescent="0.25">
      <c r="A163" s="29">
        <v>44858</v>
      </c>
      <c r="B163" s="83" t="s">
        <v>368</v>
      </c>
      <c r="C163" s="84" t="s">
        <v>369</v>
      </c>
      <c r="D163" s="80">
        <v>9101.73</v>
      </c>
      <c r="E163" s="80">
        <v>7635.6</v>
      </c>
      <c r="F163" s="80">
        <v>63.21</v>
      </c>
      <c r="G163" s="80">
        <v>144</v>
      </c>
      <c r="S163" s="33"/>
      <c r="T163" s="33"/>
      <c r="U163" s="33"/>
      <c r="V163" s="33"/>
      <c r="W163" s="33"/>
      <c r="X163" s="125">
        <f>($E$163/$G$163)*0.5</f>
        <v>26.512500000000003</v>
      </c>
      <c r="Y163" s="125">
        <f t="shared" ref="Y163:AC163" si="122">($E$163/$G$163)</f>
        <v>53.025000000000006</v>
      </c>
      <c r="Z163" s="125">
        <f t="shared" si="122"/>
        <v>53.025000000000006</v>
      </c>
      <c r="AA163" s="125">
        <f t="shared" si="122"/>
        <v>53.025000000000006</v>
      </c>
      <c r="AB163" s="125">
        <f t="shared" si="122"/>
        <v>53.025000000000006</v>
      </c>
      <c r="AC163" s="125">
        <f t="shared" si="122"/>
        <v>53.025000000000006</v>
      </c>
      <c r="AD163" s="99">
        <f>($E$163/$G$163)*0.5</f>
        <v>26.512500000000003</v>
      </c>
      <c r="AE163" s="130">
        <f>($E$163/$G$163)</f>
        <v>53.025000000000006</v>
      </c>
      <c r="AF163" s="130">
        <f>($E$163/$G$163)</f>
        <v>53.025000000000006</v>
      </c>
      <c r="AG163" s="32" t="s">
        <v>223</v>
      </c>
      <c r="AH163" s="32" t="s">
        <v>223</v>
      </c>
      <c r="AI163" s="32" t="s">
        <v>223</v>
      </c>
      <c r="AJ163" s="32" t="s">
        <v>223</v>
      </c>
      <c r="AK163" s="32" t="s">
        <v>223</v>
      </c>
      <c r="AL163" s="32" t="s">
        <v>223</v>
      </c>
      <c r="AM163" s="32" t="s">
        <v>223</v>
      </c>
      <c r="AN163" s="32" t="s">
        <v>223</v>
      </c>
      <c r="AO163" s="32" t="s">
        <v>223</v>
      </c>
      <c r="AP163" s="32" t="s">
        <v>223</v>
      </c>
      <c r="AQ163" s="32" t="s">
        <v>223</v>
      </c>
      <c r="AR163" s="32" t="s">
        <v>223</v>
      </c>
      <c r="AS163" s="32" t="s">
        <v>223</v>
      </c>
      <c r="AT163" s="32" t="s">
        <v>223</v>
      </c>
      <c r="AU163" s="32" t="s">
        <v>223</v>
      </c>
      <c r="AV163" s="32" t="s">
        <v>223</v>
      </c>
    </row>
    <row r="164" spans="1:48" x14ac:dyDescent="0.25">
      <c r="A164" s="29">
        <v>44858</v>
      </c>
      <c r="B164" s="83" t="s">
        <v>370</v>
      </c>
      <c r="C164" s="84" t="s">
        <v>371</v>
      </c>
      <c r="D164" s="80">
        <v>1713.12</v>
      </c>
      <c r="E164" s="80">
        <v>1437.17</v>
      </c>
      <c r="F164" s="80">
        <v>11.9</v>
      </c>
      <c r="G164" s="80">
        <v>144</v>
      </c>
      <c r="S164" s="33"/>
      <c r="T164" s="33"/>
      <c r="U164" s="33"/>
      <c r="V164" s="33"/>
      <c r="W164" s="33"/>
      <c r="X164" s="125">
        <f>($E$164/$G$164)*0.5</f>
        <v>4.9901736111111115</v>
      </c>
      <c r="Y164" s="125">
        <f t="shared" ref="Y164:AC164" si="123">($E$164/$G$164)</f>
        <v>9.9803472222222229</v>
      </c>
      <c r="Z164" s="125">
        <f t="shared" si="123"/>
        <v>9.9803472222222229</v>
      </c>
      <c r="AA164" s="125">
        <f t="shared" si="123"/>
        <v>9.9803472222222229</v>
      </c>
      <c r="AB164" s="125">
        <f t="shared" si="123"/>
        <v>9.9803472222222229</v>
      </c>
      <c r="AC164" s="125">
        <f t="shared" si="123"/>
        <v>9.9803472222222229</v>
      </c>
      <c r="AD164" s="99">
        <f>($E$164/$G$164)*0.5</f>
        <v>4.9901736111111115</v>
      </c>
      <c r="AE164" s="130">
        <f>($E$164/$G$164)</f>
        <v>9.9803472222222229</v>
      </c>
      <c r="AF164" s="130">
        <f>($E$164/$G$164)</f>
        <v>9.9803472222222229</v>
      </c>
      <c r="AG164" s="32" t="s">
        <v>223</v>
      </c>
      <c r="AH164" s="32" t="s">
        <v>223</v>
      </c>
      <c r="AI164" s="32" t="s">
        <v>223</v>
      </c>
      <c r="AJ164" s="32" t="s">
        <v>223</v>
      </c>
      <c r="AK164" s="32" t="s">
        <v>223</v>
      </c>
      <c r="AL164" s="32" t="s">
        <v>223</v>
      </c>
      <c r="AM164" s="32" t="s">
        <v>223</v>
      </c>
      <c r="AN164" s="32" t="s">
        <v>223</v>
      </c>
      <c r="AO164" s="32" t="s">
        <v>223</v>
      </c>
      <c r="AP164" s="32" t="s">
        <v>223</v>
      </c>
      <c r="AQ164" s="32" t="s">
        <v>223</v>
      </c>
      <c r="AR164" s="32" t="s">
        <v>223</v>
      </c>
      <c r="AS164" s="32" t="s">
        <v>223</v>
      </c>
      <c r="AT164" s="32" t="s">
        <v>223</v>
      </c>
      <c r="AU164" s="32" t="s">
        <v>223</v>
      </c>
      <c r="AV164" s="32" t="s">
        <v>223</v>
      </c>
    </row>
    <row r="165" spans="1:48" x14ac:dyDescent="0.25">
      <c r="A165" s="29">
        <v>44858</v>
      </c>
      <c r="B165" s="83" t="s">
        <v>372</v>
      </c>
      <c r="C165" s="84" t="s">
        <v>373</v>
      </c>
      <c r="D165" s="80">
        <v>6840.21</v>
      </c>
      <c r="E165" s="80">
        <v>5738.37</v>
      </c>
      <c r="F165" s="80">
        <v>47.5</v>
      </c>
      <c r="G165" s="80">
        <v>144</v>
      </c>
      <c r="S165" s="33"/>
      <c r="T165" s="33"/>
      <c r="U165" s="33"/>
      <c r="V165" s="33"/>
      <c r="W165" s="33"/>
      <c r="X165" s="125">
        <f>($E$165/$G$165)*0.5</f>
        <v>19.924895833333334</v>
      </c>
      <c r="Y165" s="125">
        <f t="shared" ref="Y165:AC165" si="124">($E$165/$G$165)</f>
        <v>39.849791666666668</v>
      </c>
      <c r="Z165" s="125">
        <f t="shared" si="124"/>
        <v>39.849791666666668</v>
      </c>
      <c r="AA165" s="125">
        <f t="shared" si="124"/>
        <v>39.849791666666668</v>
      </c>
      <c r="AB165" s="125">
        <f t="shared" si="124"/>
        <v>39.849791666666668</v>
      </c>
      <c r="AC165" s="125">
        <f t="shared" si="124"/>
        <v>39.849791666666668</v>
      </c>
      <c r="AD165" s="99">
        <f>($E$165/$G$165)*0.5</f>
        <v>19.924895833333334</v>
      </c>
      <c r="AE165" s="130">
        <f>($E$165/$G$165)</f>
        <v>39.849791666666668</v>
      </c>
      <c r="AF165" s="130">
        <f>($E$165/$G$165)</f>
        <v>39.849791666666668</v>
      </c>
      <c r="AG165" s="32" t="s">
        <v>223</v>
      </c>
      <c r="AH165" s="32" t="s">
        <v>223</v>
      </c>
      <c r="AI165" s="32" t="s">
        <v>223</v>
      </c>
      <c r="AJ165" s="32" t="s">
        <v>223</v>
      </c>
      <c r="AK165" s="32" t="s">
        <v>223</v>
      </c>
      <c r="AL165" s="32" t="s">
        <v>223</v>
      </c>
      <c r="AM165" s="32" t="s">
        <v>223</v>
      </c>
      <c r="AN165" s="32" t="s">
        <v>223</v>
      </c>
      <c r="AO165" s="32" t="s">
        <v>223</v>
      </c>
      <c r="AP165" s="32" t="s">
        <v>223</v>
      </c>
      <c r="AQ165" s="32" t="s">
        <v>223</v>
      </c>
      <c r="AR165" s="32" t="s">
        <v>223</v>
      </c>
      <c r="AS165" s="32" t="s">
        <v>223</v>
      </c>
      <c r="AT165" s="32" t="s">
        <v>223</v>
      </c>
      <c r="AU165" s="32" t="s">
        <v>223</v>
      </c>
      <c r="AV165" s="32" t="s">
        <v>223</v>
      </c>
    </row>
    <row r="166" spans="1:48" x14ac:dyDescent="0.25">
      <c r="A166" s="29">
        <v>44858</v>
      </c>
      <c r="B166" s="83" t="s">
        <v>374</v>
      </c>
      <c r="C166" s="84" t="s">
        <v>375</v>
      </c>
      <c r="D166" s="80">
        <v>1089.03</v>
      </c>
      <c r="E166" s="80">
        <v>913.6</v>
      </c>
      <c r="F166" s="80">
        <v>7.56</v>
      </c>
      <c r="G166" s="80">
        <v>144</v>
      </c>
      <c r="S166" s="33"/>
      <c r="T166" s="33"/>
      <c r="U166" s="33"/>
      <c r="V166" s="33"/>
      <c r="W166" s="33"/>
      <c r="X166" s="125">
        <f>($E$166/$G$166)*0.5</f>
        <v>3.1722222222222225</v>
      </c>
      <c r="Y166" s="125">
        <f t="shared" ref="Y166:AC166" si="125">($E$166/$G$166)</f>
        <v>6.344444444444445</v>
      </c>
      <c r="Z166" s="125">
        <f t="shared" si="125"/>
        <v>6.344444444444445</v>
      </c>
      <c r="AA166" s="125">
        <f t="shared" si="125"/>
        <v>6.344444444444445</v>
      </c>
      <c r="AB166" s="125">
        <f t="shared" si="125"/>
        <v>6.344444444444445</v>
      </c>
      <c r="AC166" s="125">
        <f t="shared" si="125"/>
        <v>6.344444444444445</v>
      </c>
      <c r="AD166" s="99">
        <f>($E$166/$G$166)*0.5</f>
        <v>3.1722222222222225</v>
      </c>
      <c r="AE166" s="130">
        <f>($E$166/$G$166)</f>
        <v>6.344444444444445</v>
      </c>
      <c r="AF166" s="130">
        <f>($E$166/$G$166)</f>
        <v>6.344444444444445</v>
      </c>
      <c r="AG166" s="32" t="s">
        <v>223</v>
      </c>
      <c r="AH166" s="32" t="s">
        <v>223</v>
      </c>
      <c r="AI166" s="32" t="s">
        <v>223</v>
      </c>
      <c r="AJ166" s="32" t="s">
        <v>223</v>
      </c>
      <c r="AK166" s="32" t="s">
        <v>223</v>
      </c>
      <c r="AL166" s="32" t="s">
        <v>223</v>
      </c>
      <c r="AM166" s="32" t="s">
        <v>223</v>
      </c>
      <c r="AN166" s="32" t="s">
        <v>223</v>
      </c>
      <c r="AO166" s="32" t="s">
        <v>223</v>
      </c>
      <c r="AP166" s="32" t="s">
        <v>223</v>
      </c>
      <c r="AQ166" s="32" t="s">
        <v>223</v>
      </c>
      <c r="AR166" s="32" t="s">
        <v>223</v>
      </c>
      <c r="AS166" s="32" t="s">
        <v>223</v>
      </c>
      <c r="AT166" s="32" t="s">
        <v>223</v>
      </c>
      <c r="AU166" s="32" t="s">
        <v>223</v>
      </c>
      <c r="AV166" s="32" t="s">
        <v>223</v>
      </c>
    </row>
    <row r="167" spans="1:48" x14ac:dyDescent="0.25">
      <c r="A167" s="29">
        <v>44858</v>
      </c>
      <c r="B167" s="83" t="s">
        <v>376</v>
      </c>
      <c r="C167" s="84">
        <v>556130301</v>
      </c>
      <c r="D167" s="80">
        <v>4051.2</v>
      </c>
      <c r="E167" s="80">
        <v>3398.62</v>
      </c>
      <c r="F167" s="80">
        <v>28.13</v>
      </c>
      <c r="G167" s="80">
        <v>144</v>
      </c>
      <c r="S167" s="33"/>
      <c r="T167" s="33"/>
      <c r="U167" s="33"/>
      <c r="V167" s="33"/>
      <c r="W167" s="33"/>
      <c r="X167" s="125">
        <f>($E$167/$G$167)*0.5</f>
        <v>11.800763888888888</v>
      </c>
      <c r="Y167" s="125">
        <f t="shared" ref="Y167:AC167" si="126">($E$167/$G$167)</f>
        <v>23.601527777777775</v>
      </c>
      <c r="Z167" s="125">
        <f t="shared" si="126"/>
        <v>23.601527777777775</v>
      </c>
      <c r="AA167" s="125">
        <f t="shared" si="126"/>
        <v>23.601527777777775</v>
      </c>
      <c r="AB167" s="125">
        <f t="shared" si="126"/>
        <v>23.601527777777775</v>
      </c>
      <c r="AC167" s="125">
        <f t="shared" si="126"/>
        <v>23.601527777777775</v>
      </c>
      <c r="AD167" s="33"/>
      <c r="AE167" s="99">
        <f>($E$167/$G$167)*0.5</f>
        <v>11.800763888888888</v>
      </c>
      <c r="AF167" s="130">
        <f>($E$167/$G$167)</f>
        <v>23.601527777777775</v>
      </c>
      <c r="AG167" s="32" t="s">
        <v>223</v>
      </c>
      <c r="AH167" s="32" t="s">
        <v>223</v>
      </c>
      <c r="AI167" s="32" t="s">
        <v>223</v>
      </c>
      <c r="AJ167" s="32" t="s">
        <v>223</v>
      </c>
      <c r="AK167" s="32" t="s">
        <v>223</v>
      </c>
      <c r="AL167" s="32" t="s">
        <v>223</v>
      </c>
      <c r="AM167" s="32" t="s">
        <v>223</v>
      </c>
      <c r="AN167" s="32" t="s">
        <v>223</v>
      </c>
      <c r="AO167" s="32" t="s">
        <v>223</v>
      </c>
      <c r="AP167" s="32" t="s">
        <v>223</v>
      </c>
      <c r="AQ167" s="32" t="s">
        <v>223</v>
      </c>
      <c r="AR167" s="32" t="s">
        <v>223</v>
      </c>
      <c r="AS167" s="32" t="s">
        <v>223</v>
      </c>
      <c r="AT167" s="32" t="s">
        <v>223</v>
      </c>
      <c r="AU167" s="32" t="s">
        <v>223</v>
      </c>
      <c r="AV167" s="32" t="s">
        <v>223</v>
      </c>
    </row>
    <row r="168" spans="1:48" x14ac:dyDescent="0.25">
      <c r="A168" s="29">
        <v>44858</v>
      </c>
      <c r="B168" s="83" t="s">
        <v>377</v>
      </c>
      <c r="C168" s="84" t="s">
        <v>378</v>
      </c>
      <c r="D168" s="80">
        <v>3452.8</v>
      </c>
      <c r="E168" s="80">
        <v>2896.61</v>
      </c>
      <c r="F168" s="80">
        <v>23.98</v>
      </c>
      <c r="G168" s="80">
        <v>144</v>
      </c>
      <c r="S168" s="33"/>
      <c r="T168" s="33"/>
      <c r="U168" s="33"/>
      <c r="V168" s="33"/>
      <c r="W168" s="33"/>
      <c r="X168" s="127">
        <f>($E$168/$G$168)*0.5</f>
        <v>10.057673611111111</v>
      </c>
      <c r="Y168" s="125">
        <f t="shared" ref="Y168:AC168" si="127">($E$168/$G$168)</f>
        <v>20.115347222222223</v>
      </c>
      <c r="Z168" s="125">
        <f t="shared" si="127"/>
        <v>20.115347222222223</v>
      </c>
      <c r="AA168" s="125">
        <f t="shared" si="127"/>
        <v>20.115347222222223</v>
      </c>
      <c r="AB168" s="125">
        <f t="shared" si="127"/>
        <v>20.115347222222223</v>
      </c>
      <c r="AC168" s="125">
        <f t="shared" si="127"/>
        <v>20.115347222222223</v>
      </c>
      <c r="AD168" s="99">
        <f>($E$168/$G$168)*0.5</f>
        <v>10.057673611111111</v>
      </c>
      <c r="AE168" s="130">
        <f>($E$168/$G$168)</f>
        <v>20.115347222222223</v>
      </c>
      <c r="AF168" s="130">
        <f>($E$168/$G$168)</f>
        <v>20.115347222222223</v>
      </c>
      <c r="AG168" s="32" t="s">
        <v>223</v>
      </c>
      <c r="AH168" s="32" t="s">
        <v>223</v>
      </c>
      <c r="AI168" s="32" t="s">
        <v>223</v>
      </c>
      <c r="AJ168" s="32" t="s">
        <v>223</v>
      </c>
      <c r="AK168" s="32" t="s">
        <v>223</v>
      </c>
      <c r="AL168" s="32" t="s">
        <v>223</v>
      </c>
      <c r="AM168" s="32" t="s">
        <v>223</v>
      </c>
      <c r="AN168" s="32" t="s">
        <v>223</v>
      </c>
      <c r="AO168" s="32" t="s">
        <v>223</v>
      </c>
      <c r="AP168" s="32" t="s">
        <v>223</v>
      </c>
      <c r="AQ168" s="32" t="s">
        <v>223</v>
      </c>
      <c r="AR168" s="32" t="s">
        <v>223</v>
      </c>
      <c r="AS168" s="32" t="s">
        <v>223</v>
      </c>
      <c r="AT168" s="32" t="s">
        <v>223</v>
      </c>
      <c r="AU168" s="32" t="s">
        <v>223</v>
      </c>
      <c r="AV168" s="32" t="s">
        <v>223</v>
      </c>
    </row>
    <row r="169" spans="1:48" x14ac:dyDescent="0.25">
      <c r="F169" s="17"/>
      <c r="X169" s="35">
        <f>SUM(X34:X168)</f>
        <v>4354.5292028367503</v>
      </c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</row>
    <row r="170" spans="1:48" x14ac:dyDescent="0.25">
      <c r="F170" s="17"/>
    </row>
    <row r="171" spans="1:48" x14ac:dyDescent="0.25">
      <c r="A171" s="29">
        <v>44867</v>
      </c>
      <c r="B171" s="83">
        <v>2320802304</v>
      </c>
      <c r="C171" s="84" t="s">
        <v>383</v>
      </c>
      <c r="D171" s="80">
        <v>117.19</v>
      </c>
      <c r="E171" s="80">
        <v>98.31</v>
      </c>
      <c r="F171" s="80">
        <v>0.81</v>
      </c>
      <c r="G171" s="80">
        <v>144</v>
      </c>
      <c r="S171" s="33"/>
      <c r="T171" s="33"/>
      <c r="U171" s="33"/>
      <c r="V171" s="33"/>
      <c r="W171" s="33"/>
      <c r="X171" s="33"/>
      <c r="Y171" s="33">
        <f>($E$171/$G$171)*0.5</f>
        <v>0.34135416666666668</v>
      </c>
      <c r="Z171" s="33">
        <f t="shared" ref="Z171:AF171" si="128">($E$171/$G$171)</f>
        <v>0.68270833333333336</v>
      </c>
      <c r="AA171" s="33">
        <f t="shared" si="128"/>
        <v>0.68270833333333336</v>
      </c>
      <c r="AB171" s="33">
        <f t="shared" si="128"/>
        <v>0.68270833333333336</v>
      </c>
      <c r="AC171" s="33">
        <f t="shared" si="128"/>
        <v>0.68270833333333336</v>
      </c>
      <c r="AD171" s="33">
        <f t="shared" si="128"/>
        <v>0.68270833333333336</v>
      </c>
      <c r="AE171" s="33">
        <f t="shared" si="128"/>
        <v>0.68270833333333336</v>
      </c>
      <c r="AF171" s="33">
        <f t="shared" si="128"/>
        <v>0.68270833333333336</v>
      </c>
      <c r="AG171" s="32" t="s">
        <v>223</v>
      </c>
      <c r="AH171" s="32" t="s">
        <v>223</v>
      </c>
      <c r="AI171" s="32" t="s">
        <v>223</v>
      </c>
      <c r="AJ171" s="32" t="s">
        <v>223</v>
      </c>
      <c r="AK171" s="32" t="s">
        <v>223</v>
      </c>
      <c r="AL171" s="32" t="s">
        <v>223</v>
      </c>
      <c r="AM171" s="32" t="s">
        <v>223</v>
      </c>
      <c r="AN171" s="32" t="s">
        <v>223</v>
      </c>
      <c r="AO171" s="32" t="s">
        <v>223</v>
      </c>
      <c r="AP171" s="32" t="s">
        <v>223</v>
      </c>
      <c r="AQ171" s="32" t="s">
        <v>223</v>
      </c>
      <c r="AR171" s="32" t="s">
        <v>223</v>
      </c>
      <c r="AS171" s="32" t="s">
        <v>223</v>
      </c>
      <c r="AT171" s="32" t="s">
        <v>223</v>
      </c>
      <c r="AU171" s="32" t="s">
        <v>223</v>
      </c>
      <c r="AV171" s="32" t="s">
        <v>223</v>
      </c>
    </row>
    <row r="172" spans="1:48" x14ac:dyDescent="0.25">
      <c r="A172" s="29">
        <v>44867</v>
      </c>
      <c r="B172" s="83">
        <v>2511703139</v>
      </c>
      <c r="C172" s="84" t="s">
        <v>384</v>
      </c>
      <c r="D172" s="80">
        <v>963.72</v>
      </c>
      <c r="E172" s="80">
        <v>808.48</v>
      </c>
      <c r="F172" s="80">
        <v>6.69</v>
      </c>
      <c r="G172" s="80">
        <v>144</v>
      </c>
      <c r="S172" s="33"/>
      <c r="T172" s="33"/>
      <c r="U172" s="33"/>
      <c r="V172" s="33"/>
      <c r="W172" s="33"/>
      <c r="X172" s="33"/>
      <c r="Y172" s="33">
        <f>($E$172/$G$172)*0.5</f>
        <v>2.8072222222222223</v>
      </c>
      <c r="Z172" s="33">
        <f t="shared" ref="Z172:AF172" si="129">($E$172/$G$172)</f>
        <v>5.6144444444444446</v>
      </c>
      <c r="AA172" s="33">
        <f t="shared" si="129"/>
        <v>5.6144444444444446</v>
      </c>
      <c r="AB172" s="33">
        <f t="shared" si="129"/>
        <v>5.6144444444444446</v>
      </c>
      <c r="AC172" s="33">
        <f t="shared" si="129"/>
        <v>5.6144444444444446</v>
      </c>
      <c r="AD172" s="33">
        <f t="shared" si="129"/>
        <v>5.6144444444444446</v>
      </c>
      <c r="AE172" s="33">
        <f t="shared" si="129"/>
        <v>5.6144444444444446</v>
      </c>
      <c r="AF172" s="33">
        <f t="shared" si="129"/>
        <v>5.6144444444444446</v>
      </c>
      <c r="AG172" s="32" t="s">
        <v>223</v>
      </c>
      <c r="AH172" s="32" t="s">
        <v>223</v>
      </c>
      <c r="AI172" s="32" t="s">
        <v>223</v>
      </c>
      <c r="AJ172" s="32" t="s">
        <v>223</v>
      </c>
      <c r="AK172" s="32" t="s">
        <v>223</v>
      </c>
      <c r="AL172" s="32" t="s">
        <v>223</v>
      </c>
      <c r="AM172" s="32" t="s">
        <v>223</v>
      </c>
      <c r="AN172" s="32" t="s">
        <v>223</v>
      </c>
      <c r="AO172" s="32" t="s">
        <v>223</v>
      </c>
      <c r="AP172" s="32" t="s">
        <v>223</v>
      </c>
      <c r="AQ172" s="32" t="s">
        <v>223</v>
      </c>
      <c r="AR172" s="32" t="s">
        <v>223</v>
      </c>
      <c r="AS172" s="32" t="s">
        <v>223</v>
      </c>
      <c r="AT172" s="32" t="s">
        <v>223</v>
      </c>
      <c r="AU172" s="32" t="s">
        <v>223</v>
      </c>
      <c r="AV172" s="32" t="s">
        <v>223</v>
      </c>
    </row>
    <row r="173" spans="1:48" x14ac:dyDescent="0.25">
      <c r="A173" s="29">
        <v>44867</v>
      </c>
      <c r="B173" s="83">
        <v>4585117131</v>
      </c>
      <c r="C173" s="84" t="s">
        <v>385</v>
      </c>
      <c r="D173" s="80">
        <v>287.36</v>
      </c>
      <c r="E173" s="80">
        <v>241.07</v>
      </c>
      <c r="F173" s="80">
        <v>2</v>
      </c>
      <c r="G173" s="80">
        <v>144</v>
      </c>
      <c r="S173" s="33"/>
      <c r="T173" s="33"/>
      <c r="U173" s="33"/>
      <c r="V173" s="33"/>
      <c r="W173" s="33"/>
      <c r="X173" s="33"/>
      <c r="Y173" s="33">
        <f>($E$173/$G$173)*0.5</f>
        <v>0.83704861111111106</v>
      </c>
      <c r="Z173" s="33">
        <f t="shared" ref="Z173:AF173" si="130">($E$173/$G$173)</f>
        <v>1.6740972222222221</v>
      </c>
      <c r="AA173" s="33">
        <f t="shared" si="130"/>
        <v>1.6740972222222221</v>
      </c>
      <c r="AB173" s="33">
        <f t="shared" si="130"/>
        <v>1.6740972222222221</v>
      </c>
      <c r="AC173" s="33">
        <f t="shared" si="130"/>
        <v>1.6740972222222221</v>
      </c>
      <c r="AD173" s="33">
        <f t="shared" si="130"/>
        <v>1.6740972222222221</v>
      </c>
      <c r="AE173" s="33">
        <f t="shared" si="130"/>
        <v>1.6740972222222221</v>
      </c>
      <c r="AF173" s="33">
        <f t="shared" si="130"/>
        <v>1.6740972222222221</v>
      </c>
      <c r="AG173" s="32" t="s">
        <v>223</v>
      </c>
      <c r="AH173" s="32" t="s">
        <v>223</v>
      </c>
      <c r="AI173" s="32" t="s">
        <v>223</v>
      </c>
      <c r="AJ173" s="32" t="s">
        <v>223</v>
      </c>
      <c r="AK173" s="32" t="s">
        <v>223</v>
      </c>
      <c r="AL173" s="32" t="s">
        <v>223</v>
      </c>
      <c r="AM173" s="32" t="s">
        <v>223</v>
      </c>
      <c r="AN173" s="32" t="s">
        <v>223</v>
      </c>
      <c r="AO173" s="32" t="s">
        <v>223</v>
      </c>
      <c r="AP173" s="32" t="s">
        <v>223</v>
      </c>
      <c r="AQ173" s="32" t="s">
        <v>223</v>
      </c>
      <c r="AR173" s="32" t="s">
        <v>223</v>
      </c>
      <c r="AS173" s="32" t="s">
        <v>223</v>
      </c>
      <c r="AT173" s="32" t="s">
        <v>223</v>
      </c>
      <c r="AU173" s="32" t="s">
        <v>223</v>
      </c>
      <c r="AV173" s="32" t="s">
        <v>223</v>
      </c>
    </row>
    <row r="174" spans="1:48" x14ac:dyDescent="0.25">
      <c r="A174" s="29">
        <v>44867</v>
      </c>
      <c r="B174" s="83">
        <v>4735802249</v>
      </c>
      <c r="C174" s="84" t="s">
        <v>386</v>
      </c>
      <c r="D174" s="80">
        <v>4977.3100000000004</v>
      </c>
      <c r="E174" s="80">
        <v>4175.55</v>
      </c>
      <c r="F174" s="80">
        <v>34.56</v>
      </c>
      <c r="G174" s="80">
        <v>144</v>
      </c>
      <c r="S174" s="33"/>
      <c r="T174" s="33"/>
      <c r="U174" s="33"/>
      <c r="V174" s="33"/>
      <c r="W174" s="33"/>
      <c r="X174" s="33"/>
      <c r="Y174" s="33">
        <f>($E$174/$G$174)*0.5</f>
        <v>14.498437500000001</v>
      </c>
      <c r="Z174" s="33">
        <f t="shared" ref="Z174:AF174" si="131">($E$174/$G$174)</f>
        <v>28.996875000000003</v>
      </c>
      <c r="AA174" s="33">
        <f t="shared" si="131"/>
        <v>28.996875000000003</v>
      </c>
      <c r="AB174" s="33">
        <f t="shared" si="131"/>
        <v>28.996875000000003</v>
      </c>
      <c r="AC174" s="33">
        <f t="shared" si="131"/>
        <v>28.996875000000003</v>
      </c>
      <c r="AD174" s="33">
        <f t="shared" si="131"/>
        <v>28.996875000000003</v>
      </c>
      <c r="AE174" s="33">
        <f t="shared" si="131"/>
        <v>28.996875000000003</v>
      </c>
      <c r="AF174" s="33">
        <f t="shared" si="131"/>
        <v>28.996875000000003</v>
      </c>
      <c r="AG174" s="32" t="s">
        <v>223</v>
      </c>
      <c r="AH174" s="32" t="s">
        <v>223</v>
      </c>
      <c r="AI174" s="32" t="s">
        <v>223</v>
      </c>
      <c r="AJ174" s="32" t="s">
        <v>223</v>
      </c>
      <c r="AK174" s="32" t="s">
        <v>223</v>
      </c>
      <c r="AL174" s="32" t="s">
        <v>223</v>
      </c>
      <c r="AM174" s="32" t="s">
        <v>223</v>
      </c>
      <c r="AN174" s="32" t="s">
        <v>223</v>
      </c>
      <c r="AO174" s="32" t="s">
        <v>223</v>
      </c>
      <c r="AP174" s="32" t="s">
        <v>223</v>
      </c>
      <c r="AQ174" s="32" t="s">
        <v>223</v>
      </c>
      <c r="AR174" s="32" t="s">
        <v>223</v>
      </c>
      <c r="AS174" s="32" t="s">
        <v>223</v>
      </c>
      <c r="AT174" s="32" t="s">
        <v>223</v>
      </c>
      <c r="AU174" s="32" t="s">
        <v>223</v>
      </c>
      <c r="AV174" s="32" t="s">
        <v>223</v>
      </c>
    </row>
    <row r="175" spans="1:48" x14ac:dyDescent="0.25">
      <c r="A175" s="29">
        <v>44867</v>
      </c>
      <c r="B175" s="83">
        <v>5374209174</v>
      </c>
      <c r="C175" s="84" t="s">
        <v>387</v>
      </c>
      <c r="D175" s="80">
        <v>1752.09</v>
      </c>
      <c r="E175" s="80">
        <v>1469.86</v>
      </c>
      <c r="F175" s="80">
        <v>12.17</v>
      </c>
      <c r="G175" s="80">
        <v>144</v>
      </c>
      <c r="S175" s="33"/>
      <c r="T175" s="33"/>
      <c r="U175" s="33"/>
      <c r="V175" s="33"/>
      <c r="W175" s="33"/>
      <c r="X175" s="33"/>
      <c r="Y175" s="33">
        <f>($E$175/$G$175)*0.5</f>
        <v>5.1036805555555551</v>
      </c>
      <c r="Z175" s="33">
        <f t="shared" ref="Z175:AF175" si="132">($E$175/$G$175)</f>
        <v>10.20736111111111</v>
      </c>
      <c r="AA175" s="33">
        <f t="shared" si="132"/>
        <v>10.20736111111111</v>
      </c>
      <c r="AB175" s="33">
        <f t="shared" si="132"/>
        <v>10.20736111111111</v>
      </c>
      <c r="AC175" s="33">
        <f t="shared" si="132"/>
        <v>10.20736111111111</v>
      </c>
      <c r="AD175" s="33">
        <f t="shared" si="132"/>
        <v>10.20736111111111</v>
      </c>
      <c r="AE175" s="33">
        <f t="shared" si="132"/>
        <v>10.20736111111111</v>
      </c>
      <c r="AF175" s="33">
        <f t="shared" si="132"/>
        <v>10.20736111111111</v>
      </c>
      <c r="AG175" s="32" t="s">
        <v>223</v>
      </c>
      <c r="AH175" s="32" t="s">
        <v>223</v>
      </c>
      <c r="AI175" s="32" t="s">
        <v>223</v>
      </c>
      <c r="AJ175" s="32" t="s">
        <v>223</v>
      </c>
      <c r="AK175" s="32" t="s">
        <v>223</v>
      </c>
      <c r="AL175" s="32" t="s">
        <v>223</v>
      </c>
      <c r="AM175" s="32" t="s">
        <v>223</v>
      </c>
      <c r="AN175" s="32" t="s">
        <v>223</v>
      </c>
      <c r="AO175" s="32" t="s">
        <v>223</v>
      </c>
      <c r="AP175" s="32" t="s">
        <v>223</v>
      </c>
      <c r="AQ175" s="32" t="s">
        <v>223</v>
      </c>
      <c r="AR175" s="32" t="s">
        <v>223</v>
      </c>
      <c r="AS175" s="32" t="s">
        <v>223</v>
      </c>
      <c r="AT175" s="32" t="s">
        <v>223</v>
      </c>
      <c r="AU175" s="32" t="s">
        <v>223</v>
      </c>
      <c r="AV175" s="32" t="s">
        <v>223</v>
      </c>
    </row>
    <row r="176" spans="1:48" x14ac:dyDescent="0.25">
      <c r="A176" s="29">
        <v>44867</v>
      </c>
      <c r="B176" s="83">
        <v>7761813123</v>
      </c>
      <c r="C176" s="84" t="s">
        <v>388</v>
      </c>
      <c r="D176" s="80">
        <v>7830.62</v>
      </c>
      <c r="E176" s="80">
        <v>6569.24</v>
      </c>
      <c r="F176" s="80">
        <v>54.38</v>
      </c>
      <c r="G176" s="80">
        <v>144</v>
      </c>
      <c r="S176" s="33"/>
      <c r="T176" s="33"/>
      <c r="U176" s="33"/>
      <c r="V176" s="33"/>
      <c r="W176" s="33"/>
      <c r="X176" s="33"/>
      <c r="Y176" s="33">
        <f>($E$176/$G$176)*0.5</f>
        <v>22.809861111111111</v>
      </c>
      <c r="Z176" s="33">
        <f t="shared" ref="Z176:AF176" si="133">($E$176/$G$176)</f>
        <v>45.619722222222222</v>
      </c>
      <c r="AA176" s="33">
        <f t="shared" si="133"/>
        <v>45.619722222222222</v>
      </c>
      <c r="AB176" s="33">
        <f t="shared" si="133"/>
        <v>45.619722222222222</v>
      </c>
      <c r="AC176" s="33">
        <f t="shared" si="133"/>
        <v>45.619722222222222</v>
      </c>
      <c r="AD176" s="33">
        <f t="shared" si="133"/>
        <v>45.619722222222222</v>
      </c>
      <c r="AE176" s="33">
        <f t="shared" si="133"/>
        <v>45.619722222222222</v>
      </c>
      <c r="AF176" s="33">
        <f t="shared" si="133"/>
        <v>45.619722222222222</v>
      </c>
      <c r="AG176" s="32" t="s">
        <v>223</v>
      </c>
      <c r="AH176" s="32" t="s">
        <v>223</v>
      </c>
      <c r="AI176" s="32" t="s">
        <v>223</v>
      </c>
      <c r="AJ176" s="32" t="s">
        <v>223</v>
      </c>
      <c r="AK176" s="32" t="s">
        <v>223</v>
      </c>
      <c r="AL176" s="32" t="s">
        <v>223</v>
      </c>
      <c r="AM176" s="32" t="s">
        <v>223</v>
      </c>
      <c r="AN176" s="32" t="s">
        <v>223</v>
      </c>
      <c r="AO176" s="32" t="s">
        <v>223</v>
      </c>
      <c r="AP176" s="32" t="s">
        <v>223</v>
      </c>
      <c r="AQ176" s="32" t="s">
        <v>223</v>
      </c>
      <c r="AR176" s="32" t="s">
        <v>223</v>
      </c>
      <c r="AS176" s="32" t="s">
        <v>223</v>
      </c>
      <c r="AT176" s="32" t="s">
        <v>223</v>
      </c>
      <c r="AU176" s="32" t="s">
        <v>223</v>
      </c>
      <c r="AV176" s="32" t="s">
        <v>223</v>
      </c>
    </row>
    <row r="177" spans="1:51" x14ac:dyDescent="0.25">
      <c r="A177" s="29">
        <v>44867</v>
      </c>
      <c r="B177" s="83">
        <v>8223412244</v>
      </c>
      <c r="C177" s="84">
        <v>822341201</v>
      </c>
      <c r="D177" s="80">
        <v>2708.84</v>
      </c>
      <c r="E177" s="80">
        <v>2272.4899999999998</v>
      </c>
      <c r="F177" s="80">
        <v>18.809999999999999</v>
      </c>
      <c r="G177" s="80">
        <v>144</v>
      </c>
      <c r="S177" s="33"/>
      <c r="T177" s="33"/>
      <c r="U177" s="33"/>
      <c r="V177" s="33"/>
      <c r="W177" s="33"/>
      <c r="X177" s="33"/>
      <c r="Y177" s="33">
        <f>($E$177/$G$177)*0.5</f>
        <v>7.8905902777777772</v>
      </c>
      <c r="Z177" s="33">
        <f t="shared" ref="Z177:AF177" si="134">($E$177/$G$177)</f>
        <v>15.781180555555554</v>
      </c>
      <c r="AA177" s="33">
        <f t="shared" si="134"/>
        <v>15.781180555555554</v>
      </c>
      <c r="AB177" s="33">
        <f t="shared" si="134"/>
        <v>15.781180555555554</v>
      </c>
      <c r="AC177" s="33">
        <f t="shared" si="134"/>
        <v>15.781180555555554</v>
      </c>
      <c r="AD177" s="33">
        <f t="shared" si="134"/>
        <v>15.781180555555554</v>
      </c>
      <c r="AE177" s="33">
        <f t="shared" si="134"/>
        <v>15.781180555555554</v>
      </c>
      <c r="AF177" s="33">
        <f t="shared" si="134"/>
        <v>15.781180555555554</v>
      </c>
      <c r="AG177" s="32" t="s">
        <v>223</v>
      </c>
      <c r="AH177" s="32" t="s">
        <v>223</v>
      </c>
      <c r="AI177" s="32" t="s">
        <v>223</v>
      </c>
      <c r="AJ177" s="32" t="s">
        <v>223</v>
      </c>
      <c r="AK177" s="32" t="s">
        <v>223</v>
      </c>
      <c r="AL177" s="32" t="s">
        <v>223</v>
      </c>
      <c r="AM177" s="32" t="s">
        <v>223</v>
      </c>
      <c r="AN177" s="32" t="s">
        <v>223</v>
      </c>
      <c r="AO177" s="32" t="s">
        <v>223</v>
      </c>
      <c r="AP177" s="32" t="s">
        <v>223</v>
      </c>
      <c r="AQ177" s="32" t="s">
        <v>223</v>
      </c>
      <c r="AR177" s="32" t="s">
        <v>223</v>
      </c>
      <c r="AS177" s="32" t="s">
        <v>223</v>
      </c>
      <c r="AT177" s="32" t="s">
        <v>223</v>
      </c>
      <c r="AU177" s="32" t="s">
        <v>223</v>
      </c>
      <c r="AV177" s="32" t="s">
        <v>223</v>
      </c>
    </row>
    <row r="178" spans="1:51" x14ac:dyDescent="0.25">
      <c r="A178" s="29">
        <v>44867</v>
      </c>
      <c r="B178" s="83">
        <v>8616307167</v>
      </c>
      <c r="C178" s="84" t="s">
        <v>389</v>
      </c>
      <c r="D178" s="80">
        <v>744.9</v>
      </c>
      <c r="E178" s="80">
        <v>624.91</v>
      </c>
      <c r="F178" s="80">
        <v>5.17</v>
      </c>
      <c r="G178" s="80">
        <v>144</v>
      </c>
      <c r="S178" s="33"/>
      <c r="T178" s="33"/>
      <c r="U178" s="33"/>
      <c r="V178" s="33"/>
      <c r="W178" s="33"/>
      <c r="X178" s="33"/>
      <c r="Y178" s="33">
        <f>($E$178/$G$178)*0.5</f>
        <v>2.1698263888888887</v>
      </c>
      <c r="Z178" s="33">
        <f t="shared" ref="Z178:AF178" si="135">($E$178/$G$178)</f>
        <v>4.3396527777777774</v>
      </c>
      <c r="AA178" s="33">
        <f t="shared" si="135"/>
        <v>4.3396527777777774</v>
      </c>
      <c r="AB178" s="33">
        <f t="shared" si="135"/>
        <v>4.3396527777777774</v>
      </c>
      <c r="AC178" s="33">
        <f t="shared" si="135"/>
        <v>4.3396527777777774</v>
      </c>
      <c r="AD178" s="33">
        <f t="shared" si="135"/>
        <v>4.3396527777777774</v>
      </c>
      <c r="AE178" s="33">
        <f t="shared" si="135"/>
        <v>4.3396527777777774</v>
      </c>
      <c r="AF178" s="33">
        <f t="shared" si="135"/>
        <v>4.3396527777777774</v>
      </c>
      <c r="AG178" s="32" t="s">
        <v>223</v>
      </c>
      <c r="AH178" s="32" t="s">
        <v>223</v>
      </c>
      <c r="AI178" s="32" t="s">
        <v>223</v>
      </c>
      <c r="AJ178" s="32" t="s">
        <v>223</v>
      </c>
      <c r="AK178" s="32" t="s">
        <v>223</v>
      </c>
      <c r="AL178" s="32" t="s">
        <v>223</v>
      </c>
      <c r="AM178" s="32" t="s">
        <v>223</v>
      </c>
      <c r="AN178" s="32" t="s">
        <v>223</v>
      </c>
      <c r="AO178" s="32" t="s">
        <v>223</v>
      </c>
      <c r="AP178" s="32" t="s">
        <v>223</v>
      </c>
      <c r="AQ178" s="32" t="s">
        <v>223</v>
      </c>
      <c r="AR178" s="32" t="s">
        <v>223</v>
      </c>
      <c r="AS178" s="32" t="s">
        <v>223</v>
      </c>
      <c r="AT178" s="32" t="s">
        <v>223</v>
      </c>
      <c r="AU178" s="32" t="s">
        <v>223</v>
      </c>
      <c r="AV178" s="32" t="s">
        <v>223</v>
      </c>
    </row>
    <row r="179" spans="1:51" x14ac:dyDescent="0.25">
      <c r="A179" s="29">
        <v>44867</v>
      </c>
      <c r="B179" s="83">
        <v>9997319157</v>
      </c>
      <c r="C179" s="84" t="s">
        <v>390</v>
      </c>
      <c r="D179" s="80">
        <v>6619.49</v>
      </c>
      <c r="E179" s="80">
        <v>5553.2</v>
      </c>
      <c r="F179" s="80">
        <v>45.97</v>
      </c>
      <c r="G179" s="80">
        <v>144</v>
      </c>
      <c r="S179" s="33"/>
      <c r="T179" s="33"/>
      <c r="U179" s="33"/>
      <c r="V179" s="33"/>
      <c r="W179" s="33"/>
      <c r="X179" s="33"/>
      <c r="Y179" s="33">
        <f>($E$179/$G$179)*0.5</f>
        <v>19.281944444444445</v>
      </c>
      <c r="Z179" s="33">
        <f t="shared" ref="Z179:AF179" si="136">($E$179/$G$179)</f>
        <v>38.56388888888889</v>
      </c>
      <c r="AA179" s="33">
        <f t="shared" si="136"/>
        <v>38.56388888888889</v>
      </c>
      <c r="AB179" s="33">
        <f t="shared" si="136"/>
        <v>38.56388888888889</v>
      </c>
      <c r="AC179" s="33">
        <f t="shared" si="136"/>
        <v>38.56388888888889</v>
      </c>
      <c r="AD179" s="33">
        <f t="shared" si="136"/>
        <v>38.56388888888889</v>
      </c>
      <c r="AE179" s="33">
        <f t="shared" si="136"/>
        <v>38.56388888888889</v>
      </c>
      <c r="AF179" s="33">
        <f t="shared" si="136"/>
        <v>38.56388888888889</v>
      </c>
      <c r="AG179" s="32" t="s">
        <v>223</v>
      </c>
      <c r="AH179" s="32" t="s">
        <v>223</v>
      </c>
      <c r="AI179" s="32" t="s">
        <v>223</v>
      </c>
      <c r="AJ179" s="32" t="s">
        <v>223</v>
      </c>
      <c r="AK179" s="32" t="s">
        <v>223</v>
      </c>
      <c r="AL179" s="32" t="s">
        <v>223</v>
      </c>
      <c r="AM179" s="32" t="s">
        <v>223</v>
      </c>
      <c r="AN179" s="32" t="s">
        <v>223</v>
      </c>
      <c r="AO179" s="32" t="s">
        <v>223</v>
      </c>
      <c r="AP179" s="32" t="s">
        <v>223</v>
      </c>
      <c r="AQ179" s="32" t="s">
        <v>223</v>
      </c>
      <c r="AR179" s="32" t="s">
        <v>223</v>
      </c>
      <c r="AS179" s="32" t="s">
        <v>223</v>
      </c>
      <c r="AT179" s="32" t="s">
        <v>223</v>
      </c>
      <c r="AU179" s="32" t="s">
        <v>223</v>
      </c>
      <c r="AV179" s="32" t="s">
        <v>223</v>
      </c>
    </row>
    <row r="180" spans="1:51" x14ac:dyDescent="0.25">
      <c r="A180" s="29">
        <v>44879</v>
      </c>
      <c r="B180" s="83" t="s">
        <v>391</v>
      </c>
      <c r="C180" s="84">
        <v>46910801</v>
      </c>
      <c r="D180" s="80">
        <v>119.79</v>
      </c>
      <c r="E180" s="80">
        <v>100.49</v>
      </c>
      <c r="F180" s="80">
        <v>0.83</v>
      </c>
      <c r="G180" s="80">
        <v>144</v>
      </c>
      <c r="S180" s="33"/>
      <c r="T180" s="33"/>
      <c r="U180" s="33"/>
      <c r="V180" s="33"/>
      <c r="W180" s="33"/>
      <c r="X180" s="33"/>
      <c r="Y180" s="33">
        <f>($E$180/$G$180)*0.5</f>
        <v>0.34892361111111109</v>
      </c>
      <c r="Z180" s="33">
        <f t="shared" ref="Z180:AF180" si="137">($E$180/$G$180)</f>
        <v>0.69784722222222217</v>
      </c>
      <c r="AA180" s="33">
        <f t="shared" si="137"/>
        <v>0.69784722222222217</v>
      </c>
      <c r="AB180" s="33">
        <f t="shared" si="137"/>
        <v>0.69784722222222217</v>
      </c>
      <c r="AC180" s="33">
        <f t="shared" si="137"/>
        <v>0.69784722222222217</v>
      </c>
      <c r="AD180" s="33">
        <f t="shared" si="137"/>
        <v>0.69784722222222217</v>
      </c>
      <c r="AE180" s="33">
        <f t="shared" si="137"/>
        <v>0.69784722222222217</v>
      </c>
      <c r="AF180" s="33">
        <f t="shared" si="137"/>
        <v>0.69784722222222217</v>
      </c>
      <c r="AG180" s="32" t="s">
        <v>223</v>
      </c>
      <c r="AH180" s="32" t="s">
        <v>223</v>
      </c>
      <c r="AI180" s="32" t="s">
        <v>223</v>
      </c>
      <c r="AJ180" s="32" t="s">
        <v>223</v>
      </c>
      <c r="AK180" s="32" t="s">
        <v>223</v>
      </c>
      <c r="AL180" s="32" t="s">
        <v>223</v>
      </c>
      <c r="AM180" s="32" t="s">
        <v>223</v>
      </c>
      <c r="AN180" s="32" t="s">
        <v>223</v>
      </c>
      <c r="AO180" s="32" t="s">
        <v>223</v>
      </c>
      <c r="AP180" s="32" t="s">
        <v>223</v>
      </c>
      <c r="AQ180" s="32" t="s">
        <v>223</v>
      </c>
      <c r="AR180" s="32" t="s">
        <v>223</v>
      </c>
      <c r="AS180" s="32" t="s">
        <v>223</v>
      </c>
      <c r="AT180" s="32" t="s">
        <v>223</v>
      </c>
      <c r="AU180" s="32" t="s">
        <v>223</v>
      </c>
      <c r="AV180" s="32" t="s">
        <v>223</v>
      </c>
    </row>
    <row r="181" spans="1:51" x14ac:dyDescent="0.25">
      <c r="A181" s="29">
        <v>44886</v>
      </c>
      <c r="B181" s="83" t="s">
        <v>392</v>
      </c>
      <c r="C181" s="84" t="s">
        <v>393</v>
      </c>
      <c r="D181" s="80">
        <v>1417.51</v>
      </c>
      <c r="E181" s="80">
        <v>1189.17</v>
      </c>
      <c r="F181" s="80">
        <v>9.84</v>
      </c>
      <c r="G181" s="80">
        <v>144</v>
      </c>
      <c r="S181" s="33"/>
      <c r="T181" s="33"/>
      <c r="U181" s="33"/>
      <c r="V181" s="33"/>
      <c r="W181" s="33"/>
      <c r="X181" s="33"/>
      <c r="Y181" s="125">
        <f>($E$181/$G$181)*0.5</f>
        <v>4.1290624999999999</v>
      </c>
      <c r="Z181" s="125">
        <f>($E$181/$G$181)</f>
        <v>8.2581249999999997</v>
      </c>
      <c r="AA181" s="125">
        <f>($E$181/$G$181)</f>
        <v>8.2581249999999997</v>
      </c>
      <c r="AB181" s="125">
        <f>($E$181/$G$181)</f>
        <v>8.2581249999999997</v>
      </c>
      <c r="AC181" s="125">
        <f>($E$181/$G$181)</f>
        <v>8.2581249999999997</v>
      </c>
      <c r="AD181" s="99">
        <f>($E$181/$G$181)*0.5</f>
        <v>4.1290624999999999</v>
      </c>
      <c r="AE181" s="130">
        <f>($E$181/$G$181)</f>
        <v>8.2581249999999997</v>
      </c>
      <c r="AF181" s="130">
        <f>($E$181/$G$181)</f>
        <v>8.2581249999999997</v>
      </c>
      <c r="AG181" s="32" t="s">
        <v>223</v>
      </c>
      <c r="AH181" s="32" t="s">
        <v>223</v>
      </c>
      <c r="AI181" s="32" t="s">
        <v>223</v>
      </c>
      <c r="AJ181" s="32" t="s">
        <v>223</v>
      </c>
      <c r="AK181" s="32" t="s">
        <v>223</v>
      </c>
      <c r="AL181" s="32" t="s">
        <v>223</v>
      </c>
      <c r="AM181" s="32" t="s">
        <v>223</v>
      </c>
      <c r="AN181" s="32" t="s">
        <v>223</v>
      </c>
      <c r="AO181" s="32" t="s">
        <v>223</v>
      </c>
      <c r="AP181" s="32" t="s">
        <v>223</v>
      </c>
      <c r="AQ181" s="32" t="s">
        <v>223</v>
      </c>
      <c r="AR181" s="32" t="s">
        <v>223</v>
      </c>
      <c r="AS181" s="32" t="s">
        <v>223</v>
      </c>
      <c r="AT181" s="32" t="s">
        <v>223</v>
      </c>
      <c r="AU181" s="32" t="s">
        <v>223</v>
      </c>
      <c r="AV181" s="32" t="s">
        <v>223</v>
      </c>
    </row>
    <row r="182" spans="1:51" x14ac:dyDescent="0.25">
      <c r="A182" s="29">
        <v>44886</v>
      </c>
      <c r="B182" s="83" t="s">
        <v>394</v>
      </c>
      <c r="C182" s="84" t="s">
        <v>395</v>
      </c>
      <c r="D182" s="80">
        <v>11472.81</v>
      </c>
      <c r="E182" s="80">
        <v>9624.74</v>
      </c>
      <c r="F182" s="80">
        <v>79.67</v>
      </c>
      <c r="G182" s="80">
        <v>144</v>
      </c>
      <c r="S182" s="33"/>
      <c r="T182" s="33"/>
      <c r="U182" s="33"/>
      <c r="V182" s="33"/>
      <c r="W182" s="33"/>
      <c r="X182" s="33"/>
      <c r="Y182" s="125">
        <f>($E$182/$G$182)*0.5</f>
        <v>33.419236111111111</v>
      </c>
      <c r="Z182" s="125">
        <f>($E$182/$G$182)</f>
        <v>66.838472222222222</v>
      </c>
      <c r="AA182" s="125">
        <f>($E$182/$G$182)</f>
        <v>66.838472222222222</v>
      </c>
      <c r="AB182" s="125">
        <f>($E$182/$G$182)</f>
        <v>66.838472222222222</v>
      </c>
      <c r="AC182" s="125">
        <f>($E$182/$G$182)</f>
        <v>66.838472222222222</v>
      </c>
      <c r="AD182" s="33"/>
      <c r="AE182" s="99">
        <f>($E$182/$G$182)*0.5</f>
        <v>33.419236111111111</v>
      </c>
      <c r="AF182" s="130">
        <f>($E$182/$G$182)</f>
        <v>66.838472222222222</v>
      </c>
      <c r="AG182" s="32" t="s">
        <v>223</v>
      </c>
      <c r="AH182" s="32" t="s">
        <v>223</v>
      </c>
      <c r="AI182" s="32" t="s">
        <v>223</v>
      </c>
      <c r="AJ182" s="32" t="s">
        <v>223</v>
      </c>
      <c r="AK182" s="32" t="s">
        <v>223</v>
      </c>
      <c r="AL182" s="32" t="s">
        <v>223</v>
      </c>
      <c r="AM182" s="32" t="s">
        <v>223</v>
      </c>
      <c r="AN182" s="32" t="s">
        <v>223</v>
      </c>
      <c r="AO182" s="32" t="s">
        <v>223</v>
      </c>
      <c r="AP182" s="32" t="s">
        <v>223</v>
      </c>
      <c r="AQ182" s="32" t="s">
        <v>223</v>
      </c>
      <c r="AR182" s="32" t="s">
        <v>223</v>
      </c>
      <c r="AS182" s="32" t="s">
        <v>223</v>
      </c>
      <c r="AT182" s="32" t="s">
        <v>223</v>
      </c>
      <c r="AU182" s="32" t="s">
        <v>223</v>
      </c>
      <c r="AV182" s="32" t="s">
        <v>223</v>
      </c>
      <c r="AY182" s="6"/>
    </row>
    <row r="183" spans="1:51" x14ac:dyDescent="0.25">
      <c r="A183" s="29">
        <v>44886</v>
      </c>
      <c r="B183" s="83" t="s">
        <v>396</v>
      </c>
      <c r="C183" s="84" t="s">
        <v>397</v>
      </c>
      <c r="D183" s="80">
        <v>8779.08</v>
      </c>
      <c r="E183" s="80">
        <v>7364.92</v>
      </c>
      <c r="F183" s="80">
        <v>60.97</v>
      </c>
      <c r="G183" s="80">
        <v>144</v>
      </c>
      <c r="S183" s="33"/>
      <c r="T183" s="33"/>
      <c r="U183" s="33"/>
      <c r="V183" s="33"/>
      <c r="W183" s="33"/>
      <c r="X183" s="33"/>
      <c r="Y183" s="125">
        <f>($E$183/$G$183)*0.5</f>
        <v>25.572638888888889</v>
      </c>
      <c r="Z183" s="125">
        <f>($E$183/$G$183)</f>
        <v>51.145277777777778</v>
      </c>
      <c r="AA183" s="125">
        <f>($E$183/$G$183)</f>
        <v>51.145277777777778</v>
      </c>
      <c r="AB183" s="125">
        <f>($E$183/$G$183)</f>
        <v>51.145277777777778</v>
      </c>
      <c r="AC183" s="125">
        <f>($E$183/$G$183)</f>
        <v>51.145277777777778</v>
      </c>
      <c r="AD183" s="99">
        <f>($E$183/$G$183)*0.5</f>
        <v>25.572638888888889</v>
      </c>
      <c r="AE183" s="130">
        <f>($E$183/$G$183)</f>
        <v>51.145277777777778</v>
      </c>
      <c r="AF183" s="130">
        <f>($E$183/$G$183)</f>
        <v>51.145277777777778</v>
      </c>
      <c r="AG183" s="32" t="s">
        <v>223</v>
      </c>
      <c r="AH183" s="32" t="s">
        <v>223</v>
      </c>
      <c r="AI183" s="32" t="s">
        <v>223</v>
      </c>
      <c r="AJ183" s="32" t="s">
        <v>223</v>
      </c>
      <c r="AK183" s="32" t="s">
        <v>223</v>
      </c>
      <c r="AL183" s="32" t="s">
        <v>223</v>
      </c>
      <c r="AM183" s="32" t="s">
        <v>223</v>
      </c>
      <c r="AN183" s="32" t="s">
        <v>223</v>
      </c>
      <c r="AO183" s="32" t="s">
        <v>223</v>
      </c>
      <c r="AP183" s="32" t="s">
        <v>223</v>
      </c>
      <c r="AQ183" s="32" t="s">
        <v>223</v>
      </c>
      <c r="AR183" s="32" t="s">
        <v>223</v>
      </c>
      <c r="AS183" s="32" t="s">
        <v>223</v>
      </c>
      <c r="AT183" s="32" t="s">
        <v>223</v>
      </c>
      <c r="AU183" s="32" t="s">
        <v>223</v>
      </c>
      <c r="AV183" s="32" t="s">
        <v>223</v>
      </c>
      <c r="AY183" s="6"/>
    </row>
    <row r="184" spans="1:51" x14ac:dyDescent="0.25">
      <c r="A184" s="29">
        <v>44886</v>
      </c>
      <c r="B184" s="83" t="s">
        <v>398</v>
      </c>
      <c r="C184" s="84" t="s">
        <v>399</v>
      </c>
      <c r="D184" s="80">
        <v>1913.3</v>
      </c>
      <c r="E184" s="80">
        <v>1605.1</v>
      </c>
      <c r="F184" s="80">
        <v>13.29</v>
      </c>
      <c r="G184" s="80">
        <v>144</v>
      </c>
      <c r="S184" s="33"/>
      <c r="T184" s="33"/>
      <c r="U184" s="33"/>
      <c r="V184" s="33"/>
      <c r="W184" s="33"/>
      <c r="X184" s="33"/>
      <c r="Y184" s="125">
        <f>($E$184/$G$184)*0.5</f>
        <v>5.5732638888888886</v>
      </c>
      <c r="Z184" s="125">
        <f>($E$184/$G$184)</f>
        <v>11.146527777777777</v>
      </c>
      <c r="AA184" s="125">
        <f>($E$184/$G$184)</f>
        <v>11.146527777777777</v>
      </c>
      <c r="AB184" s="125">
        <f>($E$184/$G$184)</f>
        <v>11.146527777777777</v>
      </c>
      <c r="AC184" s="125">
        <f>($E$184/$G$184)</f>
        <v>11.146527777777777</v>
      </c>
      <c r="AD184" s="33"/>
      <c r="AE184" s="99">
        <f>($E$184/$G$184)*0.5</f>
        <v>5.5732638888888886</v>
      </c>
      <c r="AF184" s="130">
        <f>($E$184/$G$184)</f>
        <v>11.146527777777777</v>
      </c>
      <c r="AG184" s="32" t="s">
        <v>223</v>
      </c>
      <c r="AH184" s="32" t="s">
        <v>223</v>
      </c>
      <c r="AI184" s="32" t="s">
        <v>223</v>
      </c>
      <c r="AJ184" s="32" t="s">
        <v>223</v>
      </c>
      <c r="AK184" s="32" t="s">
        <v>223</v>
      </c>
      <c r="AL184" s="32" t="s">
        <v>223</v>
      </c>
      <c r="AM184" s="32" t="s">
        <v>223</v>
      </c>
      <c r="AN184" s="32" t="s">
        <v>223</v>
      </c>
      <c r="AO184" s="32" t="s">
        <v>223</v>
      </c>
      <c r="AP184" s="32" t="s">
        <v>223</v>
      </c>
      <c r="AQ184" s="32" t="s">
        <v>223</v>
      </c>
      <c r="AR184" s="32" t="s">
        <v>223</v>
      </c>
      <c r="AS184" s="32" t="s">
        <v>223</v>
      </c>
      <c r="AT184" s="32" t="s">
        <v>223</v>
      </c>
      <c r="AU184" s="32" t="s">
        <v>223</v>
      </c>
      <c r="AV184" s="32" t="s">
        <v>223</v>
      </c>
    </row>
    <row r="185" spans="1:51" x14ac:dyDescent="0.25">
      <c r="A185" s="29">
        <v>44893</v>
      </c>
      <c r="B185" s="83" t="s">
        <v>400</v>
      </c>
      <c r="C185" s="84" t="s">
        <v>401</v>
      </c>
      <c r="D185" s="80">
        <v>568.20000000000005</v>
      </c>
      <c r="E185" s="80">
        <v>476.68</v>
      </c>
      <c r="F185" s="80">
        <v>3.95</v>
      </c>
      <c r="G185" s="80">
        <v>144</v>
      </c>
      <c r="S185" s="33"/>
      <c r="T185" s="33"/>
      <c r="U185" s="33"/>
      <c r="V185" s="33"/>
      <c r="W185" s="33"/>
      <c r="X185" s="33"/>
      <c r="Y185" s="125">
        <f>($E$185/$G$185)*0.5</f>
        <v>1.6551388888888889</v>
      </c>
      <c r="Z185" s="125">
        <f>($E$185/$G$185)</f>
        <v>3.3102777777777779</v>
      </c>
      <c r="AA185" s="125">
        <f>($E$185/$G$185)</f>
        <v>3.3102777777777779</v>
      </c>
      <c r="AB185" s="125">
        <f>($E$185/$G$185)</f>
        <v>3.3102777777777779</v>
      </c>
      <c r="AC185" s="125">
        <f>($E$185/$G$185)</f>
        <v>3.3102777777777779</v>
      </c>
      <c r="AD185" s="33"/>
      <c r="AE185" s="99">
        <f>($E$185/$G$185)*0.5</f>
        <v>1.6551388888888889</v>
      </c>
      <c r="AF185" s="130">
        <f>($E$185/$G$185)</f>
        <v>3.3102777777777779</v>
      </c>
      <c r="AG185" s="32" t="s">
        <v>223</v>
      </c>
      <c r="AH185" s="32" t="s">
        <v>223</v>
      </c>
      <c r="AI185" s="32" t="s">
        <v>223</v>
      </c>
      <c r="AJ185" s="32" t="s">
        <v>223</v>
      </c>
      <c r="AK185" s="32" t="s">
        <v>223</v>
      </c>
      <c r="AL185" s="32" t="s">
        <v>223</v>
      </c>
      <c r="AM185" s="32" t="s">
        <v>223</v>
      </c>
      <c r="AN185" s="32" t="s">
        <v>223</v>
      </c>
      <c r="AO185" s="32" t="s">
        <v>223</v>
      </c>
      <c r="AP185" s="32" t="s">
        <v>223</v>
      </c>
      <c r="AQ185" s="32" t="s">
        <v>223</v>
      </c>
      <c r="AR185" s="32" t="s">
        <v>223</v>
      </c>
      <c r="AS185" s="32" t="s">
        <v>223</v>
      </c>
      <c r="AT185" s="32" t="s">
        <v>223</v>
      </c>
      <c r="AU185" s="32" t="s">
        <v>223</v>
      </c>
      <c r="AV185" s="32" t="s">
        <v>223</v>
      </c>
    </row>
    <row r="186" spans="1:51" x14ac:dyDescent="0.25">
      <c r="A186" s="29">
        <v>44893</v>
      </c>
      <c r="B186" s="83" t="s">
        <v>402</v>
      </c>
      <c r="C186" s="84" t="s">
        <v>403</v>
      </c>
      <c r="D186" s="80">
        <v>1157.6600000000001</v>
      </c>
      <c r="E186" s="80">
        <v>971.18</v>
      </c>
      <c r="F186" s="80">
        <v>8.0399999999999991</v>
      </c>
      <c r="G186" s="80">
        <v>144</v>
      </c>
      <c r="S186" s="33"/>
      <c r="T186" s="33"/>
      <c r="U186" s="33"/>
      <c r="V186" s="33"/>
      <c r="W186" s="33"/>
      <c r="X186" s="33"/>
      <c r="Y186" s="127">
        <f>($E$186/$G$186)*0.5</f>
        <v>3.3721527777777776</v>
      </c>
      <c r="Z186" s="125">
        <f>($E$186/$G$186)</f>
        <v>6.7443055555555551</v>
      </c>
      <c r="AA186" s="125">
        <f>($E$186/$G$186)</f>
        <v>6.7443055555555551</v>
      </c>
      <c r="AB186" s="125">
        <f>($E$186/$G$186)</f>
        <v>6.7443055555555551</v>
      </c>
      <c r="AC186" s="125">
        <f>($E$186/$G$186)</f>
        <v>6.7443055555555551</v>
      </c>
      <c r="AD186" s="33"/>
      <c r="AE186" s="33"/>
      <c r="AF186" s="99">
        <f>($E$186/$G$186)*0.5</f>
        <v>3.3721527777777776</v>
      </c>
      <c r="AG186" s="32" t="s">
        <v>223</v>
      </c>
      <c r="AH186" s="32" t="s">
        <v>223</v>
      </c>
      <c r="AI186" s="32" t="s">
        <v>223</v>
      </c>
      <c r="AJ186" s="32" t="s">
        <v>223</v>
      </c>
      <c r="AK186" s="32" t="s">
        <v>223</v>
      </c>
      <c r="AL186" s="32" t="s">
        <v>223</v>
      </c>
      <c r="AM186" s="32" t="s">
        <v>223</v>
      </c>
      <c r="AN186" s="32" t="s">
        <v>223</v>
      </c>
      <c r="AO186" s="32" t="s">
        <v>223</v>
      </c>
      <c r="AP186" s="32" t="s">
        <v>223</v>
      </c>
      <c r="AQ186" s="32" t="s">
        <v>223</v>
      </c>
      <c r="AR186" s="32" t="s">
        <v>223</v>
      </c>
      <c r="AS186" s="32" t="s">
        <v>223</v>
      </c>
      <c r="AT186" s="32" t="s">
        <v>223</v>
      </c>
      <c r="AU186" s="32" t="s">
        <v>223</v>
      </c>
      <c r="AV186" s="32" t="s">
        <v>223</v>
      </c>
    </row>
    <row r="187" spans="1:51" x14ac:dyDescent="0.25">
      <c r="F187" s="17"/>
      <c r="Y187" s="35">
        <f>SUM(Y34:Y186)</f>
        <v>4734.4908993806794</v>
      </c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</row>
    <row r="188" spans="1:51" x14ac:dyDescent="0.25">
      <c r="F188" s="17"/>
    </row>
    <row r="189" spans="1:51" x14ac:dyDescent="0.25">
      <c r="A189" s="29">
        <v>44897</v>
      </c>
      <c r="B189" s="83" t="s">
        <v>435</v>
      </c>
      <c r="C189" s="84" t="s">
        <v>436</v>
      </c>
      <c r="D189" s="80">
        <v>4080.57</v>
      </c>
      <c r="E189" s="80">
        <v>3423.26</v>
      </c>
      <c r="F189" s="80">
        <v>28.34</v>
      </c>
      <c r="G189" s="80">
        <v>144</v>
      </c>
      <c r="S189" s="33"/>
      <c r="T189" s="33"/>
      <c r="U189" s="33"/>
      <c r="V189" s="33"/>
      <c r="W189" s="33"/>
      <c r="X189" s="33"/>
      <c r="Y189" s="33"/>
      <c r="Z189" s="33">
        <f>($E$189/$G$189)*0.5</f>
        <v>11.886319444444446</v>
      </c>
      <c r="AA189" s="33">
        <f t="shared" ref="AA189:AF189" si="138">($E$189/$G$189)</f>
        <v>23.772638888888892</v>
      </c>
      <c r="AB189" s="33">
        <f t="shared" si="138"/>
        <v>23.772638888888892</v>
      </c>
      <c r="AC189" s="33">
        <f t="shared" si="138"/>
        <v>23.772638888888892</v>
      </c>
      <c r="AD189" s="33">
        <f t="shared" si="138"/>
        <v>23.772638888888892</v>
      </c>
      <c r="AE189" s="33">
        <f t="shared" si="138"/>
        <v>23.772638888888892</v>
      </c>
      <c r="AF189" s="33">
        <f t="shared" si="138"/>
        <v>23.772638888888892</v>
      </c>
      <c r="AG189" s="32" t="s">
        <v>223</v>
      </c>
      <c r="AH189" s="32" t="s">
        <v>223</v>
      </c>
      <c r="AI189" s="32" t="s">
        <v>223</v>
      </c>
      <c r="AJ189" s="32" t="s">
        <v>223</v>
      </c>
      <c r="AK189" s="32" t="s">
        <v>223</v>
      </c>
      <c r="AL189" s="32" t="s">
        <v>223</v>
      </c>
      <c r="AM189" s="32" t="s">
        <v>223</v>
      </c>
      <c r="AN189" s="32" t="s">
        <v>223</v>
      </c>
      <c r="AO189" s="32" t="s">
        <v>223</v>
      </c>
      <c r="AP189" s="32" t="s">
        <v>223</v>
      </c>
      <c r="AQ189" s="32" t="s">
        <v>223</v>
      </c>
      <c r="AR189" s="32" t="s">
        <v>223</v>
      </c>
      <c r="AS189" s="32" t="s">
        <v>223</v>
      </c>
      <c r="AT189" s="32" t="s">
        <v>223</v>
      </c>
      <c r="AU189" s="32" t="s">
        <v>223</v>
      </c>
      <c r="AV189" s="32" t="s">
        <v>223</v>
      </c>
    </row>
    <row r="190" spans="1:51" x14ac:dyDescent="0.25">
      <c r="A190" s="29">
        <v>44907</v>
      </c>
      <c r="B190" s="83">
        <v>4393308166</v>
      </c>
      <c r="C190" s="84">
        <v>439330801</v>
      </c>
      <c r="D190" s="80">
        <v>7962.91</v>
      </c>
      <c r="E190" s="80">
        <v>6680.22</v>
      </c>
      <c r="F190" s="80">
        <v>55.3</v>
      </c>
      <c r="G190" s="80">
        <v>144</v>
      </c>
      <c r="S190" s="33"/>
      <c r="T190" s="33"/>
      <c r="U190" s="33"/>
      <c r="V190" s="33"/>
      <c r="W190" s="33"/>
      <c r="X190" s="33"/>
      <c r="Y190" s="33"/>
      <c r="Z190" s="33">
        <f>($E$190/$G$190)*0.5</f>
        <v>23.195208333333333</v>
      </c>
      <c r="AA190" s="33">
        <f t="shared" ref="AA190:AF190" si="139">($E$190/$G$190)</f>
        <v>46.390416666666667</v>
      </c>
      <c r="AB190" s="33">
        <f t="shared" si="139"/>
        <v>46.390416666666667</v>
      </c>
      <c r="AC190" s="33">
        <f t="shared" si="139"/>
        <v>46.390416666666667</v>
      </c>
      <c r="AD190" s="33">
        <f t="shared" si="139"/>
        <v>46.390416666666667</v>
      </c>
      <c r="AE190" s="33">
        <f t="shared" si="139"/>
        <v>46.390416666666667</v>
      </c>
      <c r="AF190" s="33">
        <f t="shared" si="139"/>
        <v>46.390416666666667</v>
      </c>
      <c r="AG190" s="32" t="s">
        <v>223</v>
      </c>
      <c r="AH190" s="32" t="s">
        <v>223</v>
      </c>
      <c r="AI190" s="32" t="s">
        <v>223</v>
      </c>
      <c r="AJ190" s="32" t="s">
        <v>223</v>
      </c>
      <c r="AK190" s="32" t="s">
        <v>223</v>
      </c>
      <c r="AL190" s="32" t="s">
        <v>223</v>
      </c>
      <c r="AM190" s="32" t="s">
        <v>223</v>
      </c>
      <c r="AN190" s="32" t="s">
        <v>223</v>
      </c>
      <c r="AO190" s="32" t="s">
        <v>223</v>
      </c>
      <c r="AP190" s="32" t="s">
        <v>223</v>
      </c>
      <c r="AQ190" s="32" t="s">
        <v>223</v>
      </c>
      <c r="AR190" s="32" t="s">
        <v>223</v>
      </c>
      <c r="AS190" s="32" t="s">
        <v>223</v>
      </c>
      <c r="AT190" s="32" t="s">
        <v>223</v>
      </c>
      <c r="AU190" s="32" t="s">
        <v>223</v>
      </c>
      <c r="AV190" s="32" t="s">
        <v>223</v>
      </c>
    </row>
    <row r="191" spans="1:51" x14ac:dyDescent="0.25">
      <c r="A191" s="29">
        <v>44907</v>
      </c>
      <c r="B191" s="83">
        <v>4544101216</v>
      </c>
      <c r="C191" s="84">
        <v>454410101</v>
      </c>
      <c r="D191" s="80">
        <v>2824.93</v>
      </c>
      <c r="E191" s="80">
        <v>2369.88</v>
      </c>
      <c r="F191" s="80">
        <v>19.62</v>
      </c>
      <c r="G191" s="80">
        <v>144</v>
      </c>
      <c r="S191" s="33"/>
      <c r="T191" s="33"/>
      <c r="U191" s="33"/>
      <c r="V191" s="33"/>
      <c r="W191" s="33"/>
      <c r="X191" s="33"/>
      <c r="Y191" s="33"/>
      <c r="Z191" s="33">
        <f>($E$191/$G$191)*0.5</f>
        <v>8.2287499999999998</v>
      </c>
      <c r="AA191" s="33">
        <f t="shared" ref="AA191:AF191" si="140">($E$191/$G$191)</f>
        <v>16.4575</v>
      </c>
      <c r="AB191" s="33">
        <f t="shared" si="140"/>
        <v>16.4575</v>
      </c>
      <c r="AC191" s="33">
        <f t="shared" si="140"/>
        <v>16.4575</v>
      </c>
      <c r="AD191" s="33">
        <f t="shared" si="140"/>
        <v>16.4575</v>
      </c>
      <c r="AE191" s="33">
        <f t="shared" si="140"/>
        <v>16.4575</v>
      </c>
      <c r="AF191" s="33">
        <f t="shared" si="140"/>
        <v>16.4575</v>
      </c>
      <c r="AG191" s="32" t="s">
        <v>223</v>
      </c>
      <c r="AH191" s="32" t="s">
        <v>223</v>
      </c>
      <c r="AI191" s="32" t="s">
        <v>223</v>
      </c>
      <c r="AJ191" s="32" t="s">
        <v>223</v>
      </c>
      <c r="AK191" s="32" t="s">
        <v>223</v>
      </c>
      <c r="AL191" s="32" t="s">
        <v>223</v>
      </c>
      <c r="AM191" s="32" t="s">
        <v>223</v>
      </c>
      <c r="AN191" s="32" t="s">
        <v>223</v>
      </c>
      <c r="AO191" s="32" t="s">
        <v>223</v>
      </c>
      <c r="AP191" s="32" t="s">
        <v>223</v>
      </c>
      <c r="AQ191" s="32" t="s">
        <v>223</v>
      </c>
      <c r="AR191" s="32" t="s">
        <v>223</v>
      </c>
      <c r="AS191" s="32" t="s">
        <v>223</v>
      </c>
      <c r="AT191" s="32" t="s">
        <v>223</v>
      </c>
      <c r="AU191" s="32" t="s">
        <v>223</v>
      </c>
      <c r="AV191" s="32" t="s">
        <v>223</v>
      </c>
    </row>
    <row r="192" spans="1:51" x14ac:dyDescent="0.25">
      <c r="A192" s="29">
        <v>44907</v>
      </c>
      <c r="B192" s="83">
        <v>5819204146</v>
      </c>
      <c r="C192" s="84">
        <v>581920401</v>
      </c>
      <c r="D192" s="80">
        <v>926.38</v>
      </c>
      <c r="E192" s="80">
        <v>777.16</v>
      </c>
      <c r="F192" s="80">
        <v>6.43</v>
      </c>
      <c r="G192" s="80">
        <v>144</v>
      </c>
      <c r="S192" s="33"/>
      <c r="T192" s="33"/>
      <c r="U192" s="33"/>
      <c r="V192" s="33"/>
      <c r="W192" s="33"/>
      <c r="X192" s="33"/>
      <c r="Y192" s="33"/>
      <c r="Z192" s="33">
        <f>($E$192/$G$192)*0.5</f>
        <v>2.6984722222222222</v>
      </c>
      <c r="AA192" s="33">
        <f t="shared" ref="AA192:AF192" si="141">($E$192/$G$192)</f>
        <v>5.3969444444444443</v>
      </c>
      <c r="AB192" s="33">
        <f t="shared" si="141"/>
        <v>5.3969444444444443</v>
      </c>
      <c r="AC192" s="33">
        <f t="shared" si="141"/>
        <v>5.3969444444444443</v>
      </c>
      <c r="AD192" s="33">
        <f t="shared" si="141"/>
        <v>5.3969444444444443</v>
      </c>
      <c r="AE192" s="33">
        <f t="shared" si="141"/>
        <v>5.3969444444444443</v>
      </c>
      <c r="AF192" s="33">
        <f t="shared" si="141"/>
        <v>5.3969444444444443</v>
      </c>
      <c r="AG192" s="32" t="s">
        <v>223</v>
      </c>
      <c r="AH192" s="32" t="s">
        <v>223</v>
      </c>
      <c r="AI192" s="32" t="s">
        <v>223</v>
      </c>
      <c r="AJ192" s="32" t="s">
        <v>223</v>
      </c>
      <c r="AK192" s="32" t="s">
        <v>223</v>
      </c>
      <c r="AL192" s="32" t="s">
        <v>223</v>
      </c>
      <c r="AM192" s="32" t="s">
        <v>223</v>
      </c>
      <c r="AN192" s="32" t="s">
        <v>223</v>
      </c>
      <c r="AO192" s="32" t="s">
        <v>223</v>
      </c>
      <c r="AP192" s="32" t="s">
        <v>223</v>
      </c>
      <c r="AQ192" s="32" t="s">
        <v>223</v>
      </c>
      <c r="AR192" s="32" t="s">
        <v>223</v>
      </c>
      <c r="AS192" s="32" t="s">
        <v>223</v>
      </c>
      <c r="AT192" s="32" t="s">
        <v>223</v>
      </c>
      <c r="AU192" s="32" t="s">
        <v>223</v>
      </c>
      <c r="AV192" s="32" t="s">
        <v>223</v>
      </c>
    </row>
    <row r="193" spans="1:48" x14ac:dyDescent="0.25">
      <c r="A193" s="29">
        <v>44914</v>
      </c>
      <c r="B193" s="83" t="s">
        <v>437</v>
      </c>
      <c r="C193" s="84">
        <v>37740601</v>
      </c>
      <c r="D193" s="80">
        <v>4716.4399999999996</v>
      </c>
      <c r="E193" s="80">
        <v>3956.71</v>
      </c>
      <c r="F193" s="80">
        <v>32.75</v>
      </c>
      <c r="G193" s="80">
        <v>144</v>
      </c>
      <c r="S193" s="33"/>
      <c r="T193" s="33"/>
      <c r="U193" s="33"/>
      <c r="V193" s="33"/>
      <c r="W193" s="33"/>
      <c r="X193" s="33"/>
      <c r="Y193" s="33"/>
      <c r="Z193" s="33">
        <f>($E$193/$G$193)*0.5</f>
        <v>13.738576388888889</v>
      </c>
      <c r="AA193" s="33">
        <f t="shared" ref="AA193:AF193" si="142">($E$193/$G$193)</f>
        <v>27.477152777777778</v>
      </c>
      <c r="AB193" s="33">
        <f t="shared" si="142"/>
        <v>27.477152777777778</v>
      </c>
      <c r="AC193" s="33">
        <f t="shared" si="142"/>
        <v>27.477152777777778</v>
      </c>
      <c r="AD193" s="33">
        <f t="shared" si="142"/>
        <v>27.477152777777778</v>
      </c>
      <c r="AE193" s="33">
        <f t="shared" si="142"/>
        <v>27.477152777777778</v>
      </c>
      <c r="AF193" s="33">
        <f t="shared" si="142"/>
        <v>27.477152777777778</v>
      </c>
      <c r="AG193" s="32" t="s">
        <v>223</v>
      </c>
      <c r="AH193" s="32" t="s">
        <v>223</v>
      </c>
      <c r="AI193" s="32" t="s">
        <v>223</v>
      </c>
      <c r="AJ193" s="32" t="s">
        <v>223</v>
      </c>
      <c r="AK193" s="32" t="s">
        <v>223</v>
      </c>
      <c r="AL193" s="32" t="s">
        <v>223</v>
      </c>
      <c r="AM193" s="32" t="s">
        <v>223</v>
      </c>
      <c r="AN193" s="32" t="s">
        <v>223</v>
      </c>
      <c r="AO193" s="32" t="s">
        <v>223</v>
      </c>
      <c r="AP193" s="32" t="s">
        <v>223</v>
      </c>
      <c r="AQ193" s="32" t="s">
        <v>223</v>
      </c>
      <c r="AR193" s="32" t="s">
        <v>223</v>
      </c>
      <c r="AS193" s="32" t="s">
        <v>223</v>
      </c>
      <c r="AT193" s="32" t="s">
        <v>223</v>
      </c>
      <c r="AU193" s="32" t="s">
        <v>223</v>
      </c>
      <c r="AV193" s="32" t="s">
        <v>223</v>
      </c>
    </row>
    <row r="194" spans="1:48" x14ac:dyDescent="0.25">
      <c r="A194" s="29">
        <v>44914</v>
      </c>
      <c r="B194" s="83">
        <v>7677516247</v>
      </c>
      <c r="C194" s="84">
        <v>767751601</v>
      </c>
      <c r="D194" s="80">
        <v>9443.36</v>
      </c>
      <c r="E194" s="80">
        <v>8092.04</v>
      </c>
      <c r="F194" s="80">
        <v>74.95</v>
      </c>
      <c r="G194" s="80">
        <v>126</v>
      </c>
      <c r="S194" s="33"/>
      <c r="T194" s="33"/>
      <c r="U194" s="33"/>
      <c r="V194" s="33"/>
      <c r="W194" s="33"/>
      <c r="X194" s="33"/>
      <c r="Y194" s="33"/>
      <c r="Z194" s="33">
        <f>($E$194/$G$194)*0.5</f>
        <v>32.111269841269838</v>
      </c>
      <c r="AA194" s="33">
        <f t="shared" ref="AA194:AF194" si="143">($E$194/$G$194)</f>
        <v>64.222539682539676</v>
      </c>
      <c r="AB194" s="33">
        <f t="shared" si="143"/>
        <v>64.222539682539676</v>
      </c>
      <c r="AC194" s="33">
        <f t="shared" si="143"/>
        <v>64.222539682539676</v>
      </c>
      <c r="AD194" s="33">
        <f t="shared" si="143"/>
        <v>64.222539682539676</v>
      </c>
      <c r="AE194" s="33">
        <f t="shared" si="143"/>
        <v>64.222539682539676</v>
      </c>
      <c r="AF194" s="33">
        <f t="shared" si="143"/>
        <v>64.222539682539676</v>
      </c>
      <c r="AG194" s="32" t="s">
        <v>223</v>
      </c>
      <c r="AH194" s="32" t="s">
        <v>223</v>
      </c>
      <c r="AI194" s="32" t="s">
        <v>223</v>
      </c>
      <c r="AJ194" s="32" t="s">
        <v>223</v>
      </c>
      <c r="AK194" s="32" t="s">
        <v>223</v>
      </c>
      <c r="AL194" s="32" t="s">
        <v>223</v>
      </c>
      <c r="AM194" s="32" t="s">
        <v>223</v>
      </c>
      <c r="AN194" s="32" t="s">
        <v>223</v>
      </c>
      <c r="AO194" s="32" t="s">
        <v>223</v>
      </c>
      <c r="AP194" s="32" t="s">
        <v>223</v>
      </c>
      <c r="AQ194" s="32" t="s">
        <v>223</v>
      </c>
      <c r="AR194" s="32" t="s">
        <v>223</v>
      </c>
      <c r="AS194" s="32" t="s">
        <v>223</v>
      </c>
      <c r="AT194" s="32" t="s">
        <v>223</v>
      </c>
      <c r="AU194" s="32" t="s">
        <v>223</v>
      </c>
      <c r="AV194" s="32" t="s">
        <v>223</v>
      </c>
    </row>
    <row r="195" spans="1:48" x14ac:dyDescent="0.25">
      <c r="A195" s="29">
        <v>44914</v>
      </c>
      <c r="B195" s="83">
        <v>6344605176</v>
      </c>
      <c r="C195" s="84">
        <v>634460501</v>
      </c>
      <c r="D195" s="80">
        <v>6009.04</v>
      </c>
      <c r="E195" s="80">
        <v>5041.09</v>
      </c>
      <c r="F195" s="80">
        <v>41.73</v>
      </c>
      <c r="G195" s="80">
        <v>144</v>
      </c>
      <c r="S195" s="33"/>
      <c r="T195" s="33"/>
      <c r="U195" s="33"/>
      <c r="V195" s="33"/>
      <c r="W195" s="33"/>
      <c r="X195" s="33"/>
      <c r="Y195" s="33"/>
      <c r="Z195" s="33">
        <f>($E$195/$G$195)*0.5</f>
        <v>17.503784722222221</v>
      </c>
      <c r="AA195" s="33">
        <f t="shared" ref="AA195:AF195" si="144">($E$195/$G$195)</f>
        <v>35.007569444444442</v>
      </c>
      <c r="AB195" s="33">
        <f t="shared" si="144"/>
        <v>35.007569444444442</v>
      </c>
      <c r="AC195" s="33">
        <f t="shared" si="144"/>
        <v>35.007569444444442</v>
      </c>
      <c r="AD195" s="33">
        <f t="shared" si="144"/>
        <v>35.007569444444442</v>
      </c>
      <c r="AE195" s="33">
        <f t="shared" si="144"/>
        <v>35.007569444444442</v>
      </c>
      <c r="AF195" s="33">
        <f t="shared" si="144"/>
        <v>35.007569444444442</v>
      </c>
      <c r="AG195" s="32" t="s">
        <v>223</v>
      </c>
      <c r="AH195" s="32" t="s">
        <v>223</v>
      </c>
      <c r="AI195" s="32" t="s">
        <v>223</v>
      </c>
      <c r="AJ195" s="32" t="s">
        <v>223</v>
      </c>
      <c r="AK195" s="32" t="s">
        <v>223</v>
      </c>
      <c r="AL195" s="32" t="s">
        <v>223</v>
      </c>
      <c r="AM195" s="32" t="s">
        <v>223</v>
      </c>
      <c r="AN195" s="32" t="s">
        <v>223</v>
      </c>
      <c r="AO195" s="32" t="s">
        <v>223</v>
      </c>
      <c r="AP195" s="32" t="s">
        <v>223</v>
      </c>
      <c r="AQ195" s="32" t="s">
        <v>223</v>
      </c>
      <c r="AR195" s="32" t="s">
        <v>223</v>
      </c>
      <c r="AS195" s="32" t="s">
        <v>223</v>
      </c>
      <c r="AT195" s="32" t="s">
        <v>223</v>
      </c>
      <c r="AU195" s="32" t="s">
        <v>223</v>
      </c>
      <c r="AV195" s="32" t="s">
        <v>223</v>
      </c>
    </row>
    <row r="196" spans="1:48" x14ac:dyDescent="0.25">
      <c r="A196" s="29">
        <v>44914</v>
      </c>
      <c r="B196" s="83">
        <v>1551118117</v>
      </c>
      <c r="C196" s="84">
        <v>155111801</v>
      </c>
      <c r="D196" s="80">
        <v>6144.96</v>
      </c>
      <c r="E196" s="80">
        <v>5155.1099999999997</v>
      </c>
      <c r="F196" s="80">
        <v>42.67</v>
      </c>
      <c r="G196" s="80">
        <v>144</v>
      </c>
      <c r="S196" s="33"/>
      <c r="T196" s="33"/>
      <c r="U196" s="33"/>
      <c r="V196" s="33"/>
      <c r="W196" s="33"/>
      <c r="X196" s="33"/>
      <c r="Y196" s="33"/>
      <c r="Z196" s="33">
        <f>($E$196/$G$196)*0.5</f>
        <v>17.899687499999999</v>
      </c>
      <c r="AA196" s="33">
        <f t="shared" ref="AA196:AF196" si="145">($E$196/$G$196)</f>
        <v>35.799374999999998</v>
      </c>
      <c r="AB196" s="33">
        <f t="shared" si="145"/>
        <v>35.799374999999998</v>
      </c>
      <c r="AC196" s="33">
        <f t="shared" si="145"/>
        <v>35.799374999999998</v>
      </c>
      <c r="AD196" s="33">
        <f t="shared" si="145"/>
        <v>35.799374999999998</v>
      </c>
      <c r="AE196" s="33">
        <f t="shared" si="145"/>
        <v>35.799374999999998</v>
      </c>
      <c r="AF196" s="33">
        <f t="shared" si="145"/>
        <v>35.799374999999998</v>
      </c>
      <c r="AG196" s="32" t="s">
        <v>223</v>
      </c>
      <c r="AH196" s="32" t="s">
        <v>223</v>
      </c>
      <c r="AI196" s="32" t="s">
        <v>223</v>
      </c>
      <c r="AJ196" s="32" t="s">
        <v>223</v>
      </c>
      <c r="AK196" s="32" t="s">
        <v>223</v>
      </c>
      <c r="AL196" s="32" t="s">
        <v>223</v>
      </c>
      <c r="AM196" s="32" t="s">
        <v>223</v>
      </c>
      <c r="AN196" s="32" t="s">
        <v>223</v>
      </c>
      <c r="AO196" s="32" t="s">
        <v>223</v>
      </c>
      <c r="AP196" s="32" t="s">
        <v>223</v>
      </c>
      <c r="AQ196" s="32" t="s">
        <v>223</v>
      </c>
      <c r="AR196" s="32" t="s">
        <v>223</v>
      </c>
      <c r="AS196" s="32" t="s">
        <v>223</v>
      </c>
      <c r="AT196" s="32" t="s">
        <v>223</v>
      </c>
      <c r="AU196" s="32" t="s">
        <v>223</v>
      </c>
      <c r="AV196" s="32" t="s">
        <v>223</v>
      </c>
    </row>
    <row r="197" spans="1:48" x14ac:dyDescent="0.25">
      <c r="A197" s="29">
        <v>44921</v>
      </c>
      <c r="B197" s="41">
        <v>2051117127</v>
      </c>
      <c r="C197" s="84">
        <v>205111701</v>
      </c>
      <c r="D197" s="80">
        <v>6936.19</v>
      </c>
      <c r="E197" s="80">
        <v>5818.89</v>
      </c>
      <c r="F197" s="80">
        <v>48.17</v>
      </c>
      <c r="G197" s="80">
        <v>144</v>
      </c>
      <c r="S197" s="33"/>
      <c r="T197" s="33"/>
      <c r="U197" s="33"/>
      <c r="V197" s="33"/>
      <c r="W197" s="33"/>
      <c r="X197" s="33"/>
      <c r="Y197" s="33"/>
      <c r="Z197" s="33">
        <f>($E$197/$G$197)*0.5</f>
        <v>20.204479166666669</v>
      </c>
      <c r="AA197" s="33">
        <f t="shared" ref="AA197:AF197" si="146">($E$197/$G$197)</f>
        <v>40.408958333333338</v>
      </c>
      <c r="AB197" s="33">
        <f t="shared" si="146"/>
        <v>40.408958333333338</v>
      </c>
      <c r="AC197" s="33">
        <f t="shared" si="146"/>
        <v>40.408958333333338</v>
      </c>
      <c r="AD197" s="33">
        <f t="shared" si="146"/>
        <v>40.408958333333338</v>
      </c>
      <c r="AE197" s="33">
        <f t="shared" si="146"/>
        <v>40.408958333333338</v>
      </c>
      <c r="AF197" s="33">
        <f t="shared" si="146"/>
        <v>40.408958333333338</v>
      </c>
      <c r="AG197" s="32" t="s">
        <v>223</v>
      </c>
      <c r="AH197" s="32" t="s">
        <v>223</v>
      </c>
      <c r="AI197" s="32" t="s">
        <v>223</v>
      </c>
      <c r="AJ197" s="32" t="s">
        <v>223</v>
      </c>
      <c r="AK197" s="32" t="s">
        <v>223</v>
      </c>
      <c r="AL197" s="32" t="s">
        <v>223</v>
      </c>
      <c r="AM197" s="32" t="s">
        <v>223</v>
      </c>
      <c r="AN197" s="32" t="s">
        <v>223</v>
      </c>
      <c r="AO197" s="32" t="s">
        <v>223</v>
      </c>
      <c r="AP197" s="32" t="s">
        <v>223</v>
      </c>
      <c r="AQ197" s="32" t="s">
        <v>223</v>
      </c>
      <c r="AR197" s="32" t="s">
        <v>223</v>
      </c>
      <c r="AS197" s="32" t="s">
        <v>223</v>
      </c>
      <c r="AT197" s="32" t="s">
        <v>223</v>
      </c>
      <c r="AU197" s="32" t="s">
        <v>223</v>
      </c>
      <c r="AV197" s="32" t="s">
        <v>223</v>
      </c>
    </row>
    <row r="198" spans="1:48" x14ac:dyDescent="0.25">
      <c r="A198" s="29">
        <v>44921</v>
      </c>
      <c r="B198" s="83">
        <v>9942511131</v>
      </c>
      <c r="C198" s="84">
        <v>994251101</v>
      </c>
      <c r="D198" s="80">
        <v>8047.2</v>
      </c>
      <c r="E198" s="80">
        <v>6774.76</v>
      </c>
      <c r="F198" s="80">
        <v>57.07</v>
      </c>
      <c r="G198" s="80">
        <v>141</v>
      </c>
      <c r="S198" s="33"/>
      <c r="T198" s="33"/>
      <c r="U198" s="33"/>
      <c r="V198" s="33"/>
      <c r="W198" s="33"/>
      <c r="X198" s="33"/>
      <c r="Y198" s="33"/>
      <c r="Z198" s="33">
        <f>($E$198/$G$198)*0.5</f>
        <v>24.023971631205676</v>
      </c>
      <c r="AA198" s="33">
        <f t="shared" ref="AA198:AF198" si="147">($E$198/$G$198)</f>
        <v>48.047943262411351</v>
      </c>
      <c r="AB198" s="33">
        <f t="shared" si="147"/>
        <v>48.047943262411351</v>
      </c>
      <c r="AC198" s="33">
        <f t="shared" si="147"/>
        <v>48.047943262411351</v>
      </c>
      <c r="AD198" s="33">
        <f t="shared" si="147"/>
        <v>48.047943262411351</v>
      </c>
      <c r="AE198" s="33">
        <f t="shared" si="147"/>
        <v>48.047943262411351</v>
      </c>
      <c r="AF198" s="33">
        <f t="shared" si="147"/>
        <v>48.047943262411351</v>
      </c>
      <c r="AG198" s="32" t="s">
        <v>223</v>
      </c>
      <c r="AH198" s="32" t="s">
        <v>223</v>
      </c>
      <c r="AI198" s="32" t="s">
        <v>223</v>
      </c>
      <c r="AJ198" s="32" t="s">
        <v>223</v>
      </c>
      <c r="AK198" s="32" t="s">
        <v>223</v>
      </c>
      <c r="AL198" s="32" t="s">
        <v>223</v>
      </c>
      <c r="AM198" s="32" t="s">
        <v>223</v>
      </c>
      <c r="AN198" s="32" t="s">
        <v>223</v>
      </c>
      <c r="AO198" s="32" t="s">
        <v>223</v>
      </c>
      <c r="AP198" s="32" t="s">
        <v>223</v>
      </c>
      <c r="AQ198" s="32" t="s">
        <v>223</v>
      </c>
      <c r="AR198" s="32" t="s">
        <v>223</v>
      </c>
      <c r="AS198" s="32" t="s">
        <v>223</v>
      </c>
      <c r="AT198" s="32" t="s">
        <v>223</v>
      </c>
      <c r="AU198" s="32" t="s">
        <v>223</v>
      </c>
      <c r="AV198" s="32" t="s">
        <v>223</v>
      </c>
    </row>
    <row r="199" spans="1:48" x14ac:dyDescent="0.25">
      <c r="A199" s="29">
        <v>44921</v>
      </c>
      <c r="B199" s="83">
        <v>9770819117</v>
      </c>
      <c r="C199" s="84">
        <v>977081901</v>
      </c>
      <c r="D199" s="80">
        <v>2596.94</v>
      </c>
      <c r="E199" s="80">
        <v>2204.4</v>
      </c>
      <c r="F199" s="80">
        <v>19.38</v>
      </c>
      <c r="G199" s="80">
        <v>134</v>
      </c>
      <c r="S199" s="33"/>
      <c r="T199" s="33"/>
      <c r="U199" s="33"/>
      <c r="V199" s="33"/>
      <c r="W199" s="33"/>
      <c r="X199" s="33"/>
      <c r="Y199" s="33"/>
      <c r="Z199" s="38">
        <f>($E$199/$G$199)*0.5</f>
        <v>8.2253731343283594</v>
      </c>
      <c r="AA199" s="33">
        <f t="shared" ref="AA199:AF199" si="148">($E$199/$G$199)</f>
        <v>16.450746268656719</v>
      </c>
      <c r="AB199" s="33">
        <f t="shared" si="148"/>
        <v>16.450746268656719</v>
      </c>
      <c r="AC199" s="33">
        <f t="shared" si="148"/>
        <v>16.450746268656719</v>
      </c>
      <c r="AD199" s="33">
        <f t="shared" si="148"/>
        <v>16.450746268656719</v>
      </c>
      <c r="AE199" s="33">
        <f t="shared" si="148"/>
        <v>16.450746268656719</v>
      </c>
      <c r="AF199" s="33">
        <f t="shared" si="148"/>
        <v>16.450746268656719</v>
      </c>
      <c r="AG199" s="32" t="s">
        <v>223</v>
      </c>
      <c r="AH199" s="32" t="s">
        <v>223</v>
      </c>
      <c r="AI199" s="32" t="s">
        <v>223</v>
      </c>
      <c r="AJ199" s="32" t="s">
        <v>223</v>
      </c>
      <c r="AK199" s="32" t="s">
        <v>223</v>
      </c>
      <c r="AL199" s="32" t="s">
        <v>223</v>
      </c>
      <c r="AM199" s="32" t="s">
        <v>223</v>
      </c>
      <c r="AN199" s="32" t="s">
        <v>223</v>
      </c>
      <c r="AO199" s="32" t="s">
        <v>223</v>
      </c>
      <c r="AP199" s="32" t="s">
        <v>223</v>
      </c>
      <c r="AQ199" s="32" t="s">
        <v>223</v>
      </c>
      <c r="AR199" s="32" t="s">
        <v>223</v>
      </c>
      <c r="AS199" s="32" t="s">
        <v>223</v>
      </c>
      <c r="AT199" s="32" t="s">
        <v>223</v>
      </c>
      <c r="AU199" s="32" t="s">
        <v>223</v>
      </c>
      <c r="AV199" s="32" t="s">
        <v>223</v>
      </c>
    </row>
    <row r="200" spans="1:48" x14ac:dyDescent="0.25">
      <c r="F200" s="17"/>
      <c r="Z200" s="35">
        <f>SUM(Z34:Z199)</f>
        <v>5064.0171737097062</v>
      </c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</row>
    <row r="201" spans="1:48" x14ac:dyDescent="0.25">
      <c r="F201" s="17"/>
    </row>
    <row r="202" spans="1:48" x14ac:dyDescent="0.25">
      <c r="A202" s="29">
        <v>44935</v>
      </c>
      <c r="B202" s="83">
        <v>9322112111</v>
      </c>
      <c r="C202" s="84">
        <v>932211201</v>
      </c>
      <c r="D202" s="80">
        <v>12114.1</v>
      </c>
      <c r="E202" s="80">
        <v>10162.73</v>
      </c>
      <c r="F202" s="80">
        <v>84.13</v>
      </c>
      <c r="G202" s="80">
        <v>144</v>
      </c>
      <c r="S202" s="33"/>
      <c r="T202" s="33"/>
      <c r="U202" s="33"/>
      <c r="V202" s="33"/>
      <c r="W202" s="33"/>
      <c r="X202" s="33"/>
      <c r="Y202" s="33"/>
      <c r="Z202" s="33"/>
      <c r="AA202" s="33">
        <f>($E$202/$G$202)*0.5</f>
        <v>35.287256944444444</v>
      </c>
      <c r="AB202" s="33">
        <f t="shared" ref="AB202:AV202" si="149">($E$202/$G$202)</f>
        <v>70.574513888888887</v>
      </c>
      <c r="AC202" s="33">
        <f t="shared" si="149"/>
        <v>70.574513888888887</v>
      </c>
      <c r="AD202" s="33">
        <f t="shared" si="149"/>
        <v>70.574513888888887</v>
      </c>
      <c r="AE202" s="33">
        <f t="shared" si="149"/>
        <v>70.574513888888887</v>
      </c>
      <c r="AF202" s="33">
        <f t="shared" si="149"/>
        <v>70.574513888888887</v>
      </c>
      <c r="AG202" s="33">
        <f t="shared" si="149"/>
        <v>70.574513888888887</v>
      </c>
      <c r="AH202" s="33">
        <f t="shared" si="149"/>
        <v>70.574513888888887</v>
      </c>
      <c r="AI202" s="33">
        <f t="shared" si="149"/>
        <v>70.574513888888887</v>
      </c>
      <c r="AJ202" s="33">
        <f t="shared" si="149"/>
        <v>70.574513888888887</v>
      </c>
      <c r="AK202" s="33">
        <f t="shared" si="149"/>
        <v>70.574513888888887</v>
      </c>
      <c r="AL202" s="33">
        <f t="shared" si="149"/>
        <v>70.574513888888887</v>
      </c>
      <c r="AM202" s="33">
        <f t="shared" si="149"/>
        <v>70.574513888888887</v>
      </c>
      <c r="AN202" s="33">
        <f t="shared" si="149"/>
        <v>70.574513888888887</v>
      </c>
      <c r="AO202" s="33">
        <f t="shared" si="149"/>
        <v>70.574513888888887</v>
      </c>
      <c r="AP202" s="33">
        <f t="shared" si="149"/>
        <v>70.574513888888887</v>
      </c>
      <c r="AQ202" s="33">
        <f t="shared" si="149"/>
        <v>70.574513888888887</v>
      </c>
      <c r="AR202" s="33">
        <f t="shared" si="149"/>
        <v>70.574513888888887</v>
      </c>
      <c r="AS202" s="33">
        <f t="shared" si="149"/>
        <v>70.574513888888887</v>
      </c>
      <c r="AT202" s="33">
        <f t="shared" si="149"/>
        <v>70.574513888888887</v>
      </c>
      <c r="AU202" s="33">
        <f t="shared" si="149"/>
        <v>70.574513888888887</v>
      </c>
      <c r="AV202" s="33">
        <f t="shared" si="149"/>
        <v>70.574513888888887</v>
      </c>
    </row>
    <row r="203" spans="1:48" x14ac:dyDescent="0.25">
      <c r="A203" s="29">
        <v>44935</v>
      </c>
      <c r="B203" s="83">
        <v>5590210136</v>
      </c>
      <c r="C203" s="84">
        <v>559021001</v>
      </c>
      <c r="D203" s="80">
        <v>1403.62</v>
      </c>
      <c r="E203" s="80">
        <v>1177.52</v>
      </c>
      <c r="F203" s="80">
        <v>9.75</v>
      </c>
      <c r="G203" s="80">
        <v>144</v>
      </c>
      <c r="S203" s="33"/>
      <c r="T203" s="33"/>
      <c r="U203" s="33"/>
      <c r="V203" s="33"/>
      <c r="W203" s="33"/>
      <c r="X203" s="33"/>
      <c r="Y203" s="33"/>
      <c r="Z203" s="33"/>
      <c r="AA203" s="33">
        <f>($E$203/$G$203)*0.5</f>
        <v>4.0886111111111108</v>
      </c>
      <c r="AB203" s="33">
        <f t="shared" ref="AB203:AV203" si="150">($E$203/$G$203)</f>
        <v>8.1772222222222215</v>
      </c>
      <c r="AC203" s="33">
        <f t="shared" si="150"/>
        <v>8.1772222222222215</v>
      </c>
      <c r="AD203" s="33">
        <f t="shared" si="150"/>
        <v>8.1772222222222215</v>
      </c>
      <c r="AE203" s="33">
        <f t="shared" si="150"/>
        <v>8.1772222222222215</v>
      </c>
      <c r="AF203" s="33">
        <f t="shared" si="150"/>
        <v>8.1772222222222215</v>
      </c>
      <c r="AG203" s="33">
        <f t="shared" si="150"/>
        <v>8.1772222222222215</v>
      </c>
      <c r="AH203" s="33">
        <f t="shared" si="150"/>
        <v>8.1772222222222215</v>
      </c>
      <c r="AI203" s="33">
        <f t="shared" si="150"/>
        <v>8.1772222222222215</v>
      </c>
      <c r="AJ203" s="33">
        <f t="shared" si="150"/>
        <v>8.1772222222222215</v>
      </c>
      <c r="AK203" s="33">
        <f t="shared" si="150"/>
        <v>8.1772222222222215</v>
      </c>
      <c r="AL203" s="33">
        <f t="shared" si="150"/>
        <v>8.1772222222222215</v>
      </c>
      <c r="AM203" s="33">
        <f t="shared" si="150"/>
        <v>8.1772222222222215</v>
      </c>
      <c r="AN203" s="33">
        <f t="shared" si="150"/>
        <v>8.1772222222222215</v>
      </c>
      <c r="AO203" s="33">
        <f t="shared" si="150"/>
        <v>8.1772222222222215</v>
      </c>
      <c r="AP203" s="33">
        <f t="shared" si="150"/>
        <v>8.1772222222222215</v>
      </c>
      <c r="AQ203" s="33">
        <f t="shared" si="150"/>
        <v>8.1772222222222215</v>
      </c>
      <c r="AR203" s="33">
        <f t="shared" si="150"/>
        <v>8.1772222222222215</v>
      </c>
      <c r="AS203" s="33">
        <f t="shared" si="150"/>
        <v>8.1772222222222215</v>
      </c>
      <c r="AT203" s="33">
        <f t="shared" si="150"/>
        <v>8.1772222222222215</v>
      </c>
      <c r="AU203" s="33">
        <f t="shared" si="150"/>
        <v>8.1772222222222215</v>
      </c>
      <c r="AV203" s="33">
        <f t="shared" si="150"/>
        <v>8.1772222222222215</v>
      </c>
    </row>
    <row r="204" spans="1:48" x14ac:dyDescent="0.25">
      <c r="A204" s="29">
        <v>44942</v>
      </c>
      <c r="B204" s="83" t="s">
        <v>450</v>
      </c>
      <c r="C204" s="84">
        <v>85500300</v>
      </c>
      <c r="D204" s="80">
        <v>4214.1099999999997</v>
      </c>
      <c r="E204" s="80">
        <v>3535.29</v>
      </c>
      <c r="F204" s="80">
        <v>29.26</v>
      </c>
      <c r="G204" s="80">
        <v>144</v>
      </c>
      <c r="S204" s="33"/>
      <c r="T204" s="33"/>
      <c r="U204" s="33"/>
      <c r="V204" s="33"/>
      <c r="W204" s="33"/>
      <c r="X204" s="33"/>
      <c r="Y204" s="33"/>
      <c r="Z204" s="33"/>
      <c r="AA204" s="33">
        <f>($E$204/$G$204)*0.5</f>
        <v>12.2753125</v>
      </c>
      <c r="AB204" s="33">
        <f t="shared" ref="AB204:AV204" si="151">($E$204/$G$204)</f>
        <v>24.550625</v>
      </c>
      <c r="AC204" s="33">
        <f t="shared" si="151"/>
        <v>24.550625</v>
      </c>
      <c r="AD204" s="33">
        <f t="shared" si="151"/>
        <v>24.550625</v>
      </c>
      <c r="AE204" s="33">
        <f t="shared" si="151"/>
        <v>24.550625</v>
      </c>
      <c r="AF204" s="33">
        <f t="shared" si="151"/>
        <v>24.550625</v>
      </c>
      <c r="AG204" s="33">
        <f t="shared" si="151"/>
        <v>24.550625</v>
      </c>
      <c r="AH204" s="33">
        <f t="shared" si="151"/>
        <v>24.550625</v>
      </c>
      <c r="AI204" s="33">
        <f t="shared" si="151"/>
        <v>24.550625</v>
      </c>
      <c r="AJ204" s="33">
        <f t="shared" si="151"/>
        <v>24.550625</v>
      </c>
      <c r="AK204" s="33">
        <f t="shared" si="151"/>
        <v>24.550625</v>
      </c>
      <c r="AL204" s="33">
        <f t="shared" si="151"/>
        <v>24.550625</v>
      </c>
      <c r="AM204" s="33">
        <f t="shared" si="151"/>
        <v>24.550625</v>
      </c>
      <c r="AN204" s="33">
        <f t="shared" si="151"/>
        <v>24.550625</v>
      </c>
      <c r="AO204" s="33">
        <f t="shared" si="151"/>
        <v>24.550625</v>
      </c>
      <c r="AP204" s="33">
        <f t="shared" si="151"/>
        <v>24.550625</v>
      </c>
      <c r="AQ204" s="33">
        <f t="shared" si="151"/>
        <v>24.550625</v>
      </c>
      <c r="AR204" s="33">
        <f t="shared" si="151"/>
        <v>24.550625</v>
      </c>
      <c r="AS204" s="33">
        <f t="shared" si="151"/>
        <v>24.550625</v>
      </c>
      <c r="AT204" s="33">
        <f t="shared" si="151"/>
        <v>24.550625</v>
      </c>
      <c r="AU204" s="33">
        <f t="shared" si="151"/>
        <v>24.550625</v>
      </c>
      <c r="AV204" s="33">
        <f t="shared" si="151"/>
        <v>24.550625</v>
      </c>
    </row>
    <row r="205" spans="1:48" x14ac:dyDescent="0.25">
      <c r="A205" s="29">
        <v>44949</v>
      </c>
      <c r="B205" s="83" t="s">
        <v>451</v>
      </c>
      <c r="C205" s="84">
        <v>70516500</v>
      </c>
      <c r="D205" s="80">
        <v>9161.86</v>
      </c>
      <c r="E205" s="80">
        <v>7686.04</v>
      </c>
      <c r="F205" s="80">
        <v>63.62</v>
      </c>
      <c r="G205" s="80">
        <v>144</v>
      </c>
      <c r="S205" s="33"/>
      <c r="T205" s="33"/>
      <c r="U205" s="33"/>
      <c r="V205" s="33"/>
      <c r="W205" s="33"/>
      <c r="X205" s="33"/>
      <c r="Y205" s="33"/>
      <c r="Z205" s="33"/>
      <c r="AA205" s="33">
        <f>($E$205/$G$205)*0.5</f>
        <v>26.687638888888888</v>
      </c>
      <c r="AB205" s="33">
        <f t="shared" ref="AB205:AV205" si="152">($E$205/$G$205)</f>
        <v>53.375277777777775</v>
      </c>
      <c r="AC205" s="33">
        <f t="shared" si="152"/>
        <v>53.375277777777775</v>
      </c>
      <c r="AD205" s="33">
        <f t="shared" si="152"/>
        <v>53.375277777777775</v>
      </c>
      <c r="AE205" s="33">
        <f t="shared" si="152"/>
        <v>53.375277777777775</v>
      </c>
      <c r="AF205" s="33">
        <f t="shared" si="152"/>
        <v>53.375277777777775</v>
      </c>
      <c r="AG205" s="33">
        <f t="shared" si="152"/>
        <v>53.375277777777775</v>
      </c>
      <c r="AH205" s="33">
        <f t="shared" si="152"/>
        <v>53.375277777777775</v>
      </c>
      <c r="AI205" s="33">
        <f t="shared" si="152"/>
        <v>53.375277777777775</v>
      </c>
      <c r="AJ205" s="33">
        <f t="shared" si="152"/>
        <v>53.375277777777775</v>
      </c>
      <c r="AK205" s="33">
        <f t="shared" si="152"/>
        <v>53.375277777777775</v>
      </c>
      <c r="AL205" s="33">
        <f t="shared" si="152"/>
        <v>53.375277777777775</v>
      </c>
      <c r="AM205" s="33">
        <f t="shared" si="152"/>
        <v>53.375277777777775</v>
      </c>
      <c r="AN205" s="33">
        <f t="shared" si="152"/>
        <v>53.375277777777775</v>
      </c>
      <c r="AO205" s="33">
        <f t="shared" si="152"/>
        <v>53.375277777777775</v>
      </c>
      <c r="AP205" s="33">
        <f t="shared" si="152"/>
        <v>53.375277777777775</v>
      </c>
      <c r="AQ205" s="33">
        <f t="shared" si="152"/>
        <v>53.375277777777775</v>
      </c>
      <c r="AR205" s="33">
        <f t="shared" si="152"/>
        <v>53.375277777777775</v>
      </c>
      <c r="AS205" s="33">
        <f t="shared" si="152"/>
        <v>53.375277777777775</v>
      </c>
      <c r="AT205" s="33">
        <f t="shared" si="152"/>
        <v>53.375277777777775</v>
      </c>
      <c r="AU205" s="33">
        <f t="shared" si="152"/>
        <v>53.375277777777775</v>
      </c>
      <c r="AV205" s="33">
        <f t="shared" si="152"/>
        <v>53.375277777777775</v>
      </c>
    </row>
    <row r="206" spans="1:48" x14ac:dyDescent="0.25">
      <c r="A206" s="29">
        <v>44949</v>
      </c>
      <c r="B206" s="83">
        <v>3621143008</v>
      </c>
      <c r="C206" s="84">
        <v>362114300</v>
      </c>
      <c r="D206" s="80">
        <v>11439.16</v>
      </c>
      <c r="E206" s="80">
        <v>9596.51</v>
      </c>
      <c r="F206" s="80">
        <v>79.44</v>
      </c>
      <c r="G206" s="80">
        <v>144</v>
      </c>
      <c r="S206" s="33"/>
      <c r="T206" s="33"/>
      <c r="U206" s="33"/>
      <c r="V206" s="33"/>
      <c r="W206" s="33"/>
      <c r="X206" s="33"/>
      <c r="Y206" s="33"/>
      <c r="Z206" s="33"/>
      <c r="AA206" s="33">
        <f>($E$206/$G$206)*0.5</f>
        <v>33.321215277777782</v>
      </c>
      <c r="AB206" s="33">
        <f t="shared" ref="AB206:AV206" si="153">($E$206/$G$206)</f>
        <v>66.642430555555563</v>
      </c>
      <c r="AC206" s="33">
        <f t="shared" si="153"/>
        <v>66.642430555555563</v>
      </c>
      <c r="AD206" s="33">
        <f t="shared" si="153"/>
        <v>66.642430555555563</v>
      </c>
      <c r="AE206" s="33">
        <f t="shared" si="153"/>
        <v>66.642430555555563</v>
      </c>
      <c r="AF206" s="33">
        <f t="shared" si="153"/>
        <v>66.642430555555563</v>
      </c>
      <c r="AG206" s="33">
        <f t="shared" si="153"/>
        <v>66.642430555555563</v>
      </c>
      <c r="AH206" s="33">
        <f t="shared" si="153"/>
        <v>66.642430555555563</v>
      </c>
      <c r="AI206" s="33">
        <f t="shared" si="153"/>
        <v>66.642430555555563</v>
      </c>
      <c r="AJ206" s="33">
        <f t="shared" si="153"/>
        <v>66.642430555555563</v>
      </c>
      <c r="AK206" s="33">
        <f t="shared" si="153"/>
        <v>66.642430555555563</v>
      </c>
      <c r="AL206" s="33">
        <f t="shared" si="153"/>
        <v>66.642430555555563</v>
      </c>
      <c r="AM206" s="33">
        <f t="shared" si="153"/>
        <v>66.642430555555563</v>
      </c>
      <c r="AN206" s="33">
        <f t="shared" si="153"/>
        <v>66.642430555555563</v>
      </c>
      <c r="AO206" s="33">
        <f t="shared" si="153"/>
        <v>66.642430555555563</v>
      </c>
      <c r="AP206" s="33">
        <f t="shared" si="153"/>
        <v>66.642430555555563</v>
      </c>
      <c r="AQ206" s="33">
        <f t="shared" si="153"/>
        <v>66.642430555555563</v>
      </c>
      <c r="AR206" s="33">
        <f t="shared" si="153"/>
        <v>66.642430555555563</v>
      </c>
      <c r="AS206" s="33">
        <f t="shared" si="153"/>
        <v>66.642430555555563</v>
      </c>
      <c r="AT206" s="33">
        <f t="shared" si="153"/>
        <v>66.642430555555563</v>
      </c>
      <c r="AU206" s="33">
        <f t="shared" si="153"/>
        <v>66.642430555555563</v>
      </c>
      <c r="AV206" s="33">
        <f t="shared" si="153"/>
        <v>66.642430555555563</v>
      </c>
    </row>
    <row r="207" spans="1:48" x14ac:dyDescent="0.25">
      <c r="A207" s="29">
        <v>44949</v>
      </c>
      <c r="B207" s="83">
        <v>5909101130</v>
      </c>
      <c r="C207" s="84">
        <v>590910101</v>
      </c>
      <c r="D207" s="80">
        <v>6084.87</v>
      </c>
      <c r="E207" s="80">
        <v>5104.7</v>
      </c>
      <c r="F207" s="80">
        <v>42.26</v>
      </c>
      <c r="G207" s="80">
        <v>144</v>
      </c>
      <c r="S207" s="33"/>
      <c r="T207" s="33"/>
      <c r="U207" s="33"/>
      <c r="V207" s="33"/>
      <c r="W207" s="33"/>
      <c r="X207" s="33"/>
      <c r="Y207" s="33"/>
      <c r="Z207" s="33"/>
      <c r="AA207" s="33">
        <f>($E$207/$G$207)*0.5</f>
        <v>17.724652777777777</v>
      </c>
      <c r="AB207" s="33">
        <f t="shared" ref="AB207:AV207" si="154">($E$207/$G$207)</f>
        <v>35.449305555555554</v>
      </c>
      <c r="AC207" s="33">
        <f t="shared" si="154"/>
        <v>35.449305555555554</v>
      </c>
      <c r="AD207" s="33">
        <f t="shared" si="154"/>
        <v>35.449305555555554</v>
      </c>
      <c r="AE207" s="33">
        <f t="shared" si="154"/>
        <v>35.449305555555554</v>
      </c>
      <c r="AF207" s="33">
        <f t="shared" si="154"/>
        <v>35.449305555555554</v>
      </c>
      <c r="AG207" s="33">
        <f t="shared" si="154"/>
        <v>35.449305555555554</v>
      </c>
      <c r="AH207" s="33">
        <f t="shared" si="154"/>
        <v>35.449305555555554</v>
      </c>
      <c r="AI207" s="33">
        <f t="shared" si="154"/>
        <v>35.449305555555554</v>
      </c>
      <c r="AJ207" s="33">
        <f t="shared" si="154"/>
        <v>35.449305555555554</v>
      </c>
      <c r="AK207" s="33">
        <f t="shared" si="154"/>
        <v>35.449305555555554</v>
      </c>
      <c r="AL207" s="33">
        <f t="shared" si="154"/>
        <v>35.449305555555554</v>
      </c>
      <c r="AM207" s="33">
        <f t="shared" si="154"/>
        <v>35.449305555555554</v>
      </c>
      <c r="AN207" s="33">
        <f t="shared" si="154"/>
        <v>35.449305555555554</v>
      </c>
      <c r="AO207" s="33">
        <f t="shared" si="154"/>
        <v>35.449305555555554</v>
      </c>
      <c r="AP207" s="33">
        <f t="shared" si="154"/>
        <v>35.449305555555554</v>
      </c>
      <c r="AQ207" s="33">
        <f t="shared" si="154"/>
        <v>35.449305555555554</v>
      </c>
      <c r="AR207" s="33">
        <f t="shared" si="154"/>
        <v>35.449305555555554</v>
      </c>
      <c r="AS207" s="33">
        <f t="shared" si="154"/>
        <v>35.449305555555554</v>
      </c>
      <c r="AT207" s="33">
        <f t="shared" si="154"/>
        <v>35.449305555555554</v>
      </c>
      <c r="AU207" s="33">
        <f t="shared" si="154"/>
        <v>35.449305555555554</v>
      </c>
      <c r="AV207" s="33">
        <f t="shared" si="154"/>
        <v>35.449305555555554</v>
      </c>
    </row>
    <row r="208" spans="1:48" x14ac:dyDescent="0.25">
      <c r="A208" s="29">
        <v>44949</v>
      </c>
      <c r="B208" s="83" t="s">
        <v>452</v>
      </c>
      <c r="C208" s="84">
        <v>30570701</v>
      </c>
      <c r="D208" s="80">
        <v>5406.01</v>
      </c>
      <c r="E208" s="80">
        <v>4535.1899999999996</v>
      </c>
      <c r="F208" s="80">
        <v>37.54</v>
      </c>
      <c r="G208" s="80">
        <v>144</v>
      </c>
      <c r="S208" s="33"/>
      <c r="T208" s="33"/>
      <c r="U208" s="33"/>
      <c r="V208" s="33"/>
      <c r="W208" s="33"/>
      <c r="X208" s="33"/>
      <c r="Y208" s="33"/>
      <c r="Z208" s="33"/>
      <c r="AA208" s="33">
        <f>($E$208/$G$208)*0.5</f>
        <v>15.747187499999999</v>
      </c>
      <c r="AB208" s="33">
        <f t="shared" ref="AB208:AV208" si="155">($E$208/$G$208)</f>
        <v>31.494374999999998</v>
      </c>
      <c r="AC208" s="33">
        <f t="shared" si="155"/>
        <v>31.494374999999998</v>
      </c>
      <c r="AD208" s="33">
        <f t="shared" si="155"/>
        <v>31.494374999999998</v>
      </c>
      <c r="AE208" s="33">
        <f t="shared" si="155"/>
        <v>31.494374999999998</v>
      </c>
      <c r="AF208" s="33">
        <f t="shared" si="155"/>
        <v>31.494374999999998</v>
      </c>
      <c r="AG208" s="33">
        <f t="shared" si="155"/>
        <v>31.494374999999998</v>
      </c>
      <c r="AH208" s="33">
        <f t="shared" si="155"/>
        <v>31.494374999999998</v>
      </c>
      <c r="AI208" s="33">
        <f t="shared" si="155"/>
        <v>31.494374999999998</v>
      </c>
      <c r="AJ208" s="33">
        <f t="shared" si="155"/>
        <v>31.494374999999998</v>
      </c>
      <c r="AK208" s="33">
        <f t="shared" si="155"/>
        <v>31.494374999999998</v>
      </c>
      <c r="AL208" s="33">
        <f t="shared" si="155"/>
        <v>31.494374999999998</v>
      </c>
      <c r="AM208" s="33">
        <f t="shared" si="155"/>
        <v>31.494374999999998</v>
      </c>
      <c r="AN208" s="33">
        <f t="shared" si="155"/>
        <v>31.494374999999998</v>
      </c>
      <c r="AO208" s="33">
        <f t="shared" si="155"/>
        <v>31.494374999999998</v>
      </c>
      <c r="AP208" s="33">
        <f t="shared" si="155"/>
        <v>31.494374999999998</v>
      </c>
      <c r="AQ208" s="33">
        <f t="shared" si="155"/>
        <v>31.494374999999998</v>
      </c>
      <c r="AR208" s="33">
        <f t="shared" si="155"/>
        <v>31.494374999999998</v>
      </c>
      <c r="AS208" s="33">
        <f t="shared" si="155"/>
        <v>31.494374999999998</v>
      </c>
      <c r="AT208" s="33">
        <f t="shared" si="155"/>
        <v>31.494374999999998</v>
      </c>
      <c r="AU208" s="33">
        <f t="shared" si="155"/>
        <v>31.494374999999998</v>
      </c>
      <c r="AV208" s="33">
        <f t="shared" si="155"/>
        <v>31.494374999999998</v>
      </c>
    </row>
    <row r="209" spans="1:48" x14ac:dyDescent="0.25">
      <c r="A209" s="29">
        <v>44949</v>
      </c>
      <c r="B209" s="83">
        <v>1533504135</v>
      </c>
      <c r="C209" s="84">
        <v>153350401</v>
      </c>
      <c r="D209" s="80">
        <v>1892.32</v>
      </c>
      <c r="E209" s="80">
        <v>1587.5</v>
      </c>
      <c r="F209" s="80">
        <v>13.14</v>
      </c>
      <c r="G209" s="80">
        <v>144</v>
      </c>
      <c r="S209" s="33"/>
      <c r="T209" s="33"/>
      <c r="U209" s="33"/>
      <c r="V209" s="33"/>
      <c r="W209" s="33"/>
      <c r="X209" s="33"/>
      <c r="Y209" s="33"/>
      <c r="Z209" s="33"/>
      <c r="AA209" s="38">
        <f>($E$209/$G$209)*0.5</f>
        <v>5.5121527777777777</v>
      </c>
      <c r="AB209" s="33">
        <f t="shared" ref="AB209:AV209" si="156">($E$209/$G$209)</f>
        <v>11.024305555555555</v>
      </c>
      <c r="AC209" s="33">
        <f t="shared" si="156"/>
        <v>11.024305555555555</v>
      </c>
      <c r="AD209" s="33">
        <f t="shared" si="156"/>
        <v>11.024305555555555</v>
      </c>
      <c r="AE209" s="33">
        <f t="shared" si="156"/>
        <v>11.024305555555555</v>
      </c>
      <c r="AF209" s="33">
        <f t="shared" si="156"/>
        <v>11.024305555555555</v>
      </c>
      <c r="AG209" s="33">
        <f t="shared" si="156"/>
        <v>11.024305555555555</v>
      </c>
      <c r="AH209" s="33">
        <f t="shared" si="156"/>
        <v>11.024305555555555</v>
      </c>
      <c r="AI209" s="33">
        <f t="shared" si="156"/>
        <v>11.024305555555555</v>
      </c>
      <c r="AJ209" s="33">
        <f t="shared" si="156"/>
        <v>11.024305555555555</v>
      </c>
      <c r="AK209" s="33">
        <f t="shared" si="156"/>
        <v>11.024305555555555</v>
      </c>
      <c r="AL209" s="33">
        <f t="shared" si="156"/>
        <v>11.024305555555555</v>
      </c>
      <c r="AM209" s="33">
        <f t="shared" si="156"/>
        <v>11.024305555555555</v>
      </c>
      <c r="AN209" s="33">
        <f t="shared" si="156"/>
        <v>11.024305555555555</v>
      </c>
      <c r="AO209" s="33">
        <f t="shared" si="156"/>
        <v>11.024305555555555</v>
      </c>
      <c r="AP209" s="33">
        <f t="shared" si="156"/>
        <v>11.024305555555555</v>
      </c>
      <c r="AQ209" s="33">
        <f t="shared" si="156"/>
        <v>11.024305555555555</v>
      </c>
      <c r="AR209" s="33">
        <f t="shared" si="156"/>
        <v>11.024305555555555</v>
      </c>
      <c r="AS209" s="33">
        <f t="shared" si="156"/>
        <v>11.024305555555555</v>
      </c>
      <c r="AT209" s="33">
        <f t="shared" si="156"/>
        <v>11.024305555555555</v>
      </c>
      <c r="AU209" s="33">
        <f t="shared" si="156"/>
        <v>11.024305555555555</v>
      </c>
      <c r="AV209" s="33">
        <f t="shared" si="156"/>
        <v>11.024305555555555</v>
      </c>
    </row>
    <row r="210" spans="1:48" x14ac:dyDescent="0.25">
      <c r="F210" s="17"/>
      <c r="Z210" s="35"/>
      <c r="AA210" s="35">
        <f>SUM(AA34:AA209)</f>
        <v>5394.3770938720654</v>
      </c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</row>
    <row r="211" spans="1:48" x14ac:dyDescent="0.25">
      <c r="F211" s="17"/>
    </row>
    <row r="212" spans="1:48" x14ac:dyDescent="0.25">
      <c r="A212" s="29">
        <v>44963</v>
      </c>
      <c r="B212" s="83">
        <v>2937113032</v>
      </c>
      <c r="C212" s="84">
        <v>293711300</v>
      </c>
      <c r="D212" s="80">
        <v>3941.28</v>
      </c>
      <c r="E212" s="80">
        <v>3306.41</v>
      </c>
      <c r="F212" s="80">
        <v>27.37</v>
      </c>
      <c r="G212" s="80">
        <v>144</v>
      </c>
      <c r="S212" s="33"/>
      <c r="T212" s="33"/>
      <c r="U212" s="33"/>
      <c r="V212" s="33"/>
      <c r="W212" s="33"/>
      <c r="X212" s="33"/>
      <c r="Y212" s="33"/>
      <c r="Z212" s="33"/>
      <c r="AA212" s="33"/>
      <c r="AB212" s="33">
        <f>($E$212/$G$212)*0.5</f>
        <v>11.480590277777777</v>
      </c>
      <c r="AC212" s="33">
        <f t="shared" ref="AC212:AV212" si="157">($E$212/$G$212)</f>
        <v>22.961180555555554</v>
      </c>
      <c r="AD212" s="33">
        <f t="shared" si="157"/>
        <v>22.961180555555554</v>
      </c>
      <c r="AE212" s="33">
        <f t="shared" si="157"/>
        <v>22.961180555555554</v>
      </c>
      <c r="AF212" s="33">
        <f t="shared" si="157"/>
        <v>22.961180555555554</v>
      </c>
      <c r="AG212" s="33">
        <f t="shared" si="157"/>
        <v>22.961180555555554</v>
      </c>
      <c r="AH212" s="33">
        <f t="shared" si="157"/>
        <v>22.961180555555554</v>
      </c>
      <c r="AI212" s="33">
        <f t="shared" si="157"/>
        <v>22.961180555555554</v>
      </c>
      <c r="AJ212" s="33">
        <f t="shared" si="157"/>
        <v>22.961180555555554</v>
      </c>
      <c r="AK212" s="33">
        <f t="shared" si="157"/>
        <v>22.961180555555554</v>
      </c>
      <c r="AL212" s="33">
        <f t="shared" si="157"/>
        <v>22.961180555555554</v>
      </c>
      <c r="AM212" s="33">
        <f t="shared" si="157"/>
        <v>22.961180555555554</v>
      </c>
      <c r="AN212" s="33">
        <f t="shared" si="157"/>
        <v>22.961180555555554</v>
      </c>
      <c r="AO212" s="33">
        <f t="shared" si="157"/>
        <v>22.961180555555554</v>
      </c>
      <c r="AP212" s="33">
        <f t="shared" si="157"/>
        <v>22.961180555555554</v>
      </c>
      <c r="AQ212" s="33">
        <f t="shared" si="157"/>
        <v>22.961180555555554</v>
      </c>
      <c r="AR212" s="33">
        <f t="shared" si="157"/>
        <v>22.961180555555554</v>
      </c>
      <c r="AS212" s="33">
        <f t="shared" si="157"/>
        <v>22.961180555555554</v>
      </c>
      <c r="AT212" s="33">
        <f t="shared" si="157"/>
        <v>22.961180555555554</v>
      </c>
      <c r="AU212" s="33">
        <f t="shared" si="157"/>
        <v>22.961180555555554</v>
      </c>
      <c r="AV212" s="33">
        <f t="shared" si="157"/>
        <v>22.961180555555554</v>
      </c>
    </row>
    <row r="213" spans="1:48" x14ac:dyDescent="0.25">
      <c r="A213" s="29">
        <v>44963</v>
      </c>
      <c r="B213" s="83" t="s">
        <v>455</v>
      </c>
      <c r="C213" s="84">
        <v>4721301</v>
      </c>
      <c r="D213" s="80">
        <v>10182.040000000001</v>
      </c>
      <c r="E213" s="80">
        <v>8541.89</v>
      </c>
      <c r="F213" s="80">
        <v>70.709999999999994</v>
      </c>
      <c r="G213" s="80">
        <v>144</v>
      </c>
      <c r="S213" s="33"/>
      <c r="T213" s="33"/>
      <c r="U213" s="33"/>
      <c r="V213" s="33"/>
      <c r="W213" s="33"/>
      <c r="X213" s="33"/>
      <c r="Y213" s="33"/>
      <c r="Z213" s="33"/>
      <c r="AA213" s="33"/>
      <c r="AB213" s="33">
        <f>($E$213/$G$213)*0.5</f>
        <v>29.659340277777776</v>
      </c>
      <c r="AC213" s="33">
        <f t="shared" ref="AC213:AV213" si="158">($E$213/$G$213)</f>
        <v>59.318680555555552</v>
      </c>
      <c r="AD213" s="33">
        <f t="shared" si="158"/>
        <v>59.318680555555552</v>
      </c>
      <c r="AE213" s="33">
        <f t="shared" si="158"/>
        <v>59.318680555555552</v>
      </c>
      <c r="AF213" s="33">
        <f t="shared" si="158"/>
        <v>59.318680555555552</v>
      </c>
      <c r="AG213" s="33">
        <f t="shared" si="158"/>
        <v>59.318680555555552</v>
      </c>
      <c r="AH213" s="33">
        <f t="shared" si="158"/>
        <v>59.318680555555552</v>
      </c>
      <c r="AI213" s="33">
        <f t="shared" si="158"/>
        <v>59.318680555555552</v>
      </c>
      <c r="AJ213" s="33">
        <f t="shared" si="158"/>
        <v>59.318680555555552</v>
      </c>
      <c r="AK213" s="33">
        <f t="shared" si="158"/>
        <v>59.318680555555552</v>
      </c>
      <c r="AL213" s="33">
        <f t="shared" si="158"/>
        <v>59.318680555555552</v>
      </c>
      <c r="AM213" s="33">
        <f t="shared" si="158"/>
        <v>59.318680555555552</v>
      </c>
      <c r="AN213" s="33">
        <f t="shared" si="158"/>
        <v>59.318680555555552</v>
      </c>
      <c r="AO213" s="33">
        <f t="shared" si="158"/>
        <v>59.318680555555552</v>
      </c>
      <c r="AP213" s="33">
        <f t="shared" si="158"/>
        <v>59.318680555555552</v>
      </c>
      <c r="AQ213" s="33">
        <f t="shared" si="158"/>
        <v>59.318680555555552</v>
      </c>
      <c r="AR213" s="33">
        <f t="shared" si="158"/>
        <v>59.318680555555552</v>
      </c>
      <c r="AS213" s="33">
        <f t="shared" si="158"/>
        <v>59.318680555555552</v>
      </c>
      <c r="AT213" s="33">
        <f t="shared" si="158"/>
        <v>59.318680555555552</v>
      </c>
      <c r="AU213" s="33">
        <f t="shared" si="158"/>
        <v>59.318680555555552</v>
      </c>
      <c r="AV213" s="33">
        <f t="shared" si="158"/>
        <v>59.318680555555552</v>
      </c>
    </row>
    <row r="214" spans="1:48" x14ac:dyDescent="0.25">
      <c r="A214" s="29">
        <v>44963</v>
      </c>
      <c r="B214" s="83">
        <v>9349200126</v>
      </c>
      <c r="C214" s="84">
        <v>934920001</v>
      </c>
      <c r="D214" s="80">
        <v>5012.6400000000003</v>
      </c>
      <c r="E214" s="80">
        <v>4205.1899999999996</v>
      </c>
      <c r="F214" s="80">
        <v>34.81</v>
      </c>
      <c r="G214" s="80">
        <v>144</v>
      </c>
      <c r="S214" s="33"/>
      <c r="T214" s="33"/>
      <c r="U214" s="33"/>
      <c r="V214" s="33"/>
      <c r="W214" s="33"/>
      <c r="X214" s="33"/>
      <c r="Y214" s="33"/>
      <c r="Z214" s="33"/>
      <c r="AA214" s="33"/>
      <c r="AB214" s="33">
        <f>($E$214/$G$214)*0.5</f>
        <v>14.601354166666665</v>
      </c>
      <c r="AC214" s="33">
        <f t="shared" ref="AC214:AV214" si="159">($E$214/$G$214)</f>
        <v>29.20270833333333</v>
      </c>
      <c r="AD214" s="33">
        <f t="shared" si="159"/>
        <v>29.20270833333333</v>
      </c>
      <c r="AE214" s="33">
        <f t="shared" si="159"/>
        <v>29.20270833333333</v>
      </c>
      <c r="AF214" s="33">
        <f t="shared" si="159"/>
        <v>29.20270833333333</v>
      </c>
      <c r="AG214" s="33">
        <f t="shared" si="159"/>
        <v>29.20270833333333</v>
      </c>
      <c r="AH214" s="33">
        <f t="shared" si="159"/>
        <v>29.20270833333333</v>
      </c>
      <c r="AI214" s="33">
        <f t="shared" si="159"/>
        <v>29.20270833333333</v>
      </c>
      <c r="AJ214" s="33">
        <f t="shared" si="159"/>
        <v>29.20270833333333</v>
      </c>
      <c r="AK214" s="33">
        <f t="shared" si="159"/>
        <v>29.20270833333333</v>
      </c>
      <c r="AL214" s="33">
        <f t="shared" si="159"/>
        <v>29.20270833333333</v>
      </c>
      <c r="AM214" s="33">
        <f t="shared" si="159"/>
        <v>29.20270833333333</v>
      </c>
      <c r="AN214" s="33">
        <f t="shared" si="159"/>
        <v>29.20270833333333</v>
      </c>
      <c r="AO214" s="33">
        <f t="shared" si="159"/>
        <v>29.20270833333333</v>
      </c>
      <c r="AP214" s="33">
        <f t="shared" si="159"/>
        <v>29.20270833333333</v>
      </c>
      <c r="AQ214" s="33">
        <f t="shared" si="159"/>
        <v>29.20270833333333</v>
      </c>
      <c r="AR214" s="33">
        <f t="shared" si="159"/>
        <v>29.20270833333333</v>
      </c>
      <c r="AS214" s="33">
        <f t="shared" si="159"/>
        <v>29.20270833333333</v>
      </c>
      <c r="AT214" s="33">
        <f t="shared" si="159"/>
        <v>29.20270833333333</v>
      </c>
      <c r="AU214" s="33">
        <f t="shared" si="159"/>
        <v>29.20270833333333</v>
      </c>
      <c r="AV214" s="33">
        <f t="shared" si="159"/>
        <v>29.20270833333333</v>
      </c>
    </row>
    <row r="215" spans="1:48" x14ac:dyDescent="0.25">
      <c r="A215" s="29">
        <v>44963</v>
      </c>
      <c r="B215" s="83">
        <v>2634511211</v>
      </c>
      <c r="C215" s="84">
        <v>263451101</v>
      </c>
      <c r="D215" s="80">
        <v>375.7</v>
      </c>
      <c r="E215" s="80">
        <v>315.18</v>
      </c>
      <c r="F215" s="80">
        <v>2.61</v>
      </c>
      <c r="G215" s="80">
        <v>144</v>
      </c>
      <c r="S215" s="33"/>
      <c r="T215" s="33"/>
      <c r="U215" s="33"/>
      <c r="V215" s="33"/>
      <c r="W215" s="33"/>
      <c r="X215" s="33"/>
      <c r="Y215" s="33"/>
      <c r="Z215" s="33"/>
      <c r="AA215" s="33"/>
      <c r="AB215" s="33">
        <f>($E$215/$G$215)*0.5</f>
        <v>1.0943750000000001</v>
      </c>
      <c r="AC215" s="33">
        <f t="shared" ref="AC215:AV215" si="160">($E$215/$G$215)</f>
        <v>2.1887500000000002</v>
      </c>
      <c r="AD215" s="33">
        <f t="shared" si="160"/>
        <v>2.1887500000000002</v>
      </c>
      <c r="AE215" s="33">
        <f t="shared" si="160"/>
        <v>2.1887500000000002</v>
      </c>
      <c r="AF215" s="33">
        <f t="shared" si="160"/>
        <v>2.1887500000000002</v>
      </c>
      <c r="AG215" s="33">
        <f t="shared" si="160"/>
        <v>2.1887500000000002</v>
      </c>
      <c r="AH215" s="33">
        <f t="shared" si="160"/>
        <v>2.1887500000000002</v>
      </c>
      <c r="AI215" s="33">
        <f t="shared" si="160"/>
        <v>2.1887500000000002</v>
      </c>
      <c r="AJ215" s="33">
        <f t="shared" si="160"/>
        <v>2.1887500000000002</v>
      </c>
      <c r="AK215" s="33">
        <f t="shared" si="160"/>
        <v>2.1887500000000002</v>
      </c>
      <c r="AL215" s="33">
        <f t="shared" si="160"/>
        <v>2.1887500000000002</v>
      </c>
      <c r="AM215" s="33">
        <f t="shared" si="160"/>
        <v>2.1887500000000002</v>
      </c>
      <c r="AN215" s="33">
        <f t="shared" si="160"/>
        <v>2.1887500000000002</v>
      </c>
      <c r="AO215" s="33">
        <f t="shared" si="160"/>
        <v>2.1887500000000002</v>
      </c>
      <c r="AP215" s="33">
        <f t="shared" si="160"/>
        <v>2.1887500000000002</v>
      </c>
      <c r="AQ215" s="33">
        <f t="shared" si="160"/>
        <v>2.1887500000000002</v>
      </c>
      <c r="AR215" s="33">
        <f t="shared" si="160"/>
        <v>2.1887500000000002</v>
      </c>
      <c r="AS215" s="33">
        <f t="shared" si="160"/>
        <v>2.1887500000000002</v>
      </c>
      <c r="AT215" s="33">
        <f t="shared" si="160"/>
        <v>2.1887500000000002</v>
      </c>
      <c r="AU215" s="33">
        <f t="shared" si="160"/>
        <v>2.1887500000000002</v>
      </c>
      <c r="AV215" s="33">
        <f t="shared" si="160"/>
        <v>2.1887500000000002</v>
      </c>
    </row>
    <row r="216" spans="1:48" x14ac:dyDescent="0.25">
      <c r="A216" s="29">
        <v>44963</v>
      </c>
      <c r="B216" s="83">
        <v>9553404234</v>
      </c>
      <c r="C216" s="84">
        <v>955340401</v>
      </c>
      <c r="D216" s="80">
        <v>1137.3499999999999</v>
      </c>
      <c r="E216" s="80">
        <v>954.14</v>
      </c>
      <c r="F216" s="80">
        <v>7.9</v>
      </c>
      <c r="G216" s="80">
        <v>144</v>
      </c>
      <c r="S216" s="33"/>
      <c r="T216" s="33"/>
      <c r="U216" s="33"/>
      <c r="V216" s="33"/>
      <c r="W216" s="33"/>
      <c r="X216" s="33"/>
      <c r="Y216" s="33"/>
      <c r="Z216" s="33"/>
      <c r="AA216" s="33"/>
      <c r="AB216" s="33">
        <f>($E$216/$G$216)*0.5</f>
        <v>3.312986111111111</v>
      </c>
      <c r="AC216" s="33">
        <f t="shared" ref="AC216:AV216" si="161">($E$216/$G$216)</f>
        <v>6.6259722222222219</v>
      </c>
      <c r="AD216" s="33">
        <f t="shared" si="161"/>
        <v>6.6259722222222219</v>
      </c>
      <c r="AE216" s="33">
        <f t="shared" si="161"/>
        <v>6.6259722222222219</v>
      </c>
      <c r="AF216" s="33">
        <f t="shared" si="161"/>
        <v>6.6259722222222219</v>
      </c>
      <c r="AG216" s="33">
        <f t="shared" si="161"/>
        <v>6.6259722222222219</v>
      </c>
      <c r="AH216" s="33">
        <f t="shared" si="161"/>
        <v>6.6259722222222219</v>
      </c>
      <c r="AI216" s="33">
        <f t="shared" si="161"/>
        <v>6.6259722222222219</v>
      </c>
      <c r="AJ216" s="33">
        <f t="shared" si="161"/>
        <v>6.6259722222222219</v>
      </c>
      <c r="AK216" s="33">
        <f t="shared" si="161"/>
        <v>6.6259722222222219</v>
      </c>
      <c r="AL216" s="33">
        <f t="shared" si="161"/>
        <v>6.6259722222222219</v>
      </c>
      <c r="AM216" s="33">
        <f t="shared" si="161"/>
        <v>6.6259722222222219</v>
      </c>
      <c r="AN216" s="33">
        <f t="shared" si="161"/>
        <v>6.6259722222222219</v>
      </c>
      <c r="AO216" s="33">
        <f t="shared" si="161"/>
        <v>6.6259722222222219</v>
      </c>
      <c r="AP216" s="33">
        <f t="shared" si="161"/>
        <v>6.6259722222222219</v>
      </c>
      <c r="AQ216" s="33">
        <f t="shared" si="161"/>
        <v>6.6259722222222219</v>
      </c>
      <c r="AR216" s="33">
        <f t="shared" si="161"/>
        <v>6.6259722222222219</v>
      </c>
      <c r="AS216" s="33">
        <f t="shared" si="161"/>
        <v>6.6259722222222219</v>
      </c>
      <c r="AT216" s="33">
        <f t="shared" si="161"/>
        <v>6.6259722222222219</v>
      </c>
      <c r="AU216" s="33">
        <f t="shared" si="161"/>
        <v>6.6259722222222219</v>
      </c>
      <c r="AV216" s="33">
        <f t="shared" si="161"/>
        <v>6.6259722222222219</v>
      </c>
    </row>
    <row r="217" spans="1:48" x14ac:dyDescent="0.25">
      <c r="A217" s="29">
        <v>44963</v>
      </c>
      <c r="B217" s="83" t="s">
        <v>456</v>
      </c>
      <c r="C217" s="84">
        <v>972841101</v>
      </c>
      <c r="D217" s="80">
        <v>131.91</v>
      </c>
      <c r="E217" s="80">
        <v>110.66</v>
      </c>
      <c r="F217" s="80">
        <v>0.92</v>
      </c>
      <c r="G217" s="80">
        <v>144</v>
      </c>
      <c r="S217" s="33"/>
      <c r="T217" s="33"/>
      <c r="U217" s="33"/>
      <c r="V217" s="33"/>
      <c r="W217" s="33"/>
      <c r="X217" s="33"/>
      <c r="Y217" s="33"/>
      <c r="Z217" s="33"/>
      <c r="AA217" s="33"/>
      <c r="AB217" s="33">
        <f>($E$217/$G$217)*0.5</f>
        <v>0.38423611111111111</v>
      </c>
      <c r="AC217" s="33">
        <f t="shared" ref="AC217:AV217" si="162">($E$217/$G$217)</f>
        <v>0.76847222222222222</v>
      </c>
      <c r="AD217" s="33">
        <f t="shared" si="162"/>
        <v>0.76847222222222222</v>
      </c>
      <c r="AE217" s="33">
        <f t="shared" si="162"/>
        <v>0.76847222222222222</v>
      </c>
      <c r="AF217" s="33">
        <f t="shared" si="162"/>
        <v>0.76847222222222222</v>
      </c>
      <c r="AG217" s="33">
        <f t="shared" si="162"/>
        <v>0.76847222222222222</v>
      </c>
      <c r="AH217" s="33">
        <f t="shared" si="162"/>
        <v>0.76847222222222222</v>
      </c>
      <c r="AI217" s="33">
        <f t="shared" si="162"/>
        <v>0.76847222222222222</v>
      </c>
      <c r="AJ217" s="33">
        <f t="shared" si="162"/>
        <v>0.76847222222222222</v>
      </c>
      <c r="AK217" s="33">
        <f t="shared" si="162"/>
        <v>0.76847222222222222</v>
      </c>
      <c r="AL217" s="33">
        <f t="shared" si="162"/>
        <v>0.76847222222222222</v>
      </c>
      <c r="AM217" s="33">
        <f t="shared" si="162"/>
        <v>0.76847222222222222</v>
      </c>
      <c r="AN217" s="33">
        <f t="shared" si="162"/>
        <v>0.76847222222222222</v>
      </c>
      <c r="AO217" s="33">
        <f t="shared" si="162"/>
        <v>0.76847222222222222</v>
      </c>
      <c r="AP217" s="33">
        <f t="shared" si="162"/>
        <v>0.76847222222222222</v>
      </c>
      <c r="AQ217" s="33">
        <f t="shared" si="162"/>
        <v>0.76847222222222222</v>
      </c>
      <c r="AR217" s="33">
        <f t="shared" si="162"/>
        <v>0.76847222222222222</v>
      </c>
      <c r="AS217" s="33">
        <f t="shared" si="162"/>
        <v>0.76847222222222222</v>
      </c>
      <c r="AT217" s="33">
        <f t="shared" si="162"/>
        <v>0.76847222222222222</v>
      </c>
      <c r="AU217" s="33">
        <f t="shared" si="162"/>
        <v>0.76847222222222222</v>
      </c>
      <c r="AV217" s="33">
        <f t="shared" si="162"/>
        <v>0.76847222222222222</v>
      </c>
    </row>
    <row r="218" spans="1:48" x14ac:dyDescent="0.25">
      <c r="A218" s="29">
        <v>44963</v>
      </c>
      <c r="B218" s="83" t="s">
        <v>457</v>
      </c>
      <c r="C218" s="84">
        <v>239820701</v>
      </c>
      <c r="D218" s="80">
        <v>1444.11</v>
      </c>
      <c r="E218" s="80">
        <v>1211.49</v>
      </c>
      <c r="F218" s="80">
        <v>10.029999999999999</v>
      </c>
      <c r="G218" s="80">
        <v>144</v>
      </c>
      <c r="S218" s="33"/>
      <c r="T218" s="33"/>
      <c r="U218" s="33"/>
      <c r="V218" s="33"/>
      <c r="W218" s="33"/>
      <c r="X218" s="33"/>
      <c r="Y218" s="33"/>
      <c r="Z218" s="33"/>
      <c r="AA218" s="33"/>
      <c r="AB218" s="33">
        <f>($E$218/$G$218)*0.5</f>
        <v>4.2065625000000004</v>
      </c>
      <c r="AC218" s="33">
        <f t="shared" ref="AC218:AV218" si="163">($E$218/$G$218)</f>
        <v>8.4131250000000009</v>
      </c>
      <c r="AD218" s="33">
        <f t="shared" si="163"/>
        <v>8.4131250000000009</v>
      </c>
      <c r="AE218" s="33">
        <f t="shared" si="163"/>
        <v>8.4131250000000009</v>
      </c>
      <c r="AF218" s="33">
        <f t="shared" si="163"/>
        <v>8.4131250000000009</v>
      </c>
      <c r="AG218" s="33">
        <f t="shared" si="163"/>
        <v>8.4131250000000009</v>
      </c>
      <c r="AH218" s="33">
        <f t="shared" si="163"/>
        <v>8.4131250000000009</v>
      </c>
      <c r="AI218" s="33">
        <f t="shared" si="163"/>
        <v>8.4131250000000009</v>
      </c>
      <c r="AJ218" s="33">
        <f t="shared" si="163"/>
        <v>8.4131250000000009</v>
      </c>
      <c r="AK218" s="33">
        <f t="shared" si="163"/>
        <v>8.4131250000000009</v>
      </c>
      <c r="AL218" s="33">
        <f t="shared" si="163"/>
        <v>8.4131250000000009</v>
      </c>
      <c r="AM218" s="33">
        <f t="shared" si="163"/>
        <v>8.4131250000000009</v>
      </c>
      <c r="AN218" s="33">
        <f t="shared" si="163"/>
        <v>8.4131250000000009</v>
      </c>
      <c r="AO218" s="33">
        <f t="shared" si="163"/>
        <v>8.4131250000000009</v>
      </c>
      <c r="AP218" s="33">
        <f t="shared" si="163"/>
        <v>8.4131250000000009</v>
      </c>
      <c r="AQ218" s="33">
        <f t="shared" si="163"/>
        <v>8.4131250000000009</v>
      </c>
      <c r="AR218" s="33">
        <f t="shared" si="163"/>
        <v>8.4131250000000009</v>
      </c>
      <c r="AS218" s="33">
        <f t="shared" si="163"/>
        <v>8.4131250000000009</v>
      </c>
      <c r="AT218" s="33">
        <f t="shared" si="163"/>
        <v>8.4131250000000009</v>
      </c>
      <c r="AU218" s="33">
        <f t="shared" si="163"/>
        <v>8.4131250000000009</v>
      </c>
      <c r="AV218" s="33">
        <f t="shared" si="163"/>
        <v>8.4131250000000009</v>
      </c>
    </row>
    <row r="219" spans="1:48" x14ac:dyDescent="0.25">
      <c r="A219" s="29">
        <v>44963</v>
      </c>
      <c r="B219" s="83" t="s">
        <v>458</v>
      </c>
      <c r="C219" s="84">
        <v>359511101</v>
      </c>
      <c r="D219" s="80">
        <v>3196.2</v>
      </c>
      <c r="E219" s="80">
        <v>2681.34</v>
      </c>
      <c r="F219" s="80">
        <v>22.2</v>
      </c>
      <c r="G219" s="80">
        <v>144</v>
      </c>
      <c r="S219" s="33"/>
      <c r="T219" s="33"/>
      <c r="U219" s="33"/>
      <c r="V219" s="33"/>
      <c r="W219" s="33"/>
      <c r="X219" s="33"/>
      <c r="Y219" s="33"/>
      <c r="Z219" s="33"/>
      <c r="AA219" s="33"/>
      <c r="AB219" s="33">
        <f>($E$219/$G$219)*0.5</f>
        <v>9.3102083333333336</v>
      </c>
      <c r="AC219" s="33">
        <f t="shared" ref="AC219:AV219" si="164">($E$219/$G$219)</f>
        <v>18.620416666666667</v>
      </c>
      <c r="AD219" s="33">
        <f t="shared" si="164"/>
        <v>18.620416666666667</v>
      </c>
      <c r="AE219" s="33">
        <f t="shared" si="164"/>
        <v>18.620416666666667</v>
      </c>
      <c r="AF219" s="33">
        <f t="shared" si="164"/>
        <v>18.620416666666667</v>
      </c>
      <c r="AG219" s="33">
        <f t="shared" si="164"/>
        <v>18.620416666666667</v>
      </c>
      <c r="AH219" s="33">
        <f t="shared" si="164"/>
        <v>18.620416666666667</v>
      </c>
      <c r="AI219" s="33">
        <f t="shared" si="164"/>
        <v>18.620416666666667</v>
      </c>
      <c r="AJ219" s="33">
        <f t="shared" si="164"/>
        <v>18.620416666666667</v>
      </c>
      <c r="AK219" s="33">
        <f t="shared" si="164"/>
        <v>18.620416666666667</v>
      </c>
      <c r="AL219" s="33">
        <f t="shared" si="164"/>
        <v>18.620416666666667</v>
      </c>
      <c r="AM219" s="33">
        <f t="shared" si="164"/>
        <v>18.620416666666667</v>
      </c>
      <c r="AN219" s="33">
        <f t="shared" si="164"/>
        <v>18.620416666666667</v>
      </c>
      <c r="AO219" s="33">
        <f t="shared" si="164"/>
        <v>18.620416666666667</v>
      </c>
      <c r="AP219" s="33">
        <f t="shared" si="164"/>
        <v>18.620416666666667</v>
      </c>
      <c r="AQ219" s="33">
        <f t="shared" si="164"/>
        <v>18.620416666666667</v>
      </c>
      <c r="AR219" s="33">
        <f t="shared" si="164"/>
        <v>18.620416666666667</v>
      </c>
      <c r="AS219" s="33">
        <f t="shared" si="164"/>
        <v>18.620416666666667</v>
      </c>
      <c r="AT219" s="33">
        <f t="shared" si="164"/>
        <v>18.620416666666667</v>
      </c>
      <c r="AU219" s="33">
        <f t="shared" si="164"/>
        <v>18.620416666666667</v>
      </c>
      <c r="AV219" s="33">
        <f t="shared" si="164"/>
        <v>18.620416666666667</v>
      </c>
    </row>
    <row r="220" spans="1:48" x14ac:dyDescent="0.25">
      <c r="A220" s="29">
        <v>44963</v>
      </c>
      <c r="B220" s="83" t="s">
        <v>459</v>
      </c>
      <c r="C220" s="84">
        <v>247031501</v>
      </c>
      <c r="D220" s="80">
        <v>3371.31</v>
      </c>
      <c r="E220" s="80">
        <v>2906.04</v>
      </c>
      <c r="F220" s="80">
        <v>27.86</v>
      </c>
      <c r="G220" s="80">
        <v>121</v>
      </c>
      <c r="Z220" s="35"/>
      <c r="AA220" s="35"/>
      <c r="AB220" s="33">
        <f>($E$220/$G$220)*0.5</f>
        <v>12.008429752066116</v>
      </c>
      <c r="AC220" s="33">
        <f t="shared" ref="AC220:AV220" si="165">($E$220/$G$220)</f>
        <v>24.016859504132231</v>
      </c>
      <c r="AD220" s="33">
        <f t="shared" si="165"/>
        <v>24.016859504132231</v>
      </c>
      <c r="AE220" s="33">
        <f t="shared" si="165"/>
        <v>24.016859504132231</v>
      </c>
      <c r="AF220" s="33">
        <f t="shared" si="165"/>
        <v>24.016859504132231</v>
      </c>
      <c r="AG220" s="33">
        <f t="shared" si="165"/>
        <v>24.016859504132231</v>
      </c>
      <c r="AH220" s="33">
        <f t="shared" si="165"/>
        <v>24.016859504132231</v>
      </c>
      <c r="AI220" s="33">
        <f t="shared" si="165"/>
        <v>24.016859504132231</v>
      </c>
      <c r="AJ220" s="33">
        <f t="shared" si="165"/>
        <v>24.016859504132231</v>
      </c>
      <c r="AK220" s="33">
        <f t="shared" si="165"/>
        <v>24.016859504132231</v>
      </c>
      <c r="AL220" s="33">
        <f t="shared" si="165"/>
        <v>24.016859504132231</v>
      </c>
      <c r="AM220" s="33">
        <f t="shared" si="165"/>
        <v>24.016859504132231</v>
      </c>
      <c r="AN220" s="33">
        <f t="shared" si="165"/>
        <v>24.016859504132231</v>
      </c>
      <c r="AO220" s="33">
        <f t="shared" si="165"/>
        <v>24.016859504132231</v>
      </c>
      <c r="AP220" s="33">
        <f t="shared" si="165"/>
        <v>24.016859504132231</v>
      </c>
      <c r="AQ220" s="33">
        <f t="shared" si="165"/>
        <v>24.016859504132231</v>
      </c>
      <c r="AR220" s="33">
        <f t="shared" si="165"/>
        <v>24.016859504132231</v>
      </c>
      <c r="AS220" s="33">
        <f t="shared" si="165"/>
        <v>24.016859504132231</v>
      </c>
      <c r="AT220" s="33">
        <f t="shared" si="165"/>
        <v>24.016859504132231</v>
      </c>
      <c r="AU220" s="33">
        <f t="shared" si="165"/>
        <v>24.016859504132231</v>
      </c>
      <c r="AV220" s="33">
        <f t="shared" si="165"/>
        <v>24.016859504132231</v>
      </c>
    </row>
    <row r="221" spans="1:48" x14ac:dyDescent="0.25">
      <c r="A221" s="29">
        <v>44963</v>
      </c>
      <c r="B221" s="83" t="s">
        <v>460</v>
      </c>
      <c r="C221" s="84">
        <v>53904300</v>
      </c>
      <c r="D221" s="80">
        <v>359.27</v>
      </c>
      <c r="E221" s="80">
        <v>301.39999999999998</v>
      </c>
      <c r="F221" s="80">
        <v>2.4900000000000002</v>
      </c>
      <c r="G221" s="80">
        <v>144</v>
      </c>
      <c r="AB221" s="33">
        <f>($E$221/$G$221)*0.5</f>
        <v>1.0465277777777777</v>
      </c>
      <c r="AC221" s="33">
        <f t="shared" ref="AC221:AV221" si="166">($E$221/$G$221)</f>
        <v>2.0930555555555554</v>
      </c>
      <c r="AD221" s="33">
        <f t="shared" si="166"/>
        <v>2.0930555555555554</v>
      </c>
      <c r="AE221" s="33">
        <f t="shared" si="166"/>
        <v>2.0930555555555554</v>
      </c>
      <c r="AF221" s="33">
        <f t="shared" si="166"/>
        <v>2.0930555555555554</v>
      </c>
      <c r="AG221" s="33">
        <f t="shared" si="166"/>
        <v>2.0930555555555554</v>
      </c>
      <c r="AH221" s="33">
        <f t="shared" si="166"/>
        <v>2.0930555555555554</v>
      </c>
      <c r="AI221" s="33">
        <f t="shared" si="166"/>
        <v>2.0930555555555554</v>
      </c>
      <c r="AJ221" s="33">
        <f t="shared" si="166"/>
        <v>2.0930555555555554</v>
      </c>
      <c r="AK221" s="33">
        <f t="shared" si="166"/>
        <v>2.0930555555555554</v>
      </c>
      <c r="AL221" s="33">
        <f t="shared" si="166"/>
        <v>2.0930555555555554</v>
      </c>
      <c r="AM221" s="33">
        <f t="shared" si="166"/>
        <v>2.0930555555555554</v>
      </c>
      <c r="AN221" s="33">
        <f t="shared" si="166"/>
        <v>2.0930555555555554</v>
      </c>
      <c r="AO221" s="33">
        <f t="shared" si="166"/>
        <v>2.0930555555555554</v>
      </c>
      <c r="AP221" s="33">
        <f t="shared" si="166"/>
        <v>2.0930555555555554</v>
      </c>
      <c r="AQ221" s="33">
        <f t="shared" si="166"/>
        <v>2.0930555555555554</v>
      </c>
      <c r="AR221" s="33">
        <f t="shared" si="166"/>
        <v>2.0930555555555554</v>
      </c>
      <c r="AS221" s="33">
        <f t="shared" si="166"/>
        <v>2.0930555555555554</v>
      </c>
      <c r="AT221" s="33">
        <f t="shared" si="166"/>
        <v>2.0930555555555554</v>
      </c>
      <c r="AU221" s="33">
        <f t="shared" si="166"/>
        <v>2.0930555555555554</v>
      </c>
      <c r="AV221" s="33">
        <f t="shared" si="166"/>
        <v>2.0930555555555554</v>
      </c>
    </row>
    <row r="222" spans="1:48" x14ac:dyDescent="0.25">
      <c r="A222" s="29">
        <v>44963</v>
      </c>
      <c r="B222" s="83" t="s">
        <v>461</v>
      </c>
      <c r="C222" s="84">
        <v>38009200</v>
      </c>
      <c r="D222" s="80">
        <v>4318.5200000000004</v>
      </c>
      <c r="E222" s="80">
        <v>3622.88</v>
      </c>
      <c r="F222" s="80">
        <v>29.99</v>
      </c>
      <c r="G222" s="80">
        <v>144</v>
      </c>
      <c r="AB222" s="33">
        <f>($E$222/$G$222)*0.5</f>
        <v>12.579444444444444</v>
      </c>
      <c r="AC222" s="33">
        <f t="shared" ref="AC222:AV222" si="167">($E$222/$G$222)</f>
        <v>25.158888888888889</v>
      </c>
      <c r="AD222" s="33">
        <f t="shared" si="167"/>
        <v>25.158888888888889</v>
      </c>
      <c r="AE222" s="33">
        <f t="shared" si="167"/>
        <v>25.158888888888889</v>
      </c>
      <c r="AF222" s="33">
        <f t="shared" si="167"/>
        <v>25.158888888888889</v>
      </c>
      <c r="AG222" s="33">
        <f t="shared" si="167"/>
        <v>25.158888888888889</v>
      </c>
      <c r="AH222" s="33">
        <f t="shared" si="167"/>
        <v>25.158888888888889</v>
      </c>
      <c r="AI222" s="33">
        <f t="shared" si="167"/>
        <v>25.158888888888889</v>
      </c>
      <c r="AJ222" s="33">
        <f t="shared" si="167"/>
        <v>25.158888888888889</v>
      </c>
      <c r="AK222" s="33">
        <f t="shared" si="167"/>
        <v>25.158888888888889</v>
      </c>
      <c r="AL222" s="33">
        <f t="shared" si="167"/>
        <v>25.158888888888889</v>
      </c>
      <c r="AM222" s="33">
        <f t="shared" si="167"/>
        <v>25.158888888888889</v>
      </c>
      <c r="AN222" s="33">
        <f t="shared" si="167"/>
        <v>25.158888888888889</v>
      </c>
      <c r="AO222" s="33">
        <f t="shared" si="167"/>
        <v>25.158888888888889</v>
      </c>
      <c r="AP222" s="33">
        <f t="shared" si="167"/>
        <v>25.158888888888889</v>
      </c>
      <c r="AQ222" s="33">
        <f t="shared" si="167"/>
        <v>25.158888888888889</v>
      </c>
      <c r="AR222" s="33">
        <f t="shared" si="167"/>
        <v>25.158888888888889</v>
      </c>
      <c r="AS222" s="33">
        <f t="shared" si="167"/>
        <v>25.158888888888889</v>
      </c>
      <c r="AT222" s="33">
        <f t="shared" si="167"/>
        <v>25.158888888888889</v>
      </c>
      <c r="AU222" s="33">
        <f t="shared" si="167"/>
        <v>25.158888888888889</v>
      </c>
      <c r="AV222" s="33">
        <f t="shared" si="167"/>
        <v>25.158888888888889</v>
      </c>
    </row>
    <row r="223" spans="1:48" x14ac:dyDescent="0.25">
      <c r="A223" s="29">
        <v>44963</v>
      </c>
      <c r="B223" s="83" t="s">
        <v>462</v>
      </c>
      <c r="C223" s="84">
        <v>333541901</v>
      </c>
      <c r="D223" s="80">
        <v>3991.3</v>
      </c>
      <c r="E223" s="80">
        <v>3348.37</v>
      </c>
      <c r="F223" s="80">
        <v>27.72</v>
      </c>
      <c r="G223" s="80">
        <v>144</v>
      </c>
      <c r="AB223" s="33">
        <f>($E$223/$G$223)*0.5</f>
        <v>11.626284722222222</v>
      </c>
      <c r="AC223" s="33">
        <f t="shared" ref="AC223:AV223" si="168">($E$223/$G$223)</f>
        <v>23.252569444444443</v>
      </c>
      <c r="AD223" s="33">
        <f t="shared" si="168"/>
        <v>23.252569444444443</v>
      </c>
      <c r="AE223" s="33">
        <f t="shared" si="168"/>
        <v>23.252569444444443</v>
      </c>
      <c r="AF223" s="33">
        <f t="shared" si="168"/>
        <v>23.252569444444443</v>
      </c>
      <c r="AG223" s="33">
        <f t="shared" si="168"/>
        <v>23.252569444444443</v>
      </c>
      <c r="AH223" s="33">
        <f t="shared" si="168"/>
        <v>23.252569444444443</v>
      </c>
      <c r="AI223" s="33">
        <f t="shared" si="168"/>
        <v>23.252569444444443</v>
      </c>
      <c r="AJ223" s="33">
        <f t="shared" si="168"/>
        <v>23.252569444444443</v>
      </c>
      <c r="AK223" s="33">
        <f t="shared" si="168"/>
        <v>23.252569444444443</v>
      </c>
      <c r="AL223" s="33">
        <f t="shared" si="168"/>
        <v>23.252569444444443</v>
      </c>
      <c r="AM223" s="33">
        <f t="shared" si="168"/>
        <v>23.252569444444443</v>
      </c>
      <c r="AN223" s="33">
        <f t="shared" si="168"/>
        <v>23.252569444444443</v>
      </c>
      <c r="AO223" s="33">
        <f t="shared" si="168"/>
        <v>23.252569444444443</v>
      </c>
      <c r="AP223" s="33">
        <f t="shared" si="168"/>
        <v>23.252569444444443</v>
      </c>
      <c r="AQ223" s="33">
        <f t="shared" si="168"/>
        <v>23.252569444444443</v>
      </c>
      <c r="AR223" s="33">
        <f t="shared" si="168"/>
        <v>23.252569444444443</v>
      </c>
      <c r="AS223" s="33">
        <f t="shared" si="168"/>
        <v>23.252569444444443</v>
      </c>
      <c r="AT223" s="33">
        <f t="shared" si="168"/>
        <v>23.252569444444443</v>
      </c>
      <c r="AU223" s="33">
        <f t="shared" si="168"/>
        <v>23.252569444444443</v>
      </c>
      <c r="AV223" s="33">
        <f t="shared" si="168"/>
        <v>23.252569444444443</v>
      </c>
    </row>
    <row r="224" spans="1:48" x14ac:dyDescent="0.25">
      <c r="A224" s="29">
        <v>44963</v>
      </c>
      <c r="B224" s="83">
        <v>5258413126</v>
      </c>
      <c r="C224" s="84">
        <v>525841301</v>
      </c>
      <c r="D224" s="80">
        <v>7343.32</v>
      </c>
      <c r="E224" s="80">
        <v>6160.44</v>
      </c>
      <c r="F224" s="80">
        <v>51</v>
      </c>
      <c r="G224" s="80">
        <v>144</v>
      </c>
      <c r="AB224" s="33">
        <f>($E$224/$G$224)*0.5</f>
        <v>21.390416666666667</v>
      </c>
      <c r="AC224" s="33">
        <f t="shared" ref="AC224:AV224" si="169">($E$224/$G$224)</f>
        <v>42.780833333333334</v>
      </c>
      <c r="AD224" s="33">
        <f t="shared" si="169"/>
        <v>42.780833333333334</v>
      </c>
      <c r="AE224" s="33">
        <f t="shared" si="169"/>
        <v>42.780833333333334</v>
      </c>
      <c r="AF224" s="33">
        <f t="shared" si="169"/>
        <v>42.780833333333334</v>
      </c>
      <c r="AG224" s="33">
        <f t="shared" si="169"/>
        <v>42.780833333333334</v>
      </c>
      <c r="AH224" s="33">
        <f t="shared" si="169"/>
        <v>42.780833333333334</v>
      </c>
      <c r="AI224" s="33">
        <f t="shared" si="169"/>
        <v>42.780833333333334</v>
      </c>
      <c r="AJ224" s="33">
        <f t="shared" si="169"/>
        <v>42.780833333333334</v>
      </c>
      <c r="AK224" s="33">
        <f t="shared" si="169"/>
        <v>42.780833333333334</v>
      </c>
      <c r="AL224" s="33">
        <f t="shared" si="169"/>
        <v>42.780833333333334</v>
      </c>
      <c r="AM224" s="33">
        <f t="shared" si="169"/>
        <v>42.780833333333334</v>
      </c>
      <c r="AN224" s="33">
        <f t="shared" si="169"/>
        <v>42.780833333333334</v>
      </c>
      <c r="AO224" s="33">
        <f t="shared" si="169"/>
        <v>42.780833333333334</v>
      </c>
      <c r="AP224" s="33">
        <f t="shared" si="169"/>
        <v>42.780833333333334</v>
      </c>
      <c r="AQ224" s="33">
        <f t="shared" si="169"/>
        <v>42.780833333333334</v>
      </c>
      <c r="AR224" s="33">
        <f t="shared" si="169"/>
        <v>42.780833333333334</v>
      </c>
      <c r="AS224" s="33">
        <f t="shared" si="169"/>
        <v>42.780833333333334</v>
      </c>
      <c r="AT224" s="33">
        <f t="shared" si="169"/>
        <v>42.780833333333334</v>
      </c>
      <c r="AU224" s="33">
        <f t="shared" si="169"/>
        <v>42.780833333333334</v>
      </c>
      <c r="AV224" s="33">
        <f t="shared" si="169"/>
        <v>42.780833333333334</v>
      </c>
    </row>
    <row r="225" spans="1:48" x14ac:dyDescent="0.25">
      <c r="A225" s="29">
        <v>44963</v>
      </c>
      <c r="B225" s="83">
        <v>4677213120</v>
      </c>
      <c r="C225" s="84">
        <v>467721301</v>
      </c>
      <c r="D225" s="80">
        <v>6719.14</v>
      </c>
      <c r="E225" s="80">
        <v>5636.8</v>
      </c>
      <c r="F225" s="80">
        <v>46.66</v>
      </c>
      <c r="G225" s="80">
        <v>144</v>
      </c>
      <c r="AB225" s="33">
        <f>($E$225/$G$225)*0.5</f>
        <v>19.572222222222223</v>
      </c>
      <c r="AC225" s="33">
        <f t="shared" ref="AC225:AV225" si="170">($E$225/$G$225)</f>
        <v>39.144444444444446</v>
      </c>
      <c r="AD225" s="33">
        <f t="shared" si="170"/>
        <v>39.144444444444446</v>
      </c>
      <c r="AE225" s="33">
        <f t="shared" si="170"/>
        <v>39.144444444444446</v>
      </c>
      <c r="AF225" s="33">
        <f t="shared" si="170"/>
        <v>39.144444444444446</v>
      </c>
      <c r="AG225" s="33">
        <f t="shared" si="170"/>
        <v>39.144444444444446</v>
      </c>
      <c r="AH225" s="33">
        <f t="shared" si="170"/>
        <v>39.144444444444446</v>
      </c>
      <c r="AI225" s="33">
        <f t="shared" si="170"/>
        <v>39.144444444444446</v>
      </c>
      <c r="AJ225" s="33">
        <f t="shared" si="170"/>
        <v>39.144444444444446</v>
      </c>
      <c r="AK225" s="33">
        <f t="shared" si="170"/>
        <v>39.144444444444446</v>
      </c>
      <c r="AL225" s="33">
        <f t="shared" si="170"/>
        <v>39.144444444444446</v>
      </c>
      <c r="AM225" s="33">
        <f t="shared" si="170"/>
        <v>39.144444444444446</v>
      </c>
      <c r="AN225" s="33">
        <f t="shared" si="170"/>
        <v>39.144444444444446</v>
      </c>
      <c r="AO225" s="33">
        <f t="shared" si="170"/>
        <v>39.144444444444446</v>
      </c>
      <c r="AP225" s="33">
        <f t="shared" si="170"/>
        <v>39.144444444444446</v>
      </c>
      <c r="AQ225" s="33">
        <f t="shared" si="170"/>
        <v>39.144444444444446</v>
      </c>
      <c r="AR225" s="33">
        <f t="shared" si="170"/>
        <v>39.144444444444446</v>
      </c>
      <c r="AS225" s="33">
        <f t="shared" si="170"/>
        <v>39.144444444444446</v>
      </c>
      <c r="AT225" s="33">
        <f t="shared" si="170"/>
        <v>39.144444444444446</v>
      </c>
      <c r="AU225" s="33">
        <f t="shared" si="170"/>
        <v>39.144444444444446</v>
      </c>
      <c r="AV225" s="33">
        <f t="shared" si="170"/>
        <v>39.144444444444446</v>
      </c>
    </row>
    <row r="226" spans="1:48" x14ac:dyDescent="0.25">
      <c r="A226" s="29">
        <v>44977</v>
      </c>
      <c r="B226" s="83" t="s">
        <v>463</v>
      </c>
      <c r="C226" s="84">
        <v>406204000</v>
      </c>
      <c r="D226" s="80">
        <v>4770.05</v>
      </c>
      <c r="E226" s="80">
        <v>4001.68</v>
      </c>
      <c r="F226" s="80">
        <v>33.130000000000003</v>
      </c>
      <c r="G226" s="80">
        <v>144</v>
      </c>
      <c r="AB226" s="33">
        <f>($E$226/$G$226)*0.5</f>
        <v>13.894722222222221</v>
      </c>
      <c r="AC226" s="33">
        <f t="shared" ref="AC226:AV226" si="171">($E$226/$G$226)</f>
        <v>27.789444444444442</v>
      </c>
      <c r="AD226" s="33">
        <f t="shared" si="171"/>
        <v>27.789444444444442</v>
      </c>
      <c r="AE226" s="33">
        <f t="shared" si="171"/>
        <v>27.789444444444442</v>
      </c>
      <c r="AF226" s="33">
        <f t="shared" si="171"/>
        <v>27.789444444444442</v>
      </c>
      <c r="AG226" s="33">
        <f t="shared" si="171"/>
        <v>27.789444444444442</v>
      </c>
      <c r="AH226" s="33">
        <f t="shared" si="171"/>
        <v>27.789444444444442</v>
      </c>
      <c r="AI226" s="33">
        <f t="shared" si="171"/>
        <v>27.789444444444442</v>
      </c>
      <c r="AJ226" s="33">
        <f t="shared" si="171"/>
        <v>27.789444444444442</v>
      </c>
      <c r="AK226" s="33">
        <f t="shared" si="171"/>
        <v>27.789444444444442</v>
      </c>
      <c r="AL226" s="33">
        <f t="shared" si="171"/>
        <v>27.789444444444442</v>
      </c>
      <c r="AM226" s="33">
        <f t="shared" si="171"/>
        <v>27.789444444444442</v>
      </c>
      <c r="AN226" s="33">
        <f t="shared" si="171"/>
        <v>27.789444444444442</v>
      </c>
      <c r="AO226" s="33">
        <f t="shared" si="171"/>
        <v>27.789444444444442</v>
      </c>
      <c r="AP226" s="33">
        <f t="shared" si="171"/>
        <v>27.789444444444442</v>
      </c>
      <c r="AQ226" s="33">
        <f t="shared" si="171"/>
        <v>27.789444444444442</v>
      </c>
      <c r="AR226" s="33">
        <f t="shared" si="171"/>
        <v>27.789444444444442</v>
      </c>
      <c r="AS226" s="33">
        <f t="shared" si="171"/>
        <v>27.789444444444442</v>
      </c>
      <c r="AT226" s="33">
        <f t="shared" si="171"/>
        <v>27.789444444444442</v>
      </c>
      <c r="AU226" s="33">
        <f t="shared" si="171"/>
        <v>27.789444444444442</v>
      </c>
      <c r="AV226" s="33">
        <f t="shared" si="171"/>
        <v>27.789444444444442</v>
      </c>
    </row>
    <row r="227" spans="1:48" x14ac:dyDescent="0.25">
      <c r="A227" s="29">
        <v>44977</v>
      </c>
      <c r="B227" s="83" t="s">
        <v>464</v>
      </c>
      <c r="C227" s="84">
        <v>339420801</v>
      </c>
      <c r="D227" s="80">
        <v>6142.68</v>
      </c>
      <c r="E227" s="80">
        <v>5153.2</v>
      </c>
      <c r="F227" s="80">
        <v>42.66</v>
      </c>
      <c r="G227" s="80">
        <v>144</v>
      </c>
      <c r="AB227" s="33">
        <f>($E$227/$G$227)*0.5</f>
        <v>17.893055555555556</v>
      </c>
      <c r="AC227" s="33">
        <f t="shared" ref="AC227:AV227" si="172">($E$227/$G$227)</f>
        <v>35.786111111111111</v>
      </c>
      <c r="AD227" s="33">
        <f t="shared" si="172"/>
        <v>35.786111111111111</v>
      </c>
      <c r="AE227" s="33">
        <f t="shared" si="172"/>
        <v>35.786111111111111</v>
      </c>
      <c r="AF227" s="33">
        <f t="shared" si="172"/>
        <v>35.786111111111111</v>
      </c>
      <c r="AG227" s="33">
        <f t="shared" si="172"/>
        <v>35.786111111111111</v>
      </c>
      <c r="AH227" s="33">
        <f t="shared" si="172"/>
        <v>35.786111111111111</v>
      </c>
      <c r="AI227" s="33">
        <f t="shared" si="172"/>
        <v>35.786111111111111</v>
      </c>
      <c r="AJ227" s="33">
        <f t="shared" si="172"/>
        <v>35.786111111111111</v>
      </c>
      <c r="AK227" s="33">
        <f t="shared" si="172"/>
        <v>35.786111111111111</v>
      </c>
      <c r="AL227" s="33">
        <f t="shared" si="172"/>
        <v>35.786111111111111</v>
      </c>
      <c r="AM227" s="33">
        <f t="shared" si="172"/>
        <v>35.786111111111111</v>
      </c>
      <c r="AN227" s="33">
        <f t="shared" si="172"/>
        <v>35.786111111111111</v>
      </c>
      <c r="AO227" s="33">
        <f t="shared" si="172"/>
        <v>35.786111111111111</v>
      </c>
      <c r="AP227" s="33">
        <f t="shared" si="172"/>
        <v>35.786111111111111</v>
      </c>
      <c r="AQ227" s="33">
        <f t="shared" si="172"/>
        <v>35.786111111111111</v>
      </c>
      <c r="AR227" s="33">
        <f t="shared" si="172"/>
        <v>35.786111111111111</v>
      </c>
      <c r="AS227" s="33">
        <f t="shared" si="172"/>
        <v>35.786111111111111</v>
      </c>
      <c r="AT227" s="33">
        <f t="shared" si="172"/>
        <v>35.786111111111111</v>
      </c>
      <c r="AU227" s="33">
        <f t="shared" si="172"/>
        <v>35.786111111111111</v>
      </c>
      <c r="AV227" s="33">
        <f t="shared" si="172"/>
        <v>35.786111111111111</v>
      </c>
    </row>
    <row r="228" spans="1:48" x14ac:dyDescent="0.25">
      <c r="A228" s="29">
        <v>44984</v>
      </c>
      <c r="B228" s="83" t="s">
        <v>465</v>
      </c>
      <c r="C228" s="84">
        <v>95460901</v>
      </c>
      <c r="D228" s="80">
        <v>5989.7</v>
      </c>
      <c r="E228" s="80">
        <v>5024.8599999999997</v>
      </c>
      <c r="F228" s="80">
        <v>41.6</v>
      </c>
      <c r="G228" s="80">
        <v>144</v>
      </c>
      <c r="AB228" s="33">
        <f>($E$228/$G$228)*0.5</f>
        <v>17.447430555555556</v>
      </c>
      <c r="AC228" s="33">
        <f t="shared" ref="AC228:AV228" si="173">($E$228/$G$228)</f>
        <v>34.894861111111112</v>
      </c>
      <c r="AD228" s="33">
        <f t="shared" si="173"/>
        <v>34.894861111111112</v>
      </c>
      <c r="AE228" s="33">
        <f t="shared" si="173"/>
        <v>34.894861111111112</v>
      </c>
      <c r="AF228" s="33">
        <f t="shared" si="173"/>
        <v>34.894861111111112</v>
      </c>
      <c r="AG228" s="33">
        <f t="shared" si="173"/>
        <v>34.894861111111112</v>
      </c>
      <c r="AH228" s="33">
        <f t="shared" si="173"/>
        <v>34.894861111111112</v>
      </c>
      <c r="AI228" s="33">
        <f t="shared" si="173"/>
        <v>34.894861111111112</v>
      </c>
      <c r="AJ228" s="33">
        <f t="shared" si="173"/>
        <v>34.894861111111112</v>
      </c>
      <c r="AK228" s="33">
        <f t="shared" si="173"/>
        <v>34.894861111111112</v>
      </c>
      <c r="AL228" s="33">
        <f t="shared" si="173"/>
        <v>34.894861111111112</v>
      </c>
      <c r="AM228" s="33">
        <f t="shared" si="173"/>
        <v>34.894861111111112</v>
      </c>
      <c r="AN228" s="33">
        <f t="shared" si="173"/>
        <v>34.894861111111112</v>
      </c>
      <c r="AO228" s="33">
        <f t="shared" si="173"/>
        <v>34.894861111111112</v>
      </c>
      <c r="AP228" s="33">
        <f t="shared" si="173"/>
        <v>34.894861111111112</v>
      </c>
      <c r="AQ228" s="33">
        <f t="shared" si="173"/>
        <v>34.894861111111112</v>
      </c>
      <c r="AR228" s="33">
        <f t="shared" si="173"/>
        <v>34.894861111111112</v>
      </c>
      <c r="AS228" s="33">
        <f t="shared" si="173"/>
        <v>34.894861111111112</v>
      </c>
      <c r="AT228" s="33">
        <f t="shared" si="173"/>
        <v>34.894861111111112</v>
      </c>
      <c r="AU228" s="33">
        <f t="shared" si="173"/>
        <v>34.894861111111112</v>
      </c>
      <c r="AV228" s="33">
        <f t="shared" si="173"/>
        <v>34.894861111111112</v>
      </c>
    </row>
    <row r="229" spans="1:48" x14ac:dyDescent="0.25">
      <c r="A229" s="29">
        <v>44984</v>
      </c>
      <c r="B229" s="83">
        <v>2375105115</v>
      </c>
      <c r="C229" s="84">
        <v>237510501</v>
      </c>
      <c r="D229" s="80">
        <v>2184.38</v>
      </c>
      <c r="E229" s="80">
        <v>1832.52</v>
      </c>
      <c r="F229" s="80">
        <v>15.17</v>
      </c>
      <c r="G229" s="80">
        <v>144</v>
      </c>
      <c r="AB229" s="33">
        <f>($E$229/$G$229)*0.5</f>
        <v>6.362916666666667</v>
      </c>
      <c r="AC229" s="33">
        <f t="shared" ref="AC229:AV229" si="174">($E$229/$G$229)</f>
        <v>12.725833333333334</v>
      </c>
      <c r="AD229" s="33">
        <f t="shared" si="174"/>
        <v>12.725833333333334</v>
      </c>
      <c r="AE229" s="33">
        <f t="shared" si="174"/>
        <v>12.725833333333334</v>
      </c>
      <c r="AF229" s="33">
        <f t="shared" si="174"/>
        <v>12.725833333333334</v>
      </c>
      <c r="AG229" s="33">
        <f t="shared" si="174"/>
        <v>12.725833333333334</v>
      </c>
      <c r="AH229" s="33">
        <f t="shared" si="174"/>
        <v>12.725833333333334</v>
      </c>
      <c r="AI229" s="33">
        <f t="shared" si="174"/>
        <v>12.725833333333334</v>
      </c>
      <c r="AJ229" s="33">
        <f t="shared" si="174"/>
        <v>12.725833333333334</v>
      </c>
      <c r="AK229" s="33">
        <f t="shared" si="174"/>
        <v>12.725833333333334</v>
      </c>
      <c r="AL229" s="33">
        <f t="shared" si="174"/>
        <v>12.725833333333334</v>
      </c>
      <c r="AM229" s="33">
        <f t="shared" si="174"/>
        <v>12.725833333333334</v>
      </c>
      <c r="AN229" s="33">
        <f t="shared" si="174"/>
        <v>12.725833333333334</v>
      </c>
      <c r="AO229" s="33">
        <f t="shared" si="174"/>
        <v>12.725833333333334</v>
      </c>
      <c r="AP229" s="33">
        <f t="shared" si="174"/>
        <v>12.725833333333334</v>
      </c>
      <c r="AQ229" s="33">
        <f t="shared" si="174"/>
        <v>12.725833333333334</v>
      </c>
      <c r="AR229" s="33">
        <f t="shared" si="174"/>
        <v>12.725833333333334</v>
      </c>
      <c r="AS229" s="33">
        <f t="shared" si="174"/>
        <v>12.725833333333334</v>
      </c>
      <c r="AT229" s="33">
        <f t="shared" si="174"/>
        <v>12.725833333333334</v>
      </c>
      <c r="AU229" s="33">
        <f t="shared" si="174"/>
        <v>12.725833333333334</v>
      </c>
      <c r="AV229" s="33">
        <f t="shared" si="174"/>
        <v>12.725833333333334</v>
      </c>
    </row>
    <row r="230" spans="1:48" x14ac:dyDescent="0.25">
      <c r="A230" s="29">
        <v>44984</v>
      </c>
      <c r="B230" s="83">
        <v>2403026059</v>
      </c>
      <c r="C230" s="84">
        <v>240302640</v>
      </c>
      <c r="D230" s="80">
        <v>817.65</v>
      </c>
      <c r="E230" s="80">
        <v>685.94</v>
      </c>
      <c r="F230" s="80">
        <v>5.68</v>
      </c>
      <c r="G230" s="80">
        <v>144</v>
      </c>
      <c r="AB230" s="33">
        <f>($E$230/$G$230)*0.5</f>
        <v>2.3817361111111115</v>
      </c>
      <c r="AC230" s="33">
        <f t="shared" ref="AC230:AV230" si="175">($E$230/$G$230)</f>
        <v>4.763472222222223</v>
      </c>
      <c r="AD230" s="33">
        <f t="shared" si="175"/>
        <v>4.763472222222223</v>
      </c>
      <c r="AE230" s="33">
        <f t="shared" si="175"/>
        <v>4.763472222222223</v>
      </c>
      <c r="AF230" s="33">
        <f t="shared" si="175"/>
        <v>4.763472222222223</v>
      </c>
      <c r="AG230" s="33">
        <f t="shared" si="175"/>
        <v>4.763472222222223</v>
      </c>
      <c r="AH230" s="33">
        <f t="shared" si="175"/>
        <v>4.763472222222223</v>
      </c>
      <c r="AI230" s="33">
        <f t="shared" si="175"/>
        <v>4.763472222222223</v>
      </c>
      <c r="AJ230" s="33">
        <f t="shared" si="175"/>
        <v>4.763472222222223</v>
      </c>
      <c r="AK230" s="33">
        <f t="shared" si="175"/>
        <v>4.763472222222223</v>
      </c>
      <c r="AL230" s="33">
        <f t="shared" si="175"/>
        <v>4.763472222222223</v>
      </c>
      <c r="AM230" s="33">
        <f t="shared" si="175"/>
        <v>4.763472222222223</v>
      </c>
      <c r="AN230" s="33">
        <f t="shared" si="175"/>
        <v>4.763472222222223</v>
      </c>
      <c r="AO230" s="33">
        <f t="shared" si="175"/>
        <v>4.763472222222223</v>
      </c>
      <c r="AP230" s="33">
        <f t="shared" si="175"/>
        <v>4.763472222222223</v>
      </c>
      <c r="AQ230" s="33">
        <f t="shared" si="175"/>
        <v>4.763472222222223</v>
      </c>
      <c r="AR230" s="33">
        <f t="shared" si="175"/>
        <v>4.763472222222223</v>
      </c>
      <c r="AS230" s="33">
        <f t="shared" si="175"/>
        <v>4.763472222222223</v>
      </c>
      <c r="AT230" s="33">
        <f t="shared" si="175"/>
        <v>4.763472222222223</v>
      </c>
      <c r="AU230" s="33">
        <f t="shared" si="175"/>
        <v>4.763472222222223</v>
      </c>
      <c r="AV230" s="33">
        <f t="shared" si="175"/>
        <v>4.763472222222223</v>
      </c>
    </row>
    <row r="231" spans="1:48" x14ac:dyDescent="0.25">
      <c r="A231" s="29">
        <v>44984</v>
      </c>
      <c r="B231" s="83">
        <v>2562502135</v>
      </c>
      <c r="C231" s="84">
        <v>256250201</v>
      </c>
      <c r="D231" s="80">
        <v>1204.6099999999999</v>
      </c>
      <c r="E231" s="80">
        <v>1010.57</v>
      </c>
      <c r="F231" s="80">
        <v>8.3699999999999992</v>
      </c>
      <c r="G231" s="80">
        <v>144</v>
      </c>
      <c r="AB231" s="33">
        <f>($E$231/$G$231)*0.5</f>
        <v>3.5089236111111113</v>
      </c>
      <c r="AC231" s="33">
        <f t="shared" ref="AC231:AV231" si="176">($E$231/$G$231)</f>
        <v>7.0178472222222226</v>
      </c>
      <c r="AD231" s="33">
        <f t="shared" si="176"/>
        <v>7.0178472222222226</v>
      </c>
      <c r="AE231" s="33">
        <f t="shared" si="176"/>
        <v>7.0178472222222226</v>
      </c>
      <c r="AF231" s="33">
        <f t="shared" si="176"/>
        <v>7.0178472222222226</v>
      </c>
      <c r="AG231" s="33">
        <f t="shared" si="176"/>
        <v>7.0178472222222226</v>
      </c>
      <c r="AH231" s="33">
        <f t="shared" si="176"/>
        <v>7.0178472222222226</v>
      </c>
      <c r="AI231" s="33">
        <f t="shared" si="176"/>
        <v>7.0178472222222226</v>
      </c>
      <c r="AJ231" s="33">
        <f t="shared" si="176"/>
        <v>7.0178472222222226</v>
      </c>
      <c r="AK231" s="33">
        <f t="shared" si="176"/>
        <v>7.0178472222222226</v>
      </c>
      <c r="AL231" s="33">
        <f t="shared" si="176"/>
        <v>7.0178472222222226</v>
      </c>
      <c r="AM231" s="33">
        <f t="shared" si="176"/>
        <v>7.0178472222222226</v>
      </c>
      <c r="AN231" s="33">
        <f t="shared" si="176"/>
        <v>7.0178472222222226</v>
      </c>
      <c r="AO231" s="33">
        <f t="shared" si="176"/>
        <v>7.0178472222222226</v>
      </c>
      <c r="AP231" s="33">
        <f t="shared" si="176"/>
        <v>7.0178472222222226</v>
      </c>
      <c r="AQ231" s="33">
        <f t="shared" si="176"/>
        <v>7.0178472222222226</v>
      </c>
      <c r="AR231" s="33">
        <f t="shared" si="176"/>
        <v>7.0178472222222226</v>
      </c>
      <c r="AS231" s="33">
        <f t="shared" si="176"/>
        <v>7.0178472222222226</v>
      </c>
      <c r="AT231" s="33">
        <f t="shared" si="176"/>
        <v>7.0178472222222226</v>
      </c>
      <c r="AU231" s="33">
        <f t="shared" si="176"/>
        <v>7.0178472222222226</v>
      </c>
      <c r="AV231" s="33">
        <f t="shared" si="176"/>
        <v>7.0178472222222226</v>
      </c>
    </row>
    <row r="232" spans="1:48" x14ac:dyDescent="0.25">
      <c r="A232" s="29">
        <v>44984</v>
      </c>
      <c r="B232" s="83">
        <v>1595500110</v>
      </c>
      <c r="C232" s="84">
        <v>159550001</v>
      </c>
      <c r="D232" s="80">
        <v>9149.3799999999992</v>
      </c>
      <c r="E232" s="80">
        <v>7675.57</v>
      </c>
      <c r="F232" s="80">
        <v>63.54</v>
      </c>
      <c r="G232" s="80">
        <v>144</v>
      </c>
      <c r="AB232" s="38">
        <f>($E$232/$G$232)*0.5</f>
        <v>26.651284722222222</v>
      </c>
      <c r="AC232" s="33">
        <f t="shared" ref="AC232:AV232" si="177">($E$232/$G$232)</f>
        <v>53.302569444444444</v>
      </c>
      <c r="AD232" s="33">
        <f t="shared" si="177"/>
        <v>53.302569444444444</v>
      </c>
      <c r="AE232" s="33">
        <f t="shared" si="177"/>
        <v>53.302569444444444</v>
      </c>
      <c r="AF232" s="33">
        <f t="shared" si="177"/>
        <v>53.302569444444444</v>
      </c>
      <c r="AG232" s="33">
        <f t="shared" si="177"/>
        <v>53.302569444444444</v>
      </c>
      <c r="AH232" s="33">
        <f t="shared" si="177"/>
        <v>53.302569444444444</v>
      </c>
      <c r="AI232" s="33">
        <f t="shared" si="177"/>
        <v>53.302569444444444</v>
      </c>
      <c r="AJ232" s="33">
        <f t="shared" si="177"/>
        <v>53.302569444444444</v>
      </c>
      <c r="AK232" s="33">
        <f t="shared" si="177"/>
        <v>53.302569444444444</v>
      </c>
      <c r="AL232" s="33">
        <f t="shared" si="177"/>
        <v>53.302569444444444</v>
      </c>
      <c r="AM232" s="33">
        <f t="shared" si="177"/>
        <v>53.302569444444444</v>
      </c>
      <c r="AN232" s="33">
        <f t="shared" si="177"/>
        <v>53.302569444444444</v>
      </c>
      <c r="AO232" s="33">
        <f t="shared" si="177"/>
        <v>53.302569444444444</v>
      </c>
      <c r="AP232" s="33">
        <f t="shared" si="177"/>
        <v>53.302569444444444</v>
      </c>
      <c r="AQ232" s="33">
        <f t="shared" si="177"/>
        <v>53.302569444444444</v>
      </c>
      <c r="AR232" s="33">
        <f t="shared" si="177"/>
        <v>53.302569444444444</v>
      </c>
      <c r="AS232" s="33">
        <f t="shared" si="177"/>
        <v>53.302569444444444</v>
      </c>
      <c r="AT232" s="33">
        <f t="shared" si="177"/>
        <v>53.302569444444444</v>
      </c>
      <c r="AU232" s="33">
        <f t="shared" si="177"/>
        <v>53.302569444444444</v>
      </c>
      <c r="AV232" s="33">
        <f t="shared" si="177"/>
        <v>53.302569444444444</v>
      </c>
    </row>
    <row r="233" spans="1:48" x14ac:dyDescent="0.25">
      <c r="F233" s="17"/>
      <c r="AB233" s="35">
        <f>SUM(AB34:AB232)</f>
        <v>5785.4341694574669</v>
      </c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</row>
    <row r="234" spans="1:48" x14ac:dyDescent="0.25">
      <c r="F234" s="17"/>
    </row>
    <row r="235" spans="1:48" x14ac:dyDescent="0.25">
      <c r="A235" s="29">
        <v>44990</v>
      </c>
      <c r="B235" s="83">
        <v>8490511132</v>
      </c>
      <c r="C235" s="84">
        <v>849051101</v>
      </c>
      <c r="D235" s="80">
        <v>1899.76</v>
      </c>
      <c r="E235" s="80">
        <v>1593.74</v>
      </c>
      <c r="F235" s="80">
        <v>13.19</v>
      </c>
      <c r="G235" s="80">
        <v>144</v>
      </c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>
        <f>($E$235/$G$235)*0.5</f>
        <v>5.5338194444444442</v>
      </c>
      <c r="AD235" s="33">
        <f t="shared" ref="AD235:AV235" si="178">($E$235/$G$235)</f>
        <v>11.067638888888888</v>
      </c>
      <c r="AE235" s="33">
        <f t="shared" si="178"/>
        <v>11.067638888888888</v>
      </c>
      <c r="AF235" s="33">
        <f t="shared" si="178"/>
        <v>11.067638888888888</v>
      </c>
      <c r="AG235" s="33">
        <f t="shared" si="178"/>
        <v>11.067638888888888</v>
      </c>
      <c r="AH235" s="33">
        <f t="shared" si="178"/>
        <v>11.067638888888888</v>
      </c>
      <c r="AI235" s="33">
        <f t="shared" si="178"/>
        <v>11.067638888888888</v>
      </c>
      <c r="AJ235" s="33">
        <f t="shared" si="178"/>
        <v>11.067638888888888</v>
      </c>
      <c r="AK235" s="33">
        <f t="shared" si="178"/>
        <v>11.067638888888888</v>
      </c>
      <c r="AL235" s="33">
        <f t="shared" si="178"/>
        <v>11.067638888888888</v>
      </c>
      <c r="AM235" s="33">
        <f t="shared" si="178"/>
        <v>11.067638888888888</v>
      </c>
      <c r="AN235" s="33">
        <f t="shared" si="178"/>
        <v>11.067638888888888</v>
      </c>
      <c r="AO235" s="33">
        <f t="shared" si="178"/>
        <v>11.067638888888888</v>
      </c>
      <c r="AP235" s="33">
        <f t="shared" si="178"/>
        <v>11.067638888888888</v>
      </c>
      <c r="AQ235" s="33">
        <f t="shared" si="178"/>
        <v>11.067638888888888</v>
      </c>
      <c r="AR235" s="33">
        <f t="shared" si="178"/>
        <v>11.067638888888888</v>
      </c>
      <c r="AS235" s="33">
        <f t="shared" si="178"/>
        <v>11.067638888888888</v>
      </c>
      <c r="AT235" s="33">
        <f t="shared" si="178"/>
        <v>11.067638888888888</v>
      </c>
      <c r="AU235" s="33">
        <f t="shared" si="178"/>
        <v>11.067638888888888</v>
      </c>
      <c r="AV235" s="33">
        <f t="shared" si="178"/>
        <v>11.067638888888888</v>
      </c>
    </row>
    <row r="236" spans="1:48" x14ac:dyDescent="0.25">
      <c r="A236" s="29">
        <v>44990</v>
      </c>
      <c r="B236" s="83">
        <v>9237319149</v>
      </c>
      <c r="C236" s="84">
        <v>923731901</v>
      </c>
      <c r="D236" s="80">
        <v>516.38</v>
      </c>
      <c r="E236" s="80">
        <v>433.2</v>
      </c>
      <c r="F236" s="80">
        <v>3.59</v>
      </c>
      <c r="G236" s="80">
        <v>144</v>
      </c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>
        <f>($E$236/$G$236)*0.5</f>
        <v>1.5041666666666667</v>
      </c>
      <c r="AD236" s="33">
        <f t="shared" ref="AD236:AV236" si="179">($E$236/$G$236)</f>
        <v>3.0083333333333333</v>
      </c>
      <c r="AE236" s="33">
        <f t="shared" si="179"/>
        <v>3.0083333333333333</v>
      </c>
      <c r="AF236" s="33">
        <f t="shared" si="179"/>
        <v>3.0083333333333333</v>
      </c>
      <c r="AG236" s="33">
        <f t="shared" si="179"/>
        <v>3.0083333333333333</v>
      </c>
      <c r="AH236" s="33">
        <f t="shared" si="179"/>
        <v>3.0083333333333333</v>
      </c>
      <c r="AI236" s="33">
        <f t="shared" si="179"/>
        <v>3.0083333333333333</v>
      </c>
      <c r="AJ236" s="33">
        <f t="shared" si="179"/>
        <v>3.0083333333333333</v>
      </c>
      <c r="AK236" s="33">
        <f t="shared" si="179"/>
        <v>3.0083333333333333</v>
      </c>
      <c r="AL236" s="33">
        <f t="shared" si="179"/>
        <v>3.0083333333333333</v>
      </c>
      <c r="AM236" s="33">
        <f t="shared" si="179"/>
        <v>3.0083333333333333</v>
      </c>
      <c r="AN236" s="33">
        <f t="shared" si="179"/>
        <v>3.0083333333333333</v>
      </c>
      <c r="AO236" s="33">
        <f t="shared" si="179"/>
        <v>3.0083333333333333</v>
      </c>
      <c r="AP236" s="33">
        <f t="shared" si="179"/>
        <v>3.0083333333333333</v>
      </c>
      <c r="AQ236" s="33">
        <f t="shared" si="179"/>
        <v>3.0083333333333333</v>
      </c>
      <c r="AR236" s="33">
        <f t="shared" si="179"/>
        <v>3.0083333333333333</v>
      </c>
      <c r="AS236" s="33">
        <f t="shared" si="179"/>
        <v>3.0083333333333333</v>
      </c>
      <c r="AT236" s="33">
        <f t="shared" si="179"/>
        <v>3.0083333333333333</v>
      </c>
      <c r="AU236" s="33">
        <f t="shared" si="179"/>
        <v>3.0083333333333333</v>
      </c>
      <c r="AV236" s="33">
        <f t="shared" si="179"/>
        <v>3.0083333333333333</v>
      </c>
    </row>
    <row r="237" spans="1:48" x14ac:dyDescent="0.25">
      <c r="A237" s="29">
        <v>44990</v>
      </c>
      <c r="B237" s="83">
        <v>2306705123</v>
      </c>
      <c r="C237" s="84">
        <v>230670501</v>
      </c>
      <c r="D237" s="80">
        <v>673.29</v>
      </c>
      <c r="E237" s="80">
        <v>564.83000000000004</v>
      </c>
      <c r="F237" s="80">
        <v>4.68</v>
      </c>
      <c r="G237" s="80">
        <v>144</v>
      </c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>
        <f>($E$237/$G$237)*0.5</f>
        <v>1.9612152777777778</v>
      </c>
      <c r="AD237" s="33">
        <f t="shared" ref="AD237:AV237" si="180">($E$237/$G$237)</f>
        <v>3.9224305555555556</v>
      </c>
      <c r="AE237" s="33">
        <f t="shared" si="180"/>
        <v>3.9224305555555556</v>
      </c>
      <c r="AF237" s="33">
        <f t="shared" si="180"/>
        <v>3.9224305555555556</v>
      </c>
      <c r="AG237" s="33">
        <f t="shared" si="180"/>
        <v>3.9224305555555556</v>
      </c>
      <c r="AH237" s="33">
        <f t="shared" si="180"/>
        <v>3.9224305555555556</v>
      </c>
      <c r="AI237" s="33">
        <f t="shared" si="180"/>
        <v>3.9224305555555556</v>
      </c>
      <c r="AJ237" s="33">
        <f t="shared" si="180"/>
        <v>3.9224305555555556</v>
      </c>
      <c r="AK237" s="33">
        <f t="shared" si="180"/>
        <v>3.9224305555555556</v>
      </c>
      <c r="AL237" s="33">
        <f t="shared" si="180"/>
        <v>3.9224305555555556</v>
      </c>
      <c r="AM237" s="33">
        <f t="shared" si="180"/>
        <v>3.9224305555555556</v>
      </c>
      <c r="AN237" s="33">
        <f t="shared" si="180"/>
        <v>3.9224305555555556</v>
      </c>
      <c r="AO237" s="33">
        <f t="shared" si="180"/>
        <v>3.9224305555555556</v>
      </c>
      <c r="AP237" s="33">
        <f t="shared" si="180"/>
        <v>3.9224305555555556</v>
      </c>
      <c r="AQ237" s="33">
        <f t="shared" si="180"/>
        <v>3.9224305555555556</v>
      </c>
      <c r="AR237" s="33">
        <f t="shared" si="180"/>
        <v>3.9224305555555556</v>
      </c>
      <c r="AS237" s="33">
        <f t="shared" si="180"/>
        <v>3.9224305555555556</v>
      </c>
      <c r="AT237" s="33">
        <f t="shared" si="180"/>
        <v>3.9224305555555556</v>
      </c>
      <c r="AU237" s="33">
        <f t="shared" si="180"/>
        <v>3.9224305555555556</v>
      </c>
      <c r="AV237" s="33">
        <f t="shared" si="180"/>
        <v>3.9224305555555556</v>
      </c>
    </row>
    <row r="238" spans="1:48" x14ac:dyDescent="0.25">
      <c r="A238" s="29">
        <v>44998</v>
      </c>
      <c r="B238" s="83" t="s">
        <v>472</v>
      </c>
      <c r="C238" s="84">
        <v>84880601</v>
      </c>
      <c r="D238" s="80">
        <v>583.76</v>
      </c>
      <c r="E238" s="80">
        <v>489.73</v>
      </c>
      <c r="F238" s="80">
        <v>4.05</v>
      </c>
      <c r="G238" s="80">
        <v>144</v>
      </c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>
        <f>($E$238/$G$238)*0.5</f>
        <v>1.700451388888889</v>
      </c>
      <c r="AD238" s="33">
        <f t="shared" ref="AD238:AV238" si="181">($E$238/$G$238)</f>
        <v>3.4009027777777781</v>
      </c>
      <c r="AE238" s="33">
        <f t="shared" si="181"/>
        <v>3.4009027777777781</v>
      </c>
      <c r="AF238" s="33">
        <f t="shared" si="181"/>
        <v>3.4009027777777781</v>
      </c>
      <c r="AG238" s="33">
        <f t="shared" si="181"/>
        <v>3.4009027777777781</v>
      </c>
      <c r="AH238" s="33">
        <f t="shared" si="181"/>
        <v>3.4009027777777781</v>
      </c>
      <c r="AI238" s="33">
        <f t="shared" si="181"/>
        <v>3.4009027777777781</v>
      </c>
      <c r="AJ238" s="33">
        <f t="shared" si="181"/>
        <v>3.4009027777777781</v>
      </c>
      <c r="AK238" s="33">
        <f t="shared" si="181"/>
        <v>3.4009027777777781</v>
      </c>
      <c r="AL238" s="33">
        <f t="shared" si="181"/>
        <v>3.4009027777777781</v>
      </c>
      <c r="AM238" s="33">
        <f t="shared" si="181"/>
        <v>3.4009027777777781</v>
      </c>
      <c r="AN238" s="33">
        <f t="shared" si="181"/>
        <v>3.4009027777777781</v>
      </c>
      <c r="AO238" s="33">
        <f t="shared" si="181"/>
        <v>3.4009027777777781</v>
      </c>
      <c r="AP238" s="33">
        <f t="shared" si="181"/>
        <v>3.4009027777777781</v>
      </c>
      <c r="AQ238" s="33">
        <f t="shared" si="181"/>
        <v>3.4009027777777781</v>
      </c>
      <c r="AR238" s="33">
        <f t="shared" si="181"/>
        <v>3.4009027777777781</v>
      </c>
      <c r="AS238" s="33">
        <f t="shared" si="181"/>
        <v>3.4009027777777781</v>
      </c>
      <c r="AT238" s="33">
        <f t="shared" si="181"/>
        <v>3.4009027777777781</v>
      </c>
      <c r="AU238" s="33">
        <f t="shared" si="181"/>
        <v>3.4009027777777781</v>
      </c>
      <c r="AV238" s="33">
        <f t="shared" si="181"/>
        <v>3.4009027777777781</v>
      </c>
    </row>
    <row r="239" spans="1:48" x14ac:dyDescent="0.25">
      <c r="A239" s="29">
        <v>44998</v>
      </c>
      <c r="B239" s="83" t="s">
        <v>473</v>
      </c>
      <c r="C239" s="84">
        <v>906121101</v>
      </c>
      <c r="D239" s="80">
        <v>7633.05</v>
      </c>
      <c r="E239" s="80">
        <v>6403.5</v>
      </c>
      <c r="F239" s="80">
        <v>53.01</v>
      </c>
      <c r="G239" s="80">
        <v>144</v>
      </c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>
        <f>($E$239/$G$239)*0.5</f>
        <v>22.234375</v>
      </c>
      <c r="AD239" s="33">
        <f t="shared" ref="AD239:AV239" si="182">($E$239/$G$239)</f>
        <v>44.46875</v>
      </c>
      <c r="AE239" s="33">
        <f t="shared" si="182"/>
        <v>44.46875</v>
      </c>
      <c r="AF239" s="33">
        <f t="shared" si="182"/>
        <v>44.46875</v>
      </c>
      <c r="AG239" s="33">
        <f t="shared" si="182"/>
        <v>44.46875</v>
      </c>
      <c r="AH239" s="33">
        <f t="shared" si="182"/>
        <v>44.46875</v>
      </c>
      <c r="AI239" s="33">
        <f t="shared" si="182"/>
        <v>44.46875</v>
      </c>
      <c r="AJ239" s="33">
        <f t="shared" si="182"/>
        <v>44.46875</v>
      </c>
      <c r="AK239" s="33">
        <f t="shared" si="182"/>
        <v>44.46875</v>
      </c>
      <c r="AL239" s="33">
        <f t="shared" si="182"/>
        <v>44.46875</v>
      </c>
      <c r="AM239" s="33">
        <f t="shared" si="182"/>
        <v>44.46875</v>
      </c>
      <c r="AN239" s="33">
        <f t="shared" si="182"/>
        <v>44.46875</v>
      </c>
      <c r="AO239" s="33">
        <f t="shared" si="182"/>
        <v>44.46875</v>
      </c>
      <c r="AP239" s="33">
        <f t="shared" si="182"/>
        <v>44.46875</v>
      </c>
      <c r="AQ239" s="33">
        <f t="shared" si="182"/>
        <v>44.46875</v>
      </c>
      <c r="AR239" s="33">
        <f t="shared" si="182"/>
        <v>44.46875</v>
      </c>
      <c r="AS239" s="33">
        <f t="shared" si="182"/>
        <v>44.46875</v>
      </c>
      <c r="AT239" s="33">
        <f t="shared" si="182"/>
        <v>44.46875</v>
      </c>
      <c r="AU239" s="33">
        <f t="shared" si="182"/>
        <v>44.46875</v>
      </c>
      <c r="AV239" s="33">
        <f t="shared" si="182"/>
        <v>44.46875</v>
      </c>
    </row>
    <row r="240" spans="1:48" x14ac:dyDescent="0.25">
      <c r="A240" s="29">
        <v>44998</v>
      </c>
      <c r="B240" s="83">
        <v>3751509154</v>
      </c>
      <c r="C240" s="84">
        <v>375150901</v>
      </c>
      <c r="D240" s="80">
        <v>424.25</v>
      </c>
      <c r="E240" s="80">
        <v>355.91</v>
      </c>
      <c r="F240" s="80">
        <v>2.95</v>
      </c>
      <c r="G240" s="80">
        <v>144</v>
      </c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>
        <f>($E$240/$G$240)*0.5</f>
        <v>1.2357986111111112</v>
      </c>
      <c r="AD240" s="33">
        <f t="shared" ref="AD240:AV240" si="183">($E$240/$G$240)</f>
        <v>2.4715972222222224</v>
      </c>
      <c r="AE240" s="33">
        <f t="shared" si="183"/>
        <v>2.4715972222222224</v>
      </c>
      <c r="AF240" s="33">
        <f t="shared" si="183"/>
        <v>2.4715972222222224</v>
      </c>
      <c r="AG240" s="33">
        <f t="shared" si="183"/>
        <v>2.4715972222222224</v>
      </c>
      <c r="AH240" s="33">
        <f t="shared" si="183"/>
        <v>2.4715972222222224</v>
      </c>
      <c r="AI240" s="33">
        <f t="shared" si="183"/>
        <v>2.4715972222222224</v>
      </c>
      <c r="AJ240" s="33">
        <f t="shared" si="183"/>
        <v>2.4715972222222224</v>
      </c>
      <c r="AK240" s="33">
        <f t="shared" si="183"/>
        <v>2.4715972222222224</v>
      </c>
      <c r="AL240" s="33">
        <f t="shared" si="183"/>
        <v>2.4715972222222224</v>
      </c>
      <c r="AM240" s="33">
        <f t="shared" si="183"/>
        <v>2.4715972222222224</v>
      </c>
      <c r="AN240" s="33">
        <f t="shared" si="183"/>
        <v>2.4715972222222224</v>
      </c>
      <c r="AO240" s="33">
        <f t="shared" si="183"/>
        <v>2.4715972222222224</v>
      </c>
      <c r="AP240" s="33">
        <f t="shared" si="183"/>
        <v>2.4715972222222224</v>
      </c>
      <c r="AQ240" s="33">
        <f t="shared" si="183"/>
        <v>2.4715972222222224</v>
      </c>
      <c r="AR240" s="33">
        <f t="shared" si="183"/>
        <v>2.4715972222222224</v>
      </c>
      <c r="AS240" s="33">
        <f t="shared" si="183"/>
        <v>2.4715972222222224</v>
      </c>
      <c r="AT240" s="33">
        <f t="shared" si="183"/>
        <v>2.4715972222222224</v>
      </c>
      <c r="AU240" s="33">
        <f t="shared" si="183"/>
        <v>2.4715972222222224</v>
      </c>
      <c r="AV240" s="33">
        <f t="shared" si="183"/>
        <v>2.4715972222222224</v>
      </c>
    </row>
    <row r="241" spans="1:48" x14ac:dyDescent="0.25">
      <c r="A241" s="29">
        <v>44998</v>
      </c>
      <c r="B241" s="83">
        <v>4590606175</v>
      </c>
      <c r="C241" s="84">
        <v>459060601</v>
      </c>
      <c r="D241" s="80">
        <v>233.9</v>
      </c>
      <c r="E241" s="80">
        <v>196.23</v>
      </c>
      <c r="F241" s="80">
        <v>1.62</v>
      </c>
      <c r="G241" s="80">
        <v>144</v>
      </c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>
        <f>($E$241/$G$241)*0.5</f>
        <v>0.68135416666666659</v>
      </c>
      <c r="AD241" s="33">
        <f t="shared" ref="AD241:AV241" si="184">($E$241/$G$241)</f>
        <v>1.3627083333333332</v>
      </c>
      <c r="AE241" s="33">
        <f t="shared" si="184"/>
        <v>1.3627083333333332</v>
      </c>
      <c r="AF241" s="33">
        <f t="shared" si="184"/>
        <v>1.3627083333333332</v>
      </c>
      <c r="AG241" s="33">
        <f t="shared" si="184"/>
        <v>1.3627083333333332</v>
      </c>
      <c r="AH241" s="33">
        <f t="shared" si="184"/>
        <v>1.3627083333333332</v>
      </c>
      <c r="AI241" s="33">
        <f t="shared" si="184"/>
        <v>1.3627083333333332</v>
      </c>
      <c r="AJ241" s="33">
        <f t="shared" si="184"/>
        <v>1.3627083333333332</v>
      </c>
      <c r="AK241" s="33">
        <f t="shared" si="184"/>
        <v>1.3627083333333332</v>
      </c>
      <c r="AL241" s="33">
        <f t="shared" si="184"/>
        <v>1.3627083333333332</v>
      </c>
      <c r="AM241" s="33">
        <f t="shared" si="184"/>
        <v>1.3627083333333332</v>
      </c>
      <c r="AN241" s="33">
        <f t="shared" si="184"/>
        <v>1.3627083333333332</v>
      </c>
      <c r="AO241" s="33">
        <f t="shared" si="184"/>
        <v>1.3627083333333332</v>
      </c>
      <c r="AP241" s="33">
        <f t="shared" si="184"/>
        <v>1.3627083333333332</v>
      </c>
      <c r="AQ241" s="33">
        <f t="shared" si="184"/>
        <v>1.3627083333333332</v>
      </c>
      <c r="AR241" s="33">
        <f t="shared" si="184"/>
        <v>1.3627083333333332</v>
      </c>
      <c r="AS241" s="33">
        <f t="shared" si="184"/>
        <v>1.3627083333333332</v>
      </c>
      <c r="AT241" s="33">
        <f t="shared" si="184"/>
        <v>1.3627083333333332</v>
      </c>
      <c r="AU241" s="33">
        <f t="shared" si="184"/>
        <v>1.3627083333333332</v>
      </c>
      <c r="AV241" s="33">
        <f t="shared" si="184"/>
        <v>1.3627083333333332</v>
      </c>
    </row>
    <row r="242" spans="1:48" x14ac:dyDescent="0.25">
      <c r="A242" s="29">
        <v>44998</v>
      </c>
      <c r="B242" s="83" t="s">
        <v>476</v>
      </c>
      <c r="C242" s="84">
        <v>817351101</v>
      </c>
      <c r="D242" s="80">
        <v>4574.3900000000003</v>
      </c>
      <c r="E242" s="80">
        <v>3837.54</v>
      </c>
      <c r="F242" s="80">
        <v>31.77</v>
      </c>
      <c r="G242" s="80">
        <v>144</v>
      </c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>
        <f>($E$242/$G$242)*0.5</f>
        <v>13.324791666666666</v>
      </c>
      <c r="AD242" s="33">
        <f t="shared" ref="AD242:AV242" si="185">($E$242/$G$242)</f>
        <v>26.649583333333332</v>
      </c>
      <c r="AE242" s="33">
        <f t="shared" si="185"/>
        <v>26.649583333333332</v>
      </c>
      <c r="AF242" s="33">
        <f t="shared" si="185"/>
        <v>26.649583333333332</v>
      </c>
      <c r="AG242" s="33">
        <f t="shared" si="185"/>
        <v>26.649583333333332</v>
      </c>
      <c r="AH242" s="33">
        <f t="shared" si="185"/>
        <v>26.649583333333332</v>
      </c>
      <c r="AI242" s="33">
        <f t="shared" si="185"/>
        <v>26.649583333333332</v>
      </c>
      <c r="AJ242" s="33">
        <f t="shared" si="185"/>
        <v>26.649583333333332</v>
      </c>
      <c r="AK242" s="33">
        <f t="shared" si="185"/>
        <v>26.649583333333332</v>
      </c>
      <c r="AL242" s="33">
        <f t="shared" si="185"/>
        <v>26.649583333333332</v>
      </c>
      <c r="AM242" s="33">
        <f t="shared" si="185"/>
        <v>26.649583333333332</v>
      </c>
      <c r="AN242" s="33">
        <f t="shared" si="185"/>
        <v>26.649583333333332</v>
      </c>
      <c r="AO242" s="33">
        <f t="shared" si="185"/>
        <v>26.649583333333332</v>
      </c>
      <c r="AP242" s="33">
        <f t="shared" si="185"/>
        <v>26.649583333333332</v>
      </c>
      <c r="AQ242" s="33">
        <f t="shared" si="185"/>
        <v>26.649583333333332</v>
      </c>
      <c r="AR242" s="33">
        <f t="shared" si="185"/>
        <v>26.649583333333332</v>
      </c>
      <c r="AS242" s="33">
        <f t="shared" si="185"/>
        <v>26.649583333333332</v>
      </c>
      <c r="AT242" s="33">
        <f t="shared" si="185"/>
        <v>26.649583333333332</v>
      </c>
      <c r="AU242" s="33">
        <f t="shared" si="185"/>
        <v>26.649583333333332</v>
      </c>
      <c r="AV242" s="33">
        <f t="shared" si="185"/>
        <v>26.649583333333332</v>
      </c>
    </row>
    <row r="243" spans="1:48" x14ac:dyDescent="0.25">
      <c r="A243" s="29">
        <v>44998</v>
      </c>
      <c r="B243" s="83" t="s">
        <v>477</v>
      </c>
      <c r="C243" s="84">
        <v>748840901</v>
      </c>
      <c r="D243" s="80">
        <v>1456.27</v>
      </c>
      <c r="E243" s="80">
        <v>1221.69</v>
      </c>
      <c r="F243" s="80">
        <v>10.11</v>
      </c>
      <c r="G243" s="80">
        <v>144</v>
      </c>
      <c r="Z243" s="35"/>
      <c r="AA243" s="35"/>
      <c r="AB243" s="33"/>
      <c r="AC243" s="33">
        <f>($E$243/$G$243)*0.5</f>
        <v>4.2419791666666669</v>
      </c>
      <c r="AD243" s="33">
        <f t="shared" ref="AD243:AV243" si="186">($E$243/$G$243)</f>
        <v>8.4839583333333337</v>
      </c>
      <c r="AE243" s="33">
        <f t="shared" si="186"/>
        <v>8.4839583333333337</v>
      </c>
      <c r="AF243" s="33">
        <f t="shared" si="186"/>
        <v>8.4839583333333337</v>
      </c>
      <c r="AG243" s="33">
        <f t="shared" si="186"/>
        <v>8.4839583333333337</v>
      </c>
      <c r="AH243" s="33">
        <f t="shared" si="186"/>
        <v>8.4839583333333337</v>
      </c>
      <c r="AI243" s="33">
        <f t="shared" si="186"/>
        <v>8.4839583333333337</v>
      </c>
      <c r="AJ243" s="33">
        <f t="shared" si="186"/>
        <v>8.4839583333333337</v>
      </c>
      <c r="AK243" s="33">
        <f t="shared" si="186"/>
        <v>8.4839583333333337</v>
      </c>
      <c r="AL243" s="33">
        <f t="shared" si="186"/>
        <v>8.4839583333333337</v>
      </c>
      <c r="AM243" s="33">
        <f t="shared" si="186"/>
        <v>8.4839583333333337</v>
      </c>
      <c r="AN243" s="33">
        <f t="shared" si="186"/>
        <v>8.4839583333333337</v>
      </c>
      <c r="AO243" s="33">
        <f t="shared" si="186"/>
        <v>8.4839583333333337</v>
      </c>
      <c r="AP243" s="33">
        <f t="shared" si="186"/>
        <v>8.4839583333333337</v>
      </c>
      <c r="AQ243" s="33">
        <f t="shared" si="186"/>
        <v>8.4839583333333337</v>
      </c>
      <c r="AR243" s="33">
        <f t="shared" si="186"/>
        <v>8.4839583333333337</v>
      </c>
      <c r="AS243" s="33">
        <f t="shared" si="186"/>
        <v>8.4839583333333337</v>
      </c>
      <c r="AT243" s="33">
        <f t="shared" si="186"/>
        <v>8.4839583333333337</v>
      </c>
      <c r="AU243" s="33">
        <f t="shared" si="186"/>
        <v>8.4839583333333337</v>
      </c>
      <c r="AV243" s="33">
        <f t="shared" si="186"/>
        <v>8.4839583333333337</v>
      </c>
    </row>
    <row r="244" spans="1:48" x14ac:dyDescent="0.25">
      <c r="A244" s="29">
        <v>45005</v>
      </c>
      <c r="B244" s="83">
        <v>3838208242</v>
      </c>
      <c r="C244" s="84">
        <v>383820801</v>
      </c>
      <c r="D244" s="80">
        <v>6333.5</v>
      </c>
      <c r="E244" s="80">
        <v>5313.28</v>
      </c>
      <c r="F244" s="80">
        <v>43.98</v>
      </c>
      <c r="G244" s="80">
        <v>144</v>
      </c>
      <c r="AB244" s="33"/>
      <c r="AC244" s="33">
        <f>($E$244/$G$244)*0.5</f>
        <v>18.448888888888888</v>
      </c>
      <c r="AD244" s="33">
        <f t="shared" ref="AD244:AV244" si="187">($E$244/$G$244)</f>
        <v>36.897777777777776</v>
      </c>
      <c r="AE244" s="33">
        <f t="shared" si="187"/>
        <v>36.897777777777776</v>
      </c>
      <c r="AF244" s="33">
        <f t="shared" si="187"/>
        <v>36.897777777777776</v>
      </c>
      <c r="AG244" s="33">
        <f t="shared" si="187"/>
        <v>36.897777777777776</v>
      </c>
      <c r="AH244" s="33">
        <f t="shared" si="187"/>
        <v>36.897777777777776</v>
      </c>
      <c r="AI244" s="33">
        <f t="shared" si="187"/>
        <v>36.897777777777776</v>
      </c>
      <c r="AJ244" s="33">
        <f t="shared" si="187"/>
        <v>36.897777777777776</v>
      </c>
      <c r="AK244" s="33">
        <f t="shared" si="187"/>
        <v>36.897777777777776</v>
      </c>
      <c r="AL244" s="33">
        <f t="shared" si="187"/>
        <v>36.897777777777776</v>
      </c>
      <c r="AM244" s="33">
        <f t="shared" si="187"/>
        <v>36.897777777777776</v>
      </c>
      <c r="AN244" s="33">
        <f t="shared" si="187"/>
        <v>36.897777777777776</v>
      </c>
      <c r="AO244" s="33">
        <f t="shared" si="187"/>
        <v>36.897777777777776</v>
      </c>
      <c r="AP244" s="33">
        <f t="shared" si="187"/>
        <v>36.897777777777776</v>
      </c>
      <c r="AQ244" s="33">
        <f t="shared" si="187"/>
        <v>36.897777777777776</v>
      </c>
      <c r="AR244" s="33">
        <f t="shared" si="187"/>
        <v>36.897777777777776</v>
      </c>
      <c r="AS244" s="33">
        <f t="shared" si="187"/>
        <v>36.897777777777776</v>
      </c>
      <c r="AT244" s="33">
        <f t="shared" si="187"/>
        <v>36.897777777777776</v>
      </c>
      <c r="AU244" s="33">
        <f t="shared" si="187"/>
        <v>36.897777777777776</v>
      </c>
      <c r="AV244" s="33">
        <f t="shared" si="187"/>
        <v>36.897777777777776</v>
      </c>
    </row>
    <row r="245" spans="1:48" x14ac:dyDescent="0.25">
      <c r="A245" s="29">
        <v>45005</v>
      </c>
      <c r="B245" s="83">
        <v>7411413129</v>
      </c>
      <c r="C245" s="84">
        <v>741141301</v>
      </c>
      <c r="D245" s="80">
        <v>6203.9</v>
      </c>
      <c r="E245" s="80">
        <v>5204.5600000000004</v>
      </c>
      <c r="F245" s="80">
        <v>43.08</v>
      </c>
      <c r="G245" s="80">
        <v>144</v>
      </c>
      <c r="AB245" s="33"/>
      <c r="AC245" s="33">
        <f>($E$245/$G$245)*0.5</f>
        <v>18.07138888888889</v>
      </c>
      <c r="AD245" s="33">
        <f t="shared" ref="AD245:AV245" si="188">($E$245/$G$245)</f>
        <v>36.142777777777781</v>
      </c>
      <c r="AE245" s="33">
        <f t="shared" si="188"/>
        <v>36.142777777777781</v>
      </c>
      <c r="AF245" s="33">
        <f t="shared" si="188"/>
        <v>36.142777777777781</v>
      </c>
      <c r="AG245" s="33">
        <f t="shared" si="188"/>
        <v>36.142777777777781</v>
      </c>
      <c r="AH245" s="33">
        <f t="shared" si="188"/>
        <v>36.142777777777781</v>
      </c>
      <c r="AI245" s="33">
        <f t="shared" si="188"/>
        <v>36.142777777777781</v>
      </c>
      <c r="AJ245" s="33">
        <f t="shared" si="188"/>
        <v>36.142777777777781</v>
      </c>
      <c r="AK245" s="33">
        <f t="shared" si="188"/>
        <v>36.142777777777781</v>
      </c>
      <c r="AL245" s="33">
        <f t="shared" si="188"/>
        <v>36.142777777777781</v>
      </c>
      <c r="AM245" s="33">
        <f t="shared" si="188"/>
        <v>36.142777777777781</v>
      </c>
      <c r="AN245" s="33">
        <f t="shared" si="188"/>
        <v>36.142777777777781</v>
      </c>
      <c r="AO245" s="33">
        <f t="shared" si="188"/>
        <v>36.142777777777781</v>
      </c>
      <c r="AP245" s="33">
        <f t="shared" si="188"/>
        <v>36.142777777777781</v>
      </c>
      <c r="AQ245" s="33">
        <f t="shared" si="188"/>
        <v>36.142777777777781</v>
      </c>
      <c r="AR245" s="33">
        <f t="shared" si="188"/>
        <v>36.142777777777781</v>
      </c>
      <c r="AS245" s="33">
        <f t="shared" si="188"/>
        <v>36.142777777777781</v>
      </c>
      <c r="AT245" s="33">
        <f t="shared" si="188"/>
        <v>36.142777777777781</v>
      </c>
      <c r="AU245" s="33">
        <f t="shared" si="188"/>
        <v>36.142777777777781</v>
      </c>
      <c r="AV245" s="33">
        <f t="shared" si="188"/>
        <v>36.142777777777781</v>
      </c>
    </row>
    <row r="246" spans="1:48" x14ac:dyDescent="0.25">
      <c r="A246" s="29">
        <v>45005</v>
      </c>
      <c r="B246" s="83">
        <v>3661213116</v>
      </c>
      <c r="C246" s="84">
        <v>366121301</v>
      </c>
      <c r="D246" s="80">
        <v>185.67</v>
      </c>
      <c r="E246" s="80">
        <v>155.76</v>
      </c>
      <c r="F246" s="80">
        <v>1.29</v>
      </c>
      <c r="G246" s="80">
        <v>144</v>
      </c>
      <c r="AB246" s="33"/>
      <c r="AC246" s="33">
        <f>($E$246/$G$246)*0.5</f>
        <v>0.54083333333333328</v>
      </c>
      <c r="AD246" s="33">
        <f t="shared" ref="AD246:AV246" si="189">($E$246/$G$246)</f>
        <v>1.0816666666666666</v>
      </c>
      <c r="AE246" s="33">
        <f t="shared" si="189"/>
        <v>1.0816666666666666</v>
      </c>
      <c r="AF246" s="33">
        <f t="shared" si="189"/>
        <v>1.0816666666666666</v>
      </c>
      <c r="AG246" s="33">
        <f t="shared" si="189"/>
        <v>1.0816666666666666</v>
      </c>
      <c r="AH246" s="33">
        <f t="shared" si="189"/>
        <v>1.0816666666666666</v>
      </c>
      <c r="AI246" s="33">
        <f t="shared" si="189"/>
        <v>1.0816666666666666</v>
      </c>
      <c r="AJ246" s="33">
        <f t="shared" si="189"/>
        <v>1.0816666666666666</v>
      </c>
      <c r="AK246" s="33">
        <f t="shared" si="189"/>
        <v>1.0816666666666666</v>
      </c>
      <c r="AL246" s="33">
        <f t="shared" si="189"/>
        <v>1.0816666666666666</v>
      </c>
      <c r="AM246" s="33">
        <f t="shared" si="189"/>
        <v>1.0816666666666666</v>
      </c>
      <c r="AN246" s="33">
        <f t="shared" si="189"/>
        <v>1.0816666666666666</v>
      </c>
      <c r="AO246" s="33">
        <f t="shared" si="189"/>
        <v>1.0816666666666666</v>
      </c>
      <c r="AP246" s="33">
        <f t="shared" si="189"/>
        <v>1.0816666666666666</v>
      </c>
      <c r="AQ246" s="33">
        <f t="shared" si="189"/>
        <v>1.0816666666666666</v>
      </c>
      <c r="AR246" s="33">
        <f t="shared" si="189"/>
        <v>1.0816666666666666</v>
      </c>
      <c r="AS246" s="33">
        <f t="shared" si="189"/>
        <v>1.0816666666666666</v>
      </c>
      <c r="AT246" s="33">
        <f t="shared" si="189"/>
        <v>1.0816666666666666</v>
      </c>
      <c r="AU246" s="33">
        <f t="shared" si="189"/>
        <v>1.0816666666666666</v>
      </c>
      <c r="AV246" s="33">
        <f t="shared" si="189"/>
        <v>1.0816666666666666</v>
      </c>
    </row>
    <row r="247" spans="1:48" x14ac:dyDescent="0.25">
      <c r="A247" s="29">
        <v>45005</v>
      </c>
      <c r="B247" s="83">
        <v>9705203135</v>
      </c>
      <c r="C247" s="84">
        <v>970520301</v>
      </c>
      <c r="D247" s="80">
        <v>799.48</v>
      </c>
      <c r="E247" s="80">
        <v>670.7</v>
      </c>
      <c r="F247" s="80">
        <v>5.55</v>
      </c>
      <c r="G247" s="80">
        <v>144</v>
      </c>
      <c r="AB247" s="33"/>
      <c r="AC247" s="33">
        <f>($E$247/$G$247)*0.5</f>
        <v>2.3288194444444446</v>
      </c>
      <c r="AD247" s="33">
        <f t="shared" ref="AD247:AV247" si="190">($E$247/$G$247)</f>
        <v>4.6576388888888891</v>
      </c>
      <c r="AE247" s="33">
        <f t="shared" si="190"/>
        <v>4.6576388888888891</v>
      </c>
      <c r="AF247" s="33">
        <f t="shared" si="190"/>
        <v>4.6576388888888891</v>
      </c>
      <c r="AG247" s="33">
        <f t="shared" si="190"/>
        <v>4.6576388888888891</v>
      </c>
      <c r="AH247" s="33">
        <f t="shared" si="190"/>
        <v>4.6576388888888891</v>
      </c>
      <c r="AI247" s="33">
        <f t="shared" si="190"/>
        <v>4.6576388888888891</v>
      </c>
      <c r="AJ247" s="33">
        <f t="shared" si="190"/>
        <v>4.6576388888888891</v>
      </c>
      <c r="AK247" s="33">
        <f t="shared" si="190"/>
        <v>4.6576388888888891</v>
      </c>
      <c r="AL247" s="33">
        <f t="shared" si="190"/>
        <v>4.6576388888888891</v>
      </c>
      <c r="AM247" s="33">
        <f t="shared" si="190"/>
        <v>4.6576388888888891</v>
      </c>
      <c r="AN247" s="33">
        <f t="shared" si="190"/>
        <v>4.6576388888888891</v>
      </c>
      <c r="AO247" s="33">
        <f t="shared" si="190"/>
        <v>4.6576388888888891</v>
      </c>
      <c r="AP247" s="33">
        <f t="shared" si="190"/>
        <v>4.6576388888888891</v>
      </c>
      <c r="AQ247" s="33">
        <f t="shared" si="190"/>
        <v>4.6576388888888891</v>
      </c>
      <c r="AR247" s="33">
        <f t="shared" si="190"/>
        <v>4.6576388888888891</v>
      </c>
      <c r="AS247" s="33">
        <f t="shared" si="190"/>
        <v>4.6576388888888891</v>
      </c>
      <c r="AT247" s="33">
        <f t="shared" si="190"/>
        <v>4.6576388888888891</v>
      </c>
      <c r="AU247" s="33">
        <f t="shared" si="190"/>
        <v>4.6576388888888891</v>
      </c>
      <c r="AV247" s="33">
        <f t="shared" si="190"/>
        <v>4.6576388888888891</v>
      </c>
    </row>
    <row r="248" spans="1:48" x14ac:dyDescent="0.25">
      <c r="A248" s="29">
        <v>45005</v>
      </c>
      <c r="B248" s="83">
        <v>212604127</v>
      </c>
      <c r="C248" s="84">
        <v>21260401</v>
      </c>
      <c r="D248" s="80">
        <v>1974.44</v>
      </c>
      <c r="E248" s="80">
        <v>1656.4</v>
      </c>
      <c r="F248" s="80">
        <v>13.71</v>
      </c>
      <c r="G248" s="80">
        <v>144</v>
      </c>
      <c r="AB248" s="33"/>
      <c r="AC248" s="33">
        <f>($E$248/$G$248)*0.5</f>
        <v>5.7513888888888891</v>
      </c>
      <c r="AD248" s="33">
        <f t="shared" ref="AD248:AV248" si="191">($E$248/$G$248)</f>
        <v>11.502777777777778</v>
      </c>
      <c r="AE248" s="33">
        <f t="shared" si="191"/>
        <v>11.502777777777778</v>
      </c>
      <c r="AF248" s="33">
        <f t="shared" si="191"/>
        <v>11.502777777777778</v>
      </c>
      <c r="AG248" s="33">
        <f t="shared" si="191"/>
        <v>11.502777777777778</v>
      </c>
      <c r="AH248" s="33">
        <f t="shared" si="191"/>
        <v>11.502777777777778</v>
      </c>
      <c r="AI248" s="33">
        <f t="shared" si="191"/>
        <v>11.502777777777778</v>
      </c>
      <c r="AJ248" s="33">
        <f t="shared" si="191"/>
        <v>11.502777777777778</v>
      </c>
      <c r="AK248" s="33">
        <f t="shared" si="191"/>
        <v>11.502777777777778</v>
      </c>
      <c r="AL248" s="33">
        <f t="shared" si="191"/>
        <v>11.502777777777778</v>
      </c>
      <c r="AM248" s="33">
        <f t="shared" si="191"/>
        <v>11.502777777777778</v>
      </c>
      <c r="AN248" s="33">
        <f t="shared" si="191"/>
        <v>11.502777777777778</v>
      </c>
      <c r="AO248" s="33">
        <f t="shared" si="191"/>
        <v>11.502777777777778</v>
      </c>
      <c r="AP248" s="33">
        <f t="shared" si="191"/>
        <v>11.502777777777778</v>
      </c>
      <c r="AQ248" s="33">
        <f t="shared" si="191"/>
        <v>11.502777777777778</v>
      </c>
      <c r="AR248" s="33">
        <f t="shared" si="191"/>
        <v>11.502777777777778</v>
      </c>
      <c r="AS248" s="33">
        <f t="shared" si="191"/>
        <v>11.502777777777778</v>
      </c>
      <c r="AT248" s="33">
        <f t="shared" si="191"/>
        <v>11.502777777777778</v>
      </c>
      <c r="AU248" s="33">
        <f t="shared" si="191"/>
        <v>11.502777777777778</v>
      </c>
      <c r="AV248" s="33">
        <f t="shared" si="191"/>
        <v>11.502777777777778</v>
      </c>
    </row>
    <row r="249" spans="1:48" x14ac:dyDescent="0.25">
      <c r="A249" s="29">
        <v>45012</v>
      </c>
      <c r="B249" s="83" t="s">
        <v>478</v>
      </c>
      <c r="C249" s="84">
        <v>627710501</v>
      </c>
      <c r="D249" s="80">
        <v>2354.81</v>
      </c>
      <c r="E249" s="80">
        <v>1975.49</v>
      </c>
      <c r="F249" s="80">
        <v>16.350000000000001</v>
      </c>
      <c r="G249" s="80">
        <v>144</v>
      </c>
      <c r="AB249" s="33"/>
      <c r="AC249" s="33">
        <f>($E$249/$G$249)*0.5</f>
        <v>6.8593402777777781</v>
      </c>
      <c r="AD249" s="33">
        <f t="shared" ref="AD249:AV249" si="192">($E$249/$G$249)</f>
        <v>13.718680555555556</v>
      </c>
      <c r="AE249" s="33">
        <f t="shared" si="192"/>
        <v>13.718680555555556</v>
      </c>
      <c r="AF249" s="33">
        <f t="shared" si="192"/>
        <v>13.718680555555556</v>
      </c>
      <c r="AG249" s="33">
        <f t="shared" si="192"/>
        <v>13.718680555555556</v>
      </c>
      <c r="AH249" s="33">
        <f t="shared" si="192"/>
        <v>13.718680555555556</v>
      </c>
      <c r="AI249" s="33">
        <f t="shared" si="192"/>
        <v>13.718680555555556</v>
      </c>
      <c r="AJ249" s="33">
        <f t="shared" si="192"/>
        <v>13.718680555555556</v>
      </c>
      <c r="AK249" s="33">
        <f t="shared" si="192"/>
        <v>13.718680555555556</v>
      </c>
      <c r="AL249" s="33">
        <f t="shared" si="192"/>
        <v>13.718680555555556</v>
      </c>
      <c r="AM249" s="33">
        <f t="shared" si="192"/>
        <v>13.718680555555556</v>
      </c>
      <c r="AN249" s="33">
        <f t="shared" si="192"/>
        <v>13.718680555555556</v>
      </c>
      <c r="AO249" s="33">
        <f t="shared" si="192"/>
        <v>13.718680555555556</v>
      </c>
      <c r="AP249" s="33">
        <f t="shared" si="192"/>
        <v>13.718680555555556</v>
      </c>
      <c r="AQ249" s="33">
        <f t="shared" si="192"/>
        <v>13.718680555555556</v>
      </c>
      <c r="AR249" s="33">
        <f t="shared" si="192"/>
        <v>13.718680555555556</v>
      </c>
      <c r="AS249" s="33">
        <f t="shared" si="192"/>
        <v>13.718680555555556</v>
      </c>
      <c r="AT249" s="33">
        <f t="shared" si="192"/>
        <v>13.718680555555556</v>
      </c>
      <c r="AU249" s="33">
        <f t="shared" si="192"/>
        <v>13.718680555555556</v>
      </c>
      <c r="AV249" s="33">
        <f t="shared" si="192"/>
        <v>13.718680555555556</v>
      </c>
    </row>
    <row r="250" spans="1:48" x14ac:dyDescent="0.25">
      <c r="A250" s="29">
        <v>45012</v>
      </c>
      <c r="B250" s="83" t="s">
        <v>479</v>
      </c>
      <c r="C250" s="84">
        <v>331760101</v>
      </c>
      <c r="D250" s="80">
        <v>1171.33</v>
      </c>
      <c r="E250" s="80">
        <v>982.65</v>
      </c>
      <c r="F250" s="80">
        <v>8.1300000000000008</v>
      </c>
      <c r="G250" s="80">
        <v>144</v>
      </c>
      <c r="AB250" s="33"/>
      <c r="AC250" s="33">
        <f>($E$250/$G$250)*0.5</f>
        <v>3.4119791666666668</v>
      </c>
      <c r="AD250" s="33">
        <f t="shared" ref="AD250:AV250" si="193">($E$250/$G$250)</f>
        <v>6.8239583333333336</v>
      </c>
      <c r="AE250" s="33">
        <f t="shared" si="193"/>
        <v>6.8239583333333336</v>
      </c>
      <c r="AF250" s="33">
        <f t="shared" si="193"/>
        <v>6.8239583333333336</v>
      </c>
      <c r="AG250" s="33">
        <f t="shared" si="193"/>
        <v>6.8239583333333336</v>
      </c>
      <c r="AH250" s="33">
        <f t="shared" si="193"/>
        <v>6.8239583333333336</v>
      </c>
      <c r="AI250" s="33">
        <f t="shared" si="193"/>
        <v>6.8239583333333336</v>
      </c>
      <c r="AJ250" s="33">
        <f t="shared" si="193"/>
        <v>6.8239583333333336</v>
      </c>
      <c r="AK250" s="33">
        <f t="shared" si="193"/>
        <v>6.8239583333333336</v>
      </c>
      <c r="AL250" s="33">
        <f t="shared" si="193"/>
        <v>6.8239583333333336</v>
      </c>
      <c r="AM250" s="33">
        <f t="shared" si="193"/>
        <v>6.8239583333333336</v>
      </c>
      <c r="AN250" s="33">
        <f t="shared" si="193"/>
        <v>6.8239583333333336</v>
      </c>
      <c r="AO250" s="33">
        <f t="shared" si="193"/>
        <v>6.8239583333333336</v>
      </c>
      <c r="AP250" s="33">
        <f t="shared" si="193"/>
        <v>6.8239583333333336</v>
      </c>
      <c r="AQ250" s="33">
        <f t="shared" si="193"/>
        <v>6.8239583333333336</v>
      </c>
      <c r="AR250" s="33">
        <f t="shared" si="193"/>
        <v>6.8239583333333336</v>
      </c>
      <c r="AS250" s="33">
        <f t="shared" si="193"/>
        <v>6.8239583333333336</v>
      </c>
      <c r="AT250" s="33">
        <f t="shared" si="193"/>
        <v>6.8239583333333336</v>
      </c>
      <c r="AU250" s="33">
        <f t="shared" si="193"/>
        <v>6.8239583333333336</v>
      </c>
      <c r="AV250" s="33">
        <f t="shared" si="193"/>
        <v>6.8239583333333336</v>
      </c>
    </row>
    <row r="251" spans="1:48" x14ac:dyDescent="0.25">
      <c r="A251" s="29">
        <v>45012</v>
      </c>
      <c r="B251" s="83" t="s">
        <v>480</v>
      </c>
      <c r="C251" s="84">
        <v>383960801</v>
      </c>
      <c r="D251" s="80">
        <v>8653.33</v>
      </c>
      <c r="E251" s="80">
        <v>7259.43</v>
      </c>
      <c r="F251" s="80">
        <v>60.09</v>
      </c>
      <c r="G251" s="80">
        <v>144</v>
      </c>
      <c r="AB251" s="33"/>
      <c r="AC251" s="33">
        <f>($E$251/$G$251)*0.5</f>
        <v>25.206354166666667</v>
      </c>
      <c r="AD251" s="33">
        <f t="shared" ref="AD251:AV251" si="194">($E$251/$G$251)</f>
        <v>50.412708333333335</v>
      </c>
      <c r="AE251" s="33">
        <f t="shared" si="194"/>
        <v>50.412708333333335</v>
      </c>
      <c r="AF251" s="33">
        <f t="shared" si="194"/>
        <v>50.412708333333335</v>
      </c>
      <c r="AG251" s="33">
        <f t="shared" si="194"/>
        <v>50.412708333333335</v>
      </c>
      <c r="AH251" s="33">
        <f t="shared" si="194"/>
        <v>50.412708333333335</v>
      </c>
      <c r="AI251" s="33">
        <f t="shared" si="194"/>
        <v>50.412708333333335</v>
      </c>
      <c r="AJ251" s="33">
        <f t="shared" si="194"/>
        <v>50.412708333333335</v>
      </c>
      <c r="AK251" s="33">
        <f t="shared" si="194"/>
        <v>50.412708333333335</v>
      </c>
      <c r="AL251" s="33">
        <f t="shared" si="194"/>
        <v>50.412708333333335</v>
      </c>
      <c r="AM251" s="33">
        <f t="shared" si="194"/>
        <v>50.412708333333335</v>
      </c>
      <c r="AN251" s="33">
        <f t="shared" si="194"/>
        <v>50.412708333333335</v>
      </c>
      <c r="AO251" s="33">
        <f t="shared" si="194"/>
        <v>50.412708333333335</v>
      </c>
      <c r="AP251" s="33">
        <f t="shared" si="194"/>
        <v>50.412708333333335</v>
      </c>
      <c r="AQ251" s="33">
        <f t="shared" si="194"/>
        <v>50.412708333333335</v>
      </c>
      <c r="AR251" s="33">
        <f t="shared" si="194"/>
        <v>50.412708333333335</v>
      </c>
      <c r="AS251" s="33">
        <f t="shared" si="194"/>
        <v>50.412708333333335</v>
      </c>
      <c r="AT251" s="33">
        <f t="shared" si="194"/>
        <v>50.412708333333335</v>
      </c>
      <c r="AU251" s="33">
        <f t="shared" si="194"/>
        <v>50.412708333333335</v>
      </c>
      <c r="AV251" s="33">
        <f t="shared" si="194"/>
        <v>50.412708333333335</v>
      </c>
    </row>
    <row r="252" spans="1:48" x14ac:dyDescent="0.25">
      <c r="A252" s="29">
        <v>45012</v>
      </c>
      <c r="B252" s="83" t="s">
        <v>481</v>
      </c>
      <c r="C252" s="84">
        <v>427230601</v>
      </c>
      <c r="D252" s="80">
        <v>428.73</v>
      </c>
      <c r="E252" s="80">
        <v>359.67</v>
      </c>
      <c r="F252" s="80">
        <v>2.98</v>
      </c>
      <c r="G252" s="80">
        <v>144</v>
      </c>
      <c r="AB252" s="33"/>
      <c r="AC252" s="33">
        <f>($E$252/$G$252)*0.5</f>
        <v>1.2488541666666668</v>
      </c>
      <c r="AD252" s="33">
        <f t="shared" ref="AD252:AV252" si="195">($E$252/$G$252)</f>
        <v>2.4977083333333336</v>
      </c>
      <c r="AE252" s="33">
        <f t="shared" si="195"/>
        <v>2.4977083333333336</v>
      </c>
      <c r="AF252" s="33">
        <f t="shared" si="195"/>
        <v>2.4977083333333336</v>
      </c>
      <c r="AG252" s="33">
        <f t="shared" si="195"/>
        <v>2.4977083333333336</v>
      </c>
      <c r="AH252" s="33">
        <f t="shared" si="195"/>
        <v>2.4977083333333336</v>
      </c>
      <c r="AI252" s="33">
        <f t="shared" si="195"/>
        <v>2.4977083333333336</v>
      </c>
      <c r="AJ252" s="33">
        <f t="shared" si="195"/>
        <v>2.4977083333333336</v>
      </c>
      <c r="AK252" s="33">
        <f t="shared" si="195"/>
        <v>2.4977083333333336</v>
      </c>
      <c r="AL252" s="33">
        <f t="shared" si="195"/>
        <v>2.4977083333333336</v>
      </c>
      <c r="AM252" s="33">
        <f t="shared" si="195"/>
        <v>2.4977083333333336</v>
      </c>
      <c r="AN252" s="33">
        <f t="shared" si="195"/>
        <v>2.4977083333333336</v>
      </c>
      <c r="AO252" s="33">
        <f t="shared" si="195"/>
        <v>2.4977083333333336</v>
      </c>
      <c r="AP252" s="33">
        <f t="shared" si="195"/>
        <v>2.4977083333333336</v>
      </c>
      <c r="AQ252" s="33">
        <f t="shared" si="195"/>
        <v>2.4977083333333336</v>
      </c>
      <c r="AR252" s="33">
        <f t="shared" si="195"/>
        <v>2.4977083333333336</v>
      </c>
      <c r="AS252" s="33">
        <f t="shared" si="195"/>
        <v>2.4977083333333336</v>
      </c>
      <c r="AT252" s="33">
        <f t="shared" si="195"/>
        <v>2.4977083333333336</v>
      </c>
      <c r="AU252" s="33">
        <f t="shared" si="195"/>
        <v>2.4977083333333336</v>
      </c>
      <c r="AV252" s="33">
        <f t="shared" si="195"/>
        <v>2.4977083333333336</v>
      </c>
    </row>
    <row r="253" spans="1:48" x14ac:dyDescent="0.25">
      <c r="A253" s="29">
        <v>45012</v>
      </c>
      <c r="B253" s="83" t="s">
        <v>482</v>
      </c>
      <c r="C253" s="84">
        <v>927210101</v>
      </c>
      <c r="D253" s="80">
        <v>3192.26</v>
      </c>
      <c r="E253" s="80">
        <v>2678.04</v>
      </c>
      <c r="F253" s="80">
        <v>22.17</v>
      </c>
      <c r="G253" s="80">
        <v>144</v>
      </c>
      <c r="AB253" s="33"/>
      <c r="AC253" s="33">
        <f>($E$253/$G$253)*0.5</f>
        <v>9.2987500000000001</v>
      </c>
      <c r="AD253" s="33">
        <f t="shared" ref="AD253:AV253" si="196">($E$253/$G$253)</f>
        <v>18.5975</v>
      </c>
      <c r="AE253" s="33">
        <f t="shared" si="196"/>
        <v>18.5975</v>
      </c>
      <c r="AF253" s="33">
        <f t="shared" si="196"/>
        <v>18.5975</v>
      </c>
      <c r="AG253" s="33">
        <f t="shared" si="196"/>
        <v>18.5975</v>
      </c>
      <c r="AH253" s="33">
        <f t="shared" si="196"/>
        <v>18.5975</v>
      </c>
      <c r="AI253" s="33">
        <f t="shared" si="196"/>
        <v>18.5975</v>
      </c>
      <c r="AJ253" s="33">
        <f t="shared" si="196"/>
        <v>18.5975</v>
      </c>
      <c r="AK253" s="33">
        <f t="shared" si="196"/>
        <v>18.5975</v>
      </c>
      <c r="AL253" s="33">
        <f t="shared" si="196"/>
        <v>18.5975</v>
      </c>
      <c r="AM253" s="33">
        <f t="shared" si="196"/>
        <v>18.5975</v>
      </c>
      <c r="AN253" s="33">
        <f t="shared" si="196"/>
        <v>18.5975</v>
      </c>
      <c r="AO253" s="33">
        <f t="shared" si="196"/>
        <v>18.5975</v>
      </c>
      <c r="AP253" s="33">
        <f t="shared" si="196"/>
        <v>18.5975</v>
      </c>
      <c r="AQ253" s="33">
        <f t="shared" si="196"/>
        <v>18.5975</v>
      </c>
      <c r="AR253" s="33">
        <f t="shared" si="196"/>
        <v>18.5975</v>
      </c>
      <c r="AS253" s="33">
        <f t="shared" si="196"/>
        <v>18.5975</v>
      </c>
      <c r="AT253" s="33">
        <f t="shared" si="196"/>
        <v>18.5975</v>
      </c>
      <c r="AU253" s="33">
        <f t="shared" si="196"/>
        <v>18.5975</v>
      </c>
      <c r="AV253" s="33">
        <f t="shared" si="196"/>
        <v>18.5975</v>
      </c>
    </row>
    <row r="254" spans="1:48" x14ac:dyDescent="0.25">
      <c r="A254" s="29">
        <v>45016</v>
      </c>
      <c r="B254" s="83" t="s">
        <v>483</v>
      </c>
      <c r="C254" s="84">
        <v>717740501</v>
      </c>
      <c r="D254" s="80">
        <v>1500.52</v>
      </c>
      <c r="E254" s="80">
        <v>1258.81</v>
      </c>
      <c r="F254" s="80">
        <v>10.42</v>
      </c>
      <c r="G254" s="80">
        <v>144</v>
      </c>
      <c r="AB254" s="33"/>
      <c r="AC254" s="38">
        <f>($E$254/$G$254)*0.5</f>
        <v>4.3708680555555555</v>
      </c>
      <c r="AD254" s="33">
        <f t="shared" ref="AD254:AV254" si="197">($E$254/$G$254)</f>
        <v>8.7417361111111109</v>
      </c>
      <c r="AE254" s="33">
        <f t="shared" si="197"/>
        <v>8.7417361111111109</v>
      </c>
      <c r="AF254" s="33">
        <f t="shared" si="197"/>
        <v>8.7417361111111109</v>
      </c>
      <c r="AG254" s="33">
        <f t="shared" si="197"/>
        <v>8.7417361111111109</v>
      </c>
      <c r="AH254" s="33">
        <f t="shared" si="197"/>
        <v>8.7417361111111109</v>
      </c>
      <c r="AI254" s="33">
        <f t="shared" si="197"/>
        <v>8.7417361111111109</v>
      </c>
      <c r="AJ254" s="33">
        <f t="shared" si="197"/>
        <v>8.7417361111111109</v>
      </c>
      <c r="AK254" s="33">
        <f t="shared" si="197"/>
        <v>8.7417361111111109</v>
      </c>
      <c r="AL254" s="33">
        <f t="shared" si="197"/>
        <v>8.7417361111111109</v>
      </c>
      <c r="AM254" s="33">
        <f t="shared" si="197"/>
        <v>8.7417361111111109</v>
      </c>
      <c r="AN254" s="33">
        <f t="shared" si="197"/>
        <v>8.7417361111111109</v>
      </c>
      <c r="AO254" s="33">
        <f t="shared" si="197"/>
        <v>8.7417361111111109</v>
      </c>
      <c r="AP254" s="33">
        <f t="shared" si="197"/>
        <v>8.7417361111111109</v>
      </c>
      <c r="AQ254" s="33">
        <f t="shared" si="197"/>
        <v>8.7417361111111109</v>
      </c>
      <c r="AR254" s="33">
        <f t="shared" si="197"/>
        <v>8.7417361111111109</v>
      </c>
      <c r="AS254" s="33">
        <f t="shared" si="197"/>
        <v>8.7417361111111109</v>
      </c>
      <c r="AT254" s="33">
        <f t="shared" si="197"/>
        <v>8.7417361111111109</v>
      </c>
      <c r="AU254" s="33">
        <f t="shared" si="197"/>
        <v>8.7417361111111109</v>
      </c>
      <c r="AV254" s="33">
        <f t="shared" si="197"/>
        <v>8.7417361111111109</v>
      </c>
    </row>
    <row r="255" spans="1:48" x14ac:dyDescent="0.25">
      <c r="F255" s="17"/>
      <c r="AB255" s="35"/>
      <c r="AC255" s="35">
        <f>SUM(AC34:AC254)</f>
        <v>6173.8026339317557</v>
      </c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</row>
    <row r="256" spans="1:48" x14ac:dyDescent="0.25">
      <c r="F256" s="17"/>
    </row>
    <row r="257" spans="1:48" x14ac:dyDescent="0.25">
      <c r="A257" s="29">
        <v>45017</v>
      </c>
      <c r="B257" s="41">
        <v>9193215158</v>
      </c>
      <c r="C257" s="27">
        <v>919321501</v>
      </c>
      <c r="D257" s="26">
        <v>1556.91</v>
      </c>
      <c r="E257" s="128">
        <v>1306.1199999999999</v>
      </c>
      <c r="F257" s="26">
        <v>10.81</v>
      </c>
      <c r="G257" s="26">
        <v>144</v>
      </c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>
        <f>($E$257/$G$257)*0.5</f>
        <v>4.5351388888888886</v>
      </c>
      <c r="AE257" s="33">
        <f t="shared" ref="AE257:AV257" si="198">($E$257/$G$257)</f>
        <v>9.0702777777777772</v>
      </c>
      <c r="AF257" s="33">
        <f t="shared" si="198"/>
        <v>9.0702777777777772</v>
      </c>
      <c r="AG257" s="33">
        <f t="shared" si="198"/>
        <v>9.0702777777777772</v>
      </c>
      <c r="AH257" s="33">
        <f t="shared" si="198"/>
        <v>9.0702777777777772</v>
      </c>
      <c r="AI257" s="33">
        <f t="shared" si="198"/>
        <v>9.0702777777777772</v>
      </c>
      <c r="AJ257" s="33">
        <f t="shared" si="198"/>
        <v>9.0702777777777772</v>
      </c>
      <c r="AK257" s="33">
        <f t="shared" si="198"/>
        <v>9.0702777777777772</v>
      </c>
      <c r="AL257" s="33">
        <f t="shared" si="198"/>
        <v>9.0702777777777772</v>
      </c>
      <c r="AM257" s="33">
        <f t="shared" si="198"/>
        <v>9.0702777777777772</v>
      </c>
      <c r="AN257" s="33">
        <f t="shared" si="198"/>
        <v>9.0702777777777772</v>
      </c>
      <c r="AO257" s="33">
        <f t="shared" si="198"/>
        <v>9.0702777777777772</v>
      </c>
      <c r="AP257" s="33">
        <f t="shared" si="198"/>
        <v>9.0702777777777772</v>
      </c>
      <c r="AQ257" s="33">
        <f t="shared" si="198"/>
        <v>9.0702777777777772</v>
      </c>
      <c r="AR257" s="33">
        <f t="shared" si="198"/>
        <v>9.0702777777777772</v>
      </c>
      <c r="AS257" s="33">
        <f t="shared" si="198"/>
        <v>9.0702777777777772</v>
      </c>
      <c r="AT257" s="33">
        <f t="shared" si="198"/>
        <v>9.0702777777777772</v>
      </c>
      <c r="AU257" s="33">
        <f t="shared" si="198"/>
        <v>9.0702777777777772</v>
      </c>
      <c r="AV257" s="33">
        <f t="shared" si="198"/>
        <v>9.0702777777777772</v>
      </c>
    </row>
    <row r="258" spans="1:48" x14ac:dyDescent="0.25">
      <c r="A258" s="29">
        <v>45017</v>
      </c>
      <c r="B258" s="41">
        <v>1351516110</v>
      </c>
      <c r="C258" s="27">
        <v>135151601</v>
      </c>
      <c r="D258" s="26">
        <v>5939.4</v>
      </c>
      <c r="E258" s="128">
        <v>4982.66</v>
      </c>
      <c r="F258" s="26">
        <v>41.25</v>
      </c>
      <c r="G258" s="26">
        <v>144</v>
      </c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>
        <f>($E$258/$G$258)*0.5</f>
        <v>17.300902777777779</v>
      </c>
      <c r="AE258" s="33">
        <f t="shared" ref="AE258:AV258" si="199">($E$258/$G$258)</f>
        <v>34.601805555555558</v>
      </c>
      <c r="AF258" s="33">
        <f t="shared" si="199"/>
        <v>34.601805555555558</v>
      </c>
      <c r="AG258" s="33">
        <f t="shared" si="199"/>
        <v>34.601805555555558</v>
      </c>
      <c r="AH258" s="33">
        <f t="shared" si="199"/>
        <v>34.601805555555558</v>
      </c>
      <c r="AI258" s="33">
        <f t="shared" si="199"/>
        <v>34.601805555555558</v>
      </c>
      <c r="AJ258" s="33">
        <f t="shared" si="199"/>
        <v>34.601805555555558</v>
      </c>
      <c r="AK258" s="33">
        <f t="shared" si="199"/>
        <v>34.601805555555558</v>
      </c>
      <c r="AL258" s="33">
        <f t="shared" si="199"/>
        <v>34.601805555555558</v>
      </c>
      <c r="AM258" s="33">
        <f t="shared" si="199"/>
        <v>34.601805555555558</v>
      </c>
      <c r="AN258" s="33">
        <f t="shared" si="199"/>
        <v>34.601805555555558</v>
      </c>
      <c r="AO258" s="33">
        <f t="shared" si="199"/>
        <v>34.601805555555558</v>
      </c>
      <c r="AP258" s="33">
        <f t="shared" si="199"/>
        <v>34.601805555555558</v>
      </c>
      <c r="AQ258" s="33">
        <f t="shared" si="199"/>
        <v>34.601805555555558</v>
      </c>
      <c r="AR258" s="33">
        <f t="shared" si="199"/>
        <v>34.601805555555558</v>
      </c>
      <c r="AS258" s="33">
        <f t="shared" si="199"/>
        <v>34.601805555555558</v>
      </c>
      <c r="AT258" s="33">
        <f t="shared" si="199"/>
        <v>34.601805555555558</v>
      </c>
      <c r="AU258" s="33">
        <f t="shared" si="199"/>
        <v>34.601805555555558</v>
      </c>
      <c r="AV258" s="33">
        <f t="shared" si="199"/>
        <v>34.601805555555558</v>
      </c>
    </row>
    <row r="259" spans="1:48" x14ac:dyDescent="0.25">
      <c r="A259" s="29">
        <v>45017</v>
      </c>
      <c r="B259" s="41">
        <v>3560506152</v>
      </c>
      <c r="C259" s="27">
        <v>356050601</v>
      </c>
      <c r="D259" s="26">
        <v>1400.48</v>
      </c>
      <c r="E259" s="128">
        <v>1174.8900000000001</v>
      </c>
      <c r="F259" s="26">
        <v>9.73</v>
      </c>
      <c r="G259" s="26">
        <v>144</v>
      </c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>
        <f>($E$259/$G$259)*0.5</f>
        <v>4.0794791666666672</v>
      </c>
      <c r="AE259" s="33">
        <f t="shared" ref="AE259:AV259" si="200">($E$259/$G$259)</f>
        <v>8.1589583333333344</v>
      </c>
      <c r="AF259" s="33">
        <f t="shared" si="200"/>
        <v>8.1589583333333344</v>
      </c>
      <c r="AG259" s="33">
        <f t="shared" si="200"/>
        <v>8.1589583333333344</v>
      </c>
      <c r="AH259" s="33">
        <f t="shared" si="200"/>
        <v>8.1589583333333344</v>
      </c>
      <c r="AI259" s="33">
        <f t="shared" si="200"/>
        <v>8.1589583333333344</v>
      </c>
      <c r="AJ259" s="33">
        <f t="shared" si="200"/>
        <v>8.1589583333333344</v>
      </c>
      <c r="AK259" s="33">
        <f t="shared" si="200"/>
        <v>8.1589583333333344</v>
      </c>
      <c r="AL259" s="33">
        <f t="shared" si="200"/>
        <v>8.1589583333333344</v>
      </c>
      <c r="AM259" s="33">
        <f t="shared" si="200"/>
        <v>8.1589583333333344</v>
      </c>
      <c r="AN259" s="33">
        <f t="shared" si="200"/>
        <v>8.1589583333333344</v>
      </c>
      <c r="AO259" s="33">
        <f t="shared" si="200"/>
        <v>8.1589583333333344</v>
      </c>
      <c r="AP259" s="33">
        <f t="shared" si="200"/>
        <v>8.1589583333333344</v>
      </c>
      <c r="AQ259" s="33">
        <f t="shared" si="200"/>
        <v>8.1589583333333344</v>
      </c>
      <c r="AR259" s="33">
        <f t="shared" si="200"/>
        <v>8.1589583333333344</v>
      </c>
      <c r="AS259" s="33">
        <f t="shared" si="200"/>
        <v>8.1589583333333344</v>
      </c>
      <c r="AT259" s="33">
        <f t="shared" si="200"/>
        <v>8.1589583333333344</v>
      </c>
      <c r="AU259" s="33">
        <f t="shared" si="200"/>
        <v>8.1589583333333344</v>
      </c>
      <c r="AV259" s="33">
        <f t="shared" si="200"/>
        <v>8.1589583333333344</v>
      </c>
    </row>
    <row r="260" spans="1:48" x14ac:dyDescent="0.25">
      <c r="A260" s="29">
        <v>45017</v>
      </c>
      <c r="B260" s="41">
        <v>1524066018</v>
      </c>
      <c r="C260" s="27">
        <v>152406600</v>
      </c>
      <c r="D260" s="26">
        <v>585.5</v>
      </c>
      <c r="E260" s="128">
        <v>491.19</v>
      </c>
      <c r="F260" s="26">
        <v>4.07</v>
      </c>
      <c r="G260" s="26">
        <v>144</v>
      </c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>
        <f>($E$260/$G$260)*0.5</f>
        <v>1.7055208333333334</v>
      </c>
      <c r="AE260" s="33">
        <f t="shared" ref="AE260:AV260" si="201">($E$260/$G$260)</f>
        <v>3.4110416666666667</v>
      </c>
      <c r="AF260" s="33">
        <f t="shared" si="201"/>
        <v>3.4110416666666667</v>
      </c>
      <c r="AG260" s="33">
        <f t="shared" si="201"/>
        <v>3.4110416666666667</v>
      </c>
      <c r="AH260" s="33">
        <f t="shared" si="201"/>
        <v>3.4110416666666667</v>
      </c>
      <c r="AI260" s="33">
        <f t="shared" si="201"/>
        <v>3.4110416666666667</v>
      </c>
      <c r="AJ260" s="33">
        <f t="shared" si="201"/>
        <v>3.4110416666666667</v>
      </c>
      <c r="AK260" s="33">
        <f t="shared" si="201"/>
        <v>3.4110416666666667</v>
      </c>
      <c r="AL260" s="33">
        <f t="shared" si="201"/>
        <v>3.4110416666666667</v>
      </c>
      <c r="AM260" s="33">
        <f t="shared" si="201"/>
        <v>3.4110416666666667</v>
      </c>
      <c r="AN260" s="33">
        <f t="shared" si="201"/>
        <v>3.4110416666666667</v>
      </c>
      <c r="AO260" s="33">
        <f t="shared" si="201"/>
        <v>3.4110416666666667</v>
      </c>
      <c r="AP260" s="33">
        <f t="shared" si="201"/>
        <v>3.4110416666666667</v>
      </c>
      <c r="AQ260" s="33">
        <f t="shared" si="201"/>
        <v>3.4110416666666667</v>
      </c>
      <c r="AR260" s="33">
        <f t="shared" si="201"/>
        <v>3.4110416666666667</v>
      </c>
      <c r="AS260" s="33">
        <f t="shared" si="201"/>
        <v>3.4110416666666667</v>
      </c>
      <c r="AT260" s="33">
        <f t="shared" si="201"/>
        <v>3.4110416666666667</v>
      </c>
      <c r="AU260" s="33">
        <f t="shared" si="201"/>
        <v>3.4110416666666667</v>
      </c>
      <c r="AV260" s="33">
        <f t="shared" si="201"/>
        <v>3.4110416666666667</v>
      </c>
    </row>
    <row r="261" spans="1:48" x14ac:dyDescent="0.25">
      <c r="A261" s="29">
        <v>45026</v>
      </c>
      <c r="B261" s="41" t="s">
        <v>494</v>
      </c>
      <c r="C261" s="27">
        <v>715230001</v>
      </c>
      <c r="D261" s="26">
        <v>5712.72</v>
      </c>
      <c r="E261" s="128">
        <v>4792.5</v>
      </c>
      <c r="F261" s="26">
        <v>39.67</v>
      </c>
      <c r="G261" s="26">
        <v>144</v>
      </c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>
        <f>($E$261/$G$261)*0.5</f>
        <v>16.640625</v>
      </c>
      <c r="AE261" s="33">
        <f t="shared" ref="AE261:AV261" si="202">($E$261/$G$261)</f>
        <v>33.28125</v>
      </c>
      <c r="AF261" s="33">
        <f t="shared" si="202"/>
        <v>33.28125</v>
      </c>
      <c r="AG261" s="33">
        <f t="shared" si="202"/>
        <v>33.28125</v>
      </c>
      <c r="AH261" s="33">
        <f t="shared" si="202"/>
        <v>33.28125</v>
      </c>
      <c r="AI261" s="33">
        <f t="shared" si="202"/>
        <v>33.28125</v>
      </c>
      <c r="AJ261" s="33">
        <f t="shared" si="202"/>
        <v>33.28125</v>
      </c>
      <c r="AK261" s="33">
        <f t="shared" si="202"/>
        <v>33.28125</v>
      </c>
      <c r="AL261" s="33">
        <f t="shared" si="202"/>
        <v>33.28125</v>
      </c>
      <c r="AM261" s="33">
        <f t="shared" si="202"/>
        <v>33.28125</v>
      </c>
      <c r="AN261" s="33">
        <f t="shared" si="202"/>
        <v>33.28125</v>
      </c>
      <c r="AO261" s="33">
        <f t="shared" si="202"/>
        <v>33.28125</v>
      </c>
      <c r="AP261" s="33">
        <f t="shared" si="202"/>
        <v>33.28125</v>
      </c>
      <c r="AQ261" s="33">
        <f t="shared" si="202"/>
        <v>33.28125</v>
      </c>
      <c r="AR261" s="33">
        <f t="shared" si="202"/>
        <v>33.28125</v>
      </c>
      <c r="AS261" s="33">
        <f t="shared" si="202"/>
        <v>33.28125</v>
      </c>
      <c r="AT261" s="33">
        <f t="shared" si="202"/>
        <v>33.28125</v>
      </c>
      <c r="AU261" s="33">
        <f t="shared" si="202"/>
        <v>33.28125</v>
      </c>
      <c r="AV261" s="33">
        <f t="shared" si="202"/>
        <v>33.28125</v>
      </c>
    </row>
    <row r="262" spans="1:48" x14ac:dyDescent="0.25">
      <c r="A262" s="29">
        <v>45026</v>
      </c>
      <c r="B262" s="41" t="s">
        <v>495</v>
      </c>
      <c r="C262" s="27">
        <v>262780501</v>
      </c>
      <c r="D262" s="26">
        <v>508.89</v>
      </c>
      <c r="E262" s="128">
        <v>426.92</v>
      </c>
      <c r="F262" s="26">
        <v>3.53</v>
      </c>
      <c r="G262" s="26">
        <v>144</v>
      </c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>
        <f>($E$262/$G$262)*0.5</f>
        <v>1.4823611111111112</v>
      </c>
      <c r="AE262" s="33">
        <f t="shared" ref="AE262:AV262" si="203">($E$262/$G$262)</f>
        <v>2.9647222222222225</v>
      </c>
      <c r="AF262" s="33">
        <f t="shared" si="203"/>
        <v>2.9647222222222225</v>
      </c>
      <c r="AG262" s="33">
        <f t="shared" si="203"/>
        <v>2.9647222222222225</v>
      </c>
      <c r="AH262" s="33">
        <f t="shared" si="203"/>
        <v>2.9647222222222225</v>
      </c>
      <c r="AI262" s="33">
        <f t="shared" si="203"/>
        <v>2.9647222222222225</v>
      </c>
      <c r="AJ262" s="33">
        <f t="shared" si="203"/>
        <v>2.9647222222222225</v>
      </c>
      <c r="AK262" s="33">
        <f t="shared" si="203"/>
        <v>2.9647222222222225</v>
      </c>
      <c r="AL262" s="33">
        <f t="shared" si="203"/>
        <v>2.9647222222222225</v>
      </c>
      <c r="AM262" s="33">
        <f t="shared" si="203"/>
        <v>2.9647222222222225</v>
      </c>
      <c r="AN262" s="33">
        <f t="shared" si="203"/>
        <v>2.9647222222222225</v>
      </c>
      <c r="AO262" s="33">
        <f t="shared" si="203"/>
        <v>2.9647222222222225</v>
      </c>
      <c r="AP262" s="33">
        <f t="shared" si="203"/>
        <v>2.9647222222222225</v>
      </c>
      <c r="AQ262" s="33">
        <f t="shared" si="203"/>
        <v>2.9647222222222225</v>
      </c>
      <c r="AR262" s="33">
        <f t="shared" si="203"/>
        <v>2.9647222222222225</v>
      </c>
      <c r="AS262" s="33">
        <f t="shared" si="203"/>
        <v>2.9647222222222225</v>
      </c>
      <c r="AT262" s="33">
        <f t="shared" si="203"/>
        <v>2.9647222222222225</v>
      </c>
      <c r="AU262" s="33">
        <f t="shared" si="203"/>
        <v>2.9647222222222225</v>
      </c>
      <c r="AV262" s="33">
        <f t="shared" si="203"/>
        <v>2.9647222222222225</v>
      </c>
    </row>
    <row r="263" spans="1:48" x14ac:dyDescent="0.25">
      <c r="A263" s="29">
        <v>45026</v>
      </c>
      <c r="B263" s="41" t="s">
        <v>496</v>
      </c>
      <c r="C263" s="27">
        <v>429316800</v>
      </c>
      <c r="D263" s="26">
        <v>1086.3599999999999</v>
      </c>
      <c r="E263" s="128">
        <v>911.36</v>
      </c>
      <c r="F263" s="26">
        <v>7.54</v>
      </c>
      <c r="G263" s="26">
        <v>144</v>
      </c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>
        <f>($E$263/$G$263)*0.5</f>
        <v>3.1644444444444444</v>
      </c>
      <c r="AE263" s="33">
        <f t="shared" ref="AE263:AV263" si="204">($E$263/$G$263)</f>
        <v>6.3288888888888888</v>
      </c>
      <c r="AF263" s="33">
        <f t="shared" si="204"/>
        <v>6.3288888888888888</v>
      </c>
      <c r="AG263" s="33">
        <f t="shared" si="204"/>
        <v>6.3288888888888888</v>
      </c>
      <c r="AH263" s="33">
        <f t="shared" si="204"/>
        <v>6.3288888888888888</v>
      </c>
      <c r="AI263" s="33">
        <f t="shared" si="204"/>
        <v>6.3288888888888888</v>
      </c>
      <c r="AJ263" s="33">
        <f t="shared" si="204"/>
        <v>6.3288888888888888</v>
      </c>
      <c r="AK263" s="33">
        <f t="shared" si="204"/>
        <v>6.3288888888888888</v>
      </c>
      <c r="AL263" s="33">
        <f t="shared" si="204"/>
        <v>6.3288888888888888</v>
      </c>
      <c r="AM263" s="33">
        <f t="shared" si="204"/>
        <v>6.3288888888888888</v>
      </c>
      <c r="AN263" s="33">
        <f t="shared" si="204"/>
        <v>6.3288888888888888</v>
      </c>
      <c r="AO263" s="33">
        <f t="shared" si="204"/>
        <v>6.3288888888888888</v>
      </c>
      <c r="AP263" s="33">
        <f t="shared" si="204"/>
        <v>6.3288888888888888</v>
      </c>
      <c r="AQ263" s="33">
        <f t="shared" si="204"/>
        <v>6.3288888888888888</v>
      </c>
      <c r="AR263" s="33">
        <f t="shared" si="204"/>
        <v>6.3288888888888888</v>
      </c>
      <c r="AS263" s="33">
        <f t="shared" si="204"/>
        <v>6.3288888888888888</v>
      </c>
      <c r="AT263" s="33">
        <f t="shared" si="204"/>
        <v>6.3288888888888888</v>
      </c>
      <c r="AU263" s="33">
        <f t="shared" si="204"/>
        <v>6.3288888888888888</v>
      </c>
      <c r="AV263" s="33">
        <f t="shared" si="204"/>
        <v>6.3288888888888888</v>
      </c>
    </row>
    <row r="264" spans="1:48" x14ac:dyDescent="0.25">
      <c r="A264" s="29">
        <v>45026</v>
      </c>
      <c r="B264" s="41" t="s">
        <v>497</v>
      </c>
      <c r="C264" s="27">
        <v>162330601</v>
      </c>
      <c r="D264" s="26">
        <v>4466.1099999999997</v>
      </c>
      <c r="E264" s="128">
        <v>3746.7</v>
      </c>
      <c r="F264" s="26">
        <v>31.01</v>
      </c>
      <c r="G264" s="26">
        <v>144</v>
      </c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>
        <f>($E$264/$G$264)*0.5</f>
        <v>13.009374999999999</v>
      </c>
      <c r="AE264" s="33">
        <f t="shared" ref="AE264:AV264" si="205">($E$264/$G$264)</f>
        <v>26.018749999999997</v>
      </c>
      <c r="AF264" s="33">
        <f t="shared" si="205"/>
        <v>26.018749999999997</v>
      </c>
      <c r="AG264" s="33">
        <f t="shared" si="205"/>
        <v>26.018749999999997</v>
      </c>
      <c r="AH264" s="33">
        <f t="shared" si="205"/>
        <v>26.018749999999997</v>
      </c>
      <c r="AI264" s="33">
        <f t="shared" si="205"/>
        <v>26.018749999999997</v>
      </c>
      <c r="AJ264" s="33">
        <f t="shared" si="205"/>
        <v>26.018749999999997</v>
      </c>
      <c r="AK264" s="33">
        <f t="shared" si="205"/>
        <v>26.018749999999997</v>
      </c>
      <c r="AL264" s="33">
        <f t="shared" si="205"/>
        <v>26.018749999999997</v>
      </c>
      <c r="AM264" s="33">
        <f t="shared" si="205"/>
        <v>26.018749999999997</v>
      </c>
      <c r="AN264" s="33">
        <f t="shared" si="205"/>
        <v>26.018749999999997</v>
      </c>
      <c r="AO264" s="33">
        <f t="shared" si="205"/>
        <v>26.018749999999997</v>
      </c>
      <c r="AP264" s="33">
        <f t="shared" si="205"/>
        <v>26.018749999999997</v>
      </c>
      <c r="AQ264" s="33">
        <f t="shared" si="205"/>
        <v>26.018749999999997</v>
      </c>
      <c r="AR264" s="33">
        <f t="shared" si="205"/>
        <v>26.018749999999997</v>
      </c>
      <c r="AS264" s="33">
        <f t="shared" si="205"/>
        <v>26.018749999999997</v>
      </c>
      <c r="AT264" s="33">
        <f t="shared" si="205"/>
        <v>26.018749999999997</v>
      </c>
      <c r="AU264" s="33">
        <f t="shared" si="205"/>
        <v>26.018749999999997</v>
      </c>
      <c r="AV264" s="33">
        <f t="shared" si="205"/>
        <v>26.018749999999997</v>
      </c>
    </row>
    <row r="265" spans="1:48" x14ac:dyDescent="0.25">
      <c r="A265" s="29">
        <v>45033</v>
      </c>
      <c r="B265" s="41">
        <v>3562507139</v>
      </c>
      <c r="C265" s="27">
        <v>356250701</v>
      </c>
      <c r="D265" s="26">
        <v>789.58</v>
      </c>
      <c r="E265" s="128">
        <v>662.39</v>
      </c>
      <c r="F265" s="26">
        <v>5.48</v>
      </c>
      <c r="G265" s="26">
        <v>144</v>
      </c>
      <c r="Z265" s="35"/>
      <c r="AA265" s="35"/>
      <c r="AB265" s="33"/>
      <c r="AC265" s="33"/>
      <c r="AD265" s="33">
        <f>($E$265/$G$265)*0.5</f>
        <v>2.2999652777777779</v>
      </c>
      <c r="AE265" s="33">
        <f t="shared" ref="AE265:AV265" si="206">($E$265/$G$265)</f>
        <v>4.5999305555555559</v>
      </c>
      <c r="AF265" s="33">
        <f t="shared" si="206"/>
        <v>4.5999305555555559</v>
      </c>
      <c r="AG265" s="33">
        <f t="shared" si="206"/>
        <v>4.5999305555555559</v>
      </c>
      <c r="AH265" s="33">
        <f t="shared" si="206"/>
        <v>4.5999305555555559</v>
      </c>
      <c r="AI265" s="33">
        <f t="shared" si="206"/>
        <v>4.5999305555555559</v>
      </c>
      <c r="AJ265" s="33">
        <f t="shared" si="206"/>
        <v>4.5999305555555559</v>
      </c>
      <c r="AK265" s="33">
        <f t="shared" si="206"/>
        <v>4.5999305555555559</v>
      </c>
      <c r="AL265" s="33">
        <f t="shared" si="206"/>
        <v>4.5999305555555559</v>
      </c>
      <c r="AM265" s="33">
        <f t="shared" si="206"/>
        <v>4.5999305555555559</v>
      </c>
      <c r="AN265" s="33">
        <f t="shared" si="206"/>
        <v>4.5999305555555559</v>
      </c>
      <c r="AO265" s="33">
        <f t="shared" si="206"/>
        <v>4.5999305555555559</v>
      </c>
      <c r="AP265" s="33">
        <f t="shared" si="206"/>
        <v>4.5999305555555559</v>
      </c>
      <c r="AQ265" s="33">
        <f t="shared" si="206"/>
        <v>4.5999305555555559</v>
      </c>
      <c r="AR265" s="33">
        <f t="shared" si="206"/>
        <v>4.5999305555555559</v>
      </c>
      <c r="AS265" s="33">
        <f t="shared" si="206"/>
        <v>4.5999305555555559</v>
      </c>
      <c r="AT265" s="33">
        <f t="shared" si="206"/>
        <v>4.5999305555555559</v>
      </c>
      <c r="AU265" s="33">
        <f t="shared" si="206"/>
        <v>4.5999305555555559</v>
      </c>
      <c r="AV265" s="33">
        <f t="shared" si="206"/>
        <v>4.5999305555555559</v>
      </c>
    </row>
    <row r="266" spans="1:48" x14ac:dyDescent="0.25">
      <c r="A266" s="29">
        <v>45040</v>
      </c>
      <c r="B266" s="41" t="s">
        <v>498</v>
      </c>
      <c r="C266" s="27">
        <v>164221301</v>
      </c>
      <c r="D266" s="26">
        <v>552.52</v>
      </c>
      <c r="E266" s="128">
        <v>467.35</v>
      </c>
      <c r="F266" s="26">
        <v>4.03</v>
      </c>
      <c r="G266" s="26">
        <v>137</v>
      </c>
      <c r="AB266" s="33"/>
      <c r="AC266" s="33"/>
      <c r="AD266" s="33">
        <f>($E$266/$G$266)*0.5</f>
        <v>1.7056569343065695</v>
      </c>
      <c r="AE266" s="33">
        <f t="shared" ref="AE266:AV266" si="207">($E$266/$G$266)</f>
        <v>3.411313868613139</v>
      </c>
      <c r="AF266" s="33">
        <f t="shared" si="207"/>
        <v>3.411313868613139</v>
      </c>
      <c r="AG266" s="33">
        <f t="shared" si="207"/>
        <v>3.411313868613139</v>
      </c>
      <c r="AH266" s="33">
        <f t="shared" si="207"/>
        <v>3.411313868613139</v>
      </c>
      <c r="AI266" s="33">
        <f t="shared" si="207"/>
        <v>3.411313868613139</v>
      </c>
      <c r="AJ266" s="33">
        <f t="shared" si="207"/>
        <v>3.411313868613139</v>
      </c>
      <c r="AK266" s="33">
        <f t="shared" si="207"/>
        <v>3.411313868613139</v>
      </c>
      <c r="AL266" s="33">
        <f t="shared" si="207"/>
        <v>3.411313868613139</v>
      </c>
      <c r="AM266" s="33">
        <f t="shared" si="207"/>
        <v>3.411313868613139</v>
      </c>
      <c r="AN266" s="33">
        <f t="shared" si="207"/>
        <v>3.411313868613139</v>
      </c>
      <c r="AO266" s="33">
        <f t="shared" si="207"/>
        <v>3.411313868613139</v>
      </c>
      <c r="AP266" s="33">
        <f t="shared" si="207"/>
        <v>3.411313868613139</v>
      </c>
      <c r="AQ266" s="33">
        <f t="shared" si="207"/>
        <v>3.411313868613139</v>
      </c>
      <c r="AR266" s="33">
        <f t="shared" si="207"/>
        <v>3.411313868613139</v>
      </c>
      <c r="AS266" s="33">
        <f t="shared" si="207"/>
        <v>3.411313868613139</v>
      </c>
      <c r="AT266" s="33">
        <f t="shared" si="207"/>
        <v>3.411313868613139</v>
      </c>
      <c r="AU266" s="33">
        <f t="shared" si="207"/>
        <v>3.411313868613139</v>
      </c>
      <c r="AV266" s="33">
        <f t="shared" si="207"/>
        <v>3.411313868613139</v>
      </c>
    </row>
    <row r="267" spans="1:48" x14ac:dyDescent="0.25">
      <c r="A267" s="29">
        <v>45040</v>
      </c>
      <c r="B267" s="41" t="s">
        <v>499</v>
      </c>
      <c r="C267" s="27">
        <v>791441001</v>
      </c>
      <c r="D267" s="26">
        <v>1528.66</v>
      </c>
      <c r="E267" s="128">
        <v>1282.42</v>
      </c>
      <c r="F267" s="26">
        <v>10.62</v>
      </c>
      <c r="G267" s="26">
        <v>144</v>
      </c>
      <c r="AB267" s="33"/>
      <c r="AC267" s="33"/>
      <c r="AD267" s="33">
        <f>($E$267/$G$267)*0.5</f>
        <v>4.4528472222222222</v>
      </c>
      <c r="AE267" s="33">
        <f t="shared" ref="AE267:AV267" si="208">($E$267/$G$267)</f>
        <v>8.9056944444444444</v>
      </c>
      <c r="AF267" s="33">
        <f t="shared" si="208"/>
        <v>8.9056944444444444</v>
      </c>
      <c r="AG267" s="33">
        <f t="shared" si="208"/>
        <v>8.9056944444444444</v>
      </c>
      <c r="AH267" s="33">
        <f t="shared" si="208"/>
        <v>8.9056944444444444</v>
      </c>
      <c r="AI267" s="33">
        <f t="shared" si="208"/>
        <v>8.9056944444444444</v>
      </c>
      <c r="AJ267" s="33">
        <f t="shared" si="208"/>
        <v>8.9056944444444444</v>
      </c>
      <c r="AK267" s="33">
        <f t="shared" si="208"/>
        <v>8.9056944444444444</v>
      </c>
      <c r="AL267" s="33">
        <f t="shared" si="208"/>
        <v>8.9056944444444444</v>
      </c>
      <c r="AM267" s="33">
        <f t="shared" si="208"/>
        <v>8.9056944444444444</v>
      </c>
      <c r="AN267" s="33">
        <f t="shared" si="208"/>
        <v>8.9056944444444444</v>
      </c>
      <c r="AO267" s="33">
        <f t="shared" si="208"/>
        <v>8.9056944444444444</v>
      </c>
      <c r="AP267" s="33">
        <f t="shared" si="208"/>
        <v>8.9056944444444444</v>
      </c>
      <c r="AQ267" s="33">
        <f t="shared" si="208"/>
        <v>8.9056944444444444</v>
      </c>
      <c r="AR267" s="33">
        <f t="shared" si="208"/>
        <v>8.9056944444444444</v>
      </c>
      <c r="AS267" s="33">
        <f t="shared" si="208"/>
        <v>8.9056944444444444</v>
      </c>
      <c r="AT267" s="33">
        <f t="shared" si="208"/>
        <v>8.9056944444444444</v>
      </c>
      <c r="AU267" s="33">
        <f t="shared" si="208"/>
        <v>8.9056944444444444</v>
      </c>
      <c r="AV267" s="33">
        <f t="shared" si="208"/>
        <v>8.9056944444444444</v>
      </c>
    </row>
    <row r="268" spans="1:48" x14ac:dyDescent="0.25">
      <c r="A268" s="29">
        <v>45040</v>
      </c>
      <c r="B268" s="41" t="s">
        <v>500</v>
      </c>
      <c r="C268" s="27">
        <v>17421801</v>
      </c>
      <c r="D268" s="26">
        <v>3413.04</v>
      </c>
      <c r="E268" s="128">
        <v>2863.26</v>
      </c>
      <c r="F268" s="26">
        <v>23.7</v>
      </c>
      <c r="G268" s="26">
        <v>144</v>
      </c>
      <c r="AA268" s="6"/>
      <c r="AB268" s="33"/>
      <c r="AC268" s="33"/>
      <c r="AD268" s="33">
        <f>($E$268/$G$268)*0.5</f>
        <v>9.9418750000000014</v>
      </c>
      <c r="AE268" s="33">
        <f t="shared" ref="AE268:AV268" si="209">($E$268/$G$268)</f>
        <v>19.883750000000003</v>
      </c>
      <c r="AF268" s="33">
        <f t="shared" si="209"/>
        <v>19.883750000000003</v>
      </c>
      <c r="AG268" s="33">
        <f t="shared" si="209"/>
        <v>19.883750000000003</v>
      </c>
      <c r="AH268" s="33">
        <f t="shared" si="209"/>
        <v>19.883750000000003</v>
      </c>
      <c r="AI268" s="33">
        <f t="shared" si="209"/>
        <v>19.883750000000003</v>
      </c>
      <c r="AJ268" s="33">
        <f t="shared" si="209"/>
        <v>19.883750000000003</v>
      </c>
      <c r="AK268" s="33">
        <f t="shared" si="209"/>
        <v>19.883750000000003</v>
      </c>
      <c r="AL268" s="33">
        <f t="shared" si="209"/>
        <v>19.883750000000003</v>
      </c>
      <c r="AM268" s="33">
        <f t="shared" si="209"/>
        <v>19.883750000000003</v>
      </c>
      <c r="AN268" s="33">
        <f t="shared" si="209"/>
        <v>19.883750000000003</v>
      </c>
      <c r="AO268" s="33">
        <f t="shared" si="209"/>
        <v>19.883750000000003</v>
      </c>
      <c r="AP268" s="33">
        <f t="shared" si="209"/>
        <v>19.883750000000003</v>
      </c>
      <c r="AQ268" s="33">
        <f t="shared" si="209"/>
        <v>19.883750000000003</v>
      </c>
      <c r="AR268" s="33">
        <f t="shared" si="209"/>
        <v>19.883750000000003</v>
      </c>
      <c r="AS268" s="33">
        <f t="shared" si="209"/>
        <v>19.883750000000003</v>
      </c>
      <c r="AT268" s="33">
        <f t="shared" si="209"/>
        <v>19.883750000000003</v>
      </c>
      <c r="AU268" s="33">
        <f t="shared" si="209"/>
        <v>19.883750000000003</v>
      </c>
      <c r="AV268" s="33">
        <f t="shared" si="209"/>
        <v>19.883750000000003</v>
      </c>
    </row>
    <row r="269" spans="1:48" x14ac:dyDescent="0.25">
      <c r="A269" s="29">
        <v>45040</v>
      </c>
      <c r="B269" s="41" t="s">
        <v>501</v>
      </c>
      <c r="C269" s="27">
        <v>182940901</v>
      </c>
      <c r="D269" s="26">
        <v>1858.97</v>
      </c>
      <c r="E269" s="128">
        <v>1559.52</v>
      </c>
      <c r="F269" s="26">
        <v>12.91</v>
      </c>
      <c r="G269" s="26">
        <v>144</v>
      </c>
      <c r="AA269" s="6"/>
      <c r="AB269" s="33"/>
      <c r="AC269" s="33"/>
      <c r="AD269" s="33">
        <f>($E$269/$G$269)*0.5</f>
        <v>5.415</v>
      </c>
      <c r="AE269" s="33">
        <f t="shared" ref="AE269:AV269" si="210">($E$269/$G$269)</f>
        <v>10.83</v>
      </c>
      <c r="AF269" s="33">
        <f t="shared" si="210"/>
        <v>10.83</v>
      </c>
      <c r="AG269" s="33">
        <f t="shared" si="210"/>
        <v>10.83</v>
      </c>
      <c r="AH269" s="33">
        <f t="shared" si="210"/>
        <v>10.83</v>
      </c>
      <c r="AI269" s="33">
        <f t="shared" si="210"/>
        <v>10.83</v>
      </c>
      <c r="AJ269" s="33">
        <f t="shared" si="210"/>
        <v>10.83</v>
      </c>
      <c r="AK269" s="33">
        <f t="shared" si="210"/>
        <v>10.83</v>
      </c>
      <c r="AL269" s="33">
        <f t="shared" si="210"/>
        <v>10.83</v>
      </c>
      <c r="AM269" s="33">
        <f t="shared" si="210"/>
        <v>10.83</v>
      </c>
      <c r="AN269" s="33">
        <f t="shared" si="210"/>
        <v>10.83</v>
      </c>
      <c r="AO269" s="33">
        <f t="shared" si="210"/>
        <v>10.83</v>
      </c>
      <c r="AP269" s="33">
        <f t="shared" si="210"/>
        <v>10.83</v>
      </c>
      <c r="AQ269" s="33">
        <f t="shared" si="210"/>
        <v>10.83</v>
      </c>
      <c r="AR269" s="33">
        <f t="shared" si="210"/>
        <v>10.83</v>
      </c>
      <c r="AS269" s="33">
        <f t="shared" si="210"/>
        <v>10.83</v>
      </c>
      <c r="AT269" s="33">
        <f t="shared" si="210"/>
        <v>10.83</v>
      </c>
      <c r="AU269" s="33">
        <f t="shared" si="210"/>
        <v>10.83</v>
      </c>
      <c r="AV269" s="33">
        <f t="shared" si="210"/>
        <v>10.83</v>
      </c>
    </row>
    <row r="270" spans="1:48" x14ac:dyDescent="0.25">
      <c r="A270" s="29">
        <v>45040</v>
      </c>
      <c r="B270" s="41" t="s">
        <v>502</v>
      </c>
      <c r="C270" s="27">
        <v>330730901</v>
      </c>
      <c r="D270" s="26">
        <v>1619.61</v>
      </c>
      <c r="E270" s="128">
        <v>1358.72</v>
      </c>
      <c r="F270" s="26">
        <v>11.25</v>
      </c>
      <c r="G270" s="26">
        <v>144</v>
      </c>
      <c r="AB270" s="33"/>
      <c r="AC270" s="33"/>
      <c r="AD270" s="38">
        <f>($E$270/$G$270)*0.5</f>
        <v>4.7177777777777781</v>
      </c>
      <c r="AE270" s="33">
        <f t="shared" ref="AE270:AV270" si="211">($E$270/$G$270)</f>
        <v>9.4355555555555561</v>
      </c>
      <c r="AF270" s="33">
        <f t="shared" si="211"/>
        <v>9.4355555555555561</v>
      </c>
      <c r="AG270" s="33">
        <f t="shared" si="211"/>
        <v>9.4355555555555561</v>
      </c>
      <c r="AH270" s="33">
        <f t="shared" si="211"/>
        <v>9.4355555555555561</v>
      </c>
      <c r="AI270" s="33">
        <f t="shared" si="211"/>
        <v>9.4355555555555561</v>
      </c>
      <c r="AJ270" s="33">
        <f t="shared" si="211"/>
        <v>9.4355555555555561</v>
      </c>
      <c r="AK270" s="33">
        <f t="shared" si="211"/>
        <v>9.4355555555555561</v>
      </c>
      <c r="AL270" s="33">
        <f t="shared" si="211"/>
        <v>9.4355555555555561</v>
      </c>
      <c r="AM270" s="33">
        <f t="shared" si="211"/>
        <v>9.4355555555555561</v>
      </c>
      <c r="AN270" s="33">
        <f t="shared" si="211"/>
        <v>9.4355555555555561</v>
      </c>
      <c r="AO270" s="33">
        <f t="shared" si="211"/>
        <v>9.4355555555555561</v>
      </c>
      <c r="AP270" s="33">
        <f t="shared" si="211"/>
        <v>9.4355555555555561</v>
      </c>
      <c r="AQ270" s="33">
        <f t="shared" si="211"/>
        <v>9.4355555555555561</v>
      </c>
      <c r="AR270" s="33">
        <f t="shared" si="211"/>
        <v>9.4355555555555561</v>
      </c>
      <c r="AS270" s="33">
        <f t="shared" si="211"/>
        <v>9.4355555555555561</v>
      </c>
      <c r="AT270" s="33">
        <f t="shared" si="211"/>
        <v>9.4355555555555561</v>
      </c>
      <c r="AU270" s="33">
        <f t="shared" si="211"/>
        <v>9.4355555555555561</v>
      </c>
      <c r="AV270" s="33">
        <f t="shared" si="211"/>
        <v>9.4355555555555561</v>
      </c>
    </row>
    <row r="271" spans="1:48" x14ac:dyDescent="0.25">
      <c r="F271" s="17"/>
      <c r="AB271" s="35"/>
      <c r="AC271" s="35"/>
      <c r="AD271" s="35">
        <f>SUM(AD34:AD270)</f>
        <v>6050.3629832110209</v>
      </c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</row>
    <row r="272" spans="1:48" x14ac:dyDescent="0.25">
      <c r="F272" s="17"/>
    </row>
    <row r="273" spans="1:48" x14ac:dyDescent="0.25">
      <c r="A273" s="29">
        <v>45054</v>
      </c>
      <c r="B273" s="173" t="s">
        <v>504</v>
      </c>
      <c r="C273" s="171">
        <v>531351301</v>
      </c>
      <c r="D273" s="170">
        <v>1890.76</v>
      </c>
      <c r="E273" s="172">
        <v>1586.19</v>
      </c>
      <c r="F273" s="170">
        <v>13.13</v>
      </c>
      <c r="G273" s="170">
        <v>144</v>
      </c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>
        <f>($E$273/$G$273)*0.5</f>
        <v>5.5076041666666669</v>
      </c>
      <c r="AF273" s="33">
        <f t="shared" ref="AF273:AV273" si="212">($E$273/$G$273)</f>
        <v>11.015208333333334</v>
      </c>
      <c r="AG273" s="33">
        <f t="shared" si="212"/>
        <v>11.015208333333334</v>
      </c>
      <c r="AH273" s="33">
        <f t="shared" si="212"/>
        <v>11.015208333333334</v>
      </c>
      <c r="AI273" s="33">
        <f t="shared" si="212"/>
        <v>11.015208333333334</v>
      </c>
      <c r="AJ273" s="33">
        <f t="shared" si="212"/>
        <v>11.015208333333334</v>
      </c>
      <c r="AK273" s="33">
        <f t="shared" si="212"/>
        <v>11.015208333333334</v>
      </c>
      <c r="AL273" s="33">
        <f t="shared" si="212"/>
        <v>11.015208333333334</v>
      </c>
      <c r="AM273" s="33">
        <f t="shared" si="212"/>
        <v>11.015208333333334</v>
      </c>
      <c r="AN273" s="33">
        <f t="shared" si="212"/>
        <v>11.015208333333334</v>
      </c>
      <c r="AO273" s="33">
        <f t="shared" si="212"/>
        <v>11.015208333333334</v>
      </c>
      <c r="AP273" s="33">
        <f t="shared" si="212"/>
        <v>11.015208333333334</v>
      </c>
      <c r="AQ273" s="33">
        <f t="shared" si="212"/>
        <v>11.015208333333334</v>
      </c>
      <c r="AR273" s="33">
        <f t="shared" si="212"/>
        <v>11.015208333333334</v>
      </c>
      <c r="AS273" s="33">
        <f t="shared" si="212"/>
        <v>11.015208333333334</v>
      </c>
      <c r="AT273" s="33">
        <f t="shared" si="212"/>
        <v>11.015208333333334</v>
      </c>
      <c r="AU273" s="33">
        <f t="shared" si="212"/>
        <v>11.015208333333334</v>
      </c>
      <c r="AV273" s="33">
        <f t="shared" si="212"/>
        <v>11.015208333333334</v>
      </c>
    </row>
    <row r="274" spans="1:48" x14ac:dyDescent="0.25">
      <c r="A274" s="29">
        <v>45054</v>
      </c>
      <c r="B274" s="173" t="s">
        <v>505</v>
      </c>
      <c r="C274" s="171">
        <v>349911401</v>
      </c>
      <c r="D274" s="170">
        <v>7530.72</v>
      </c>
      <c r="E274" s="172">
        <v>6317.65</v>
      </c>
      <c r="F274" s="170">
        <v>52.3</v>
      </c>
      <c r="G274" s="170">
        <v>144</v>
      </c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>
        <f>($E$274/$G$274)*0.5</f>
        <v>21.936284722222222</v>
      </c>
      <c r="AF274" s="33">
        <f t="shared" ref="AF274:AV274" si="213">($E$274/$G$274)</f>
        <v>43.872569444444444</v>
      </c>
      <c r="AG274" s="33">
        <f t="shared" si="213"/>
        <v>43.872569444444444</v>
      </c>
      <c r="AH274" s="33">
        <f t="shared" si="213"/>
        <v>43.872569444444444</v>
      </c>
      <c r="AI274" s="33">
        <f t="shared" si="213"/>
        <v>43.872569444444444</v>
      </c>
      <c r="AJ274" s="33">
        <f t="shared" si="213"/>
        <v>43.872569444444444</v>
      </c>
      <c r="AK274" s="33">
        <f t="shared" si="213"/>
        <v>43.872569444444444</v>
      </c>
      <c r="AL274" s="33">
        <f t="shared" si="213"/>
        <v>43.872569444444444</v>
      </c>
      <c r="AM274" s="33">
        <f t="shared" si="213"/>
        <v>43.872569444444444</v>
      </c>
      <c r="AN274" s="33">
        <f t="shared" si="213"/>
        <v>43.872569444444444</v>
      </c>
      <c r="AO274" s="33">
        <f t="shared" si="213"/>
        <v>43.872569444444444</v>
      </c>
      <c r="AP274" s="33">
        <f t="shared" si="213"/>
        <v>43.872569444444444</v>
      </c>
      <c r="AQ274" s="33">
        <f t="shared" si="213"/>
        <v>43.872569444444444</v>
      </c>
      <c r="AR274" s="33">
        <f t="shared" si="213"/>
        <v>43.872569444444444</v>
      </c>
      <c r="AS274" s="33">
        <f t="shared" si="213"/>
        <v>43.872569444444444</v>
      </c>
      <c r="AT274" s="33">
        <f t="shared" si="213"/>
        <v>43.872569444444444</v>
      </c>
      <c r="AU274" s="33">
        <f t="shared" si="213"/>
        <v>43.872569444444444</v>
      </c>
      <c r="AV274" s="33">
        <f t="shared" si="213"/>
        <v>43.872569444444444</v>
      </c>
    </row>
    <row r="275" spans="1:48" x14ac:dyDescent="0.25">
      <c r="A275" s="29">
        <v>45061</v>
      </c>
      <c r="B275" s="173" t="s">
        <v>506</v>
      </c>
      <c r="C275" s="171">
        <v>663541601</v>
      </c>
      <c r="D275" s="170">
        <v>625.45000000000005</v>
      </c>
      <c r="E275" s="172">
        <v>524.70000000000005</v>
      </c>
      <c r="F275" s="170">
        <v>4.34</v>
      </c>
      <c r="G275" s="170">
        <v>144</v>
      </c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>
        <f>($E$275/$G$275)*0.5</f>
        <v>1.8218750000000001</v>
      </c>
      <c r="AF275" s="33">
        <f t="shared" ref="AF275:AV275" si="214">($E$275/$G$275)</f>
        <v>3.6437500000000003</v>
      </c>
      <c r="AG275" s="33">
        <f t="shared" si="214"/>
        <v>3.6437500000000003</v>
      </c>
      <c r="AH275" s="33">
        <f t="shared" si="214"/>
        <v>3.6437500000000003</v>
      </c>
      <c r="AI275" s="33">
        <f t="shared" si="214"/>
        <v>3.6437500000000003</v>
      </c>
      <c r="AJ275" s="33">
        <f t="shared" si="214"/>
        <v>3.6437500000000003</v>
      </c>
      <c r="AK275" s="33">
        <f t="shared" si="214"/>
        <v>3.6437500000000003</v>
      </c>
      <c r="AL275" s="33">
        <f t="shared" si="214"/>
        <v>3.6437500000000003</v>
      </c>
      <c r="AM275" s="33">
        <f t="shared" si="214"/>
        <v>3.6437500000000003</v>
      </c>
      <c r="AN275" s="33">
        <f t="shared" si="214"/>
        <v>3.6437500000000003</v>
      </c>
      <c r="AO275" s="33">
        <f t="shared" si="214"/>
        <v>3.6437500000000003</v>
      </c>
      <c r="AP275" s="33">
        <f t="shared" si="214"/>
        <v>3.6437500000000003</v>
      </c>
      <c r="AQ275" s="33">
        <f t="shared" si="214"/>
        <v>3.6437500000000003</v>
      </c>
      <c r="AR275" s="33">
        <f t="shared" si="214"/>
        <v>3.6437500000000003</v>
      </c>
      <c r="AS275" s="33">
        <f t="shared" si="214"/>
        <v>3.6437500000000003</v>
      </c>
      <c r="AT275" s="33">
        <f t="shared" si="214"/>
        <v>3.6437500000000003</v>
      </c>
      <c r="AU275" s="33">
        <f t="shared" si="214"/>
        <v>3.6437500000000003</v>
      </c>
      <c r="AV275" s="33">
        <f t="shared" si="214"/>
        <v>3.6437500000000003</v>
      </c>
    </row>
    <row r="276" spans="1:48" x14ac:dyDescent="0.25">
      <c r="A276" s="29">
        <v>45061</v>
      </c>
      <c r="B276" s="173" t="s">
        <v>507</v>
      </c>
      <c r="C276" s="171">
        <v>311930501</v>
      </c>
      <c r="D276" s="170">
        <v>357.97</v>
      </c>
      <c r="E276" s="172">
        <v>300.31</v>
      </c>
      <c r="F276" s="170">
        <v>2.4900000000000002</v>
      </c>
      <c r="G276" s="170">
        <v>144</v>
      </c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>
        <f>($E$276/$G$276)*0.5</f>
        <v>1.0427430555555555</v>
      </c>
      <c r="AF276" s="33">
        <f t="shared" ref="AF276:AV276" si="215">($E$276/$G$276)</f>
        <v>2.0854861111111109</v>
      </c>
      <c r="AG276" s="33">
        <f t="shared" si="215"/>
        <v>2.0854861111111109</v>
      </c>
      <c r="AH276" s="33">
        <f t="shared" si="215"/>
        <v>2.0854861111111109</v>
      </c>
      <c r="AI276" s="33">
        <f t="shared" si="215"/>
        <v>2.0854861111111109</v>
      </c>
      <c r="AJ276" s="33">
        <f t="shared" si="215"/>
        <v>2.0854861111111109</v>
      </c>
      <c r="AK276" s="33">
        <f t="shared" si="215"/>
        <v>2.0854861111111109</v>
      </c>
      <c r="AL276" s="33">
        <f t="shared" si="215"/>
        <v>2.0854861111111109</v>
      </c>
      <c r="AM276" s="33">
        <f t="shared" si="215"/>
        <v>2.0854861111111109</v>
      </c>
      <c r="AN276" s="33">
        <f t="shared" si="215"/>
        <v>2.0854861111111109</v>
      </c>
      <c r="AO276" s="33">
        <f t="shared" si="215"/>
        <v>2.0854861111111109</v>
      </c>
      <c r="AP276" s="33">
        <f t="shared" si="215"/>
        <v>2.0854861111111109</v>
      </c>
      <c r="AQ276" s="33">
        <f t="shared" si="215"/>
        <v>2.0854861111111109</v>
      </c>
      <c r="AR276" s="33">
        <f t="shared" si="215"/>
        <v>2.0854861111111109</v>
      </c>
      <c r="AS276" s="33">
        <f t="shared" si="215"/>
        <v>2.0854861111111109</v>
      </c>
      <c r="AT276" s="33">
        <f t="shared" si="215"/>
        <v>2.0854861111111109</v>
      </c>
      <c r="AU276" s="33">
        <f t="shared" si="215"/>
        <v>2.0854861111111109</v>
      </c>
      <c r="AV276" s="33">
        <f t="shared" si="215"/>
        <v>2.0854861111111109</v>
      </c>
    </row>
    <row r="277" spans="1:48" x14ac:dyDescent="0.25">
      <c r="A277" s="29">
        <v>45069</v>
      </c>
      <c r="B277" s="173" t="s">
        <v>508</v>
      </c>
      <c r="C277" s="171">
        <v>784350501</v>
      </c>
      <c r="D277" s="170">
        <v>1249.71</v>
      </c>
      <c r="E277" s="172">
        <v>1048.4000000000001</v>
      </c>
      <c r="F277" s="170">
        <v>8.68</v>
      </c>
      <c r="G277" s="170">
        <v>144</v>
      </c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>
        <f>($E$277/$G$277)*0.5</f>
        <v>3.6402777777777779</v>
      </c>
      <c r="AF277" s="33">
        <f t="shared" ref="AF277:AV277" si="216">($E$277/$G$277)</f>
        <v>7.2805555555555559</v>
      </c>
      <c r="AG277" s="33">
        <f t="shared" si="216"/>
        <v>7.2805555555555559</v>
      </c>
      <c r="AH277" s="33">
        <f t="shared" si="216"/>
        <v>7.2805555555555559</v>
      </c>
      <c r="AI277" s="33">
        <f t="shared" si="216"/>
        <v>7.2805555555555559</v>
      </c>
      <c r="AJ277" s="33">
        <f t="shared" si="216"/>
        <v>7.2805555555555559</v>
      </c>
      <c r="AK277" s="33">
        <f t="shared" si="216"/>
        <v>7.2805555555555559</v>
      </c>
      <c r="AL277" s="33">
        <f t="shared" si="216"/>
        <v>7.2805555555555559</v>
      </c>
      <c r="AM277" s="33">
        <f t="shared" si="216"/>
        <v>7.2805555555555559</v>
      </c>
      <c r="AN277" s="33">
        <f t="shared" si="216"/>
        <v>7.2805555555555559</v>
      </c>
      <c r="AO277" s="33">
        <f t="shared" si="216"/>
        <v>7.2805555555555559</v>
      </c>
      <c r="AP277" s="33">
        <f t="shared" si="216"/>
        <v>7.2805555555555559</v>
      </c>
      <c r="AQ277" s="33">
        <f t="shared" si="216"/>
        <v>7.2805555555555559</v>
      </c>
      <c r="AR277" s="33">
        <f t="shared" si="216"/>
        <v>7.2805555555555559</v>
      </c>
      <c r="AS277" s="33">
        <f t="shared" si="216"/>
        <v>7.2805555555555559</v>
      </c>
      <c r="AT277" s="33">
        <f t="shared" si="216"/>
        <v>7.2805555555555559</v>
      </c>
      <c r="AU277" s="33">
        <f t="shared" si="216"/>
        <v>7.2805555555555559</v>
      </c>
      <c r="AV277" s="33">
        <f t="shared" si="216"/>
        <v>7.2805555555555559</v>
      </c>
    </row>
    <row r="278" spans="1:48" x14ac:dyDescent="0.25">
      <c r="A278" s="29">
        <v>45076</v>
      </c>
      <c r="B278" s="173" t="s">
        <v>509</v>
      </c>
      <c r="C278" s="171">
        <v>490950301</v>
      </c>
      <c r="D278" s="170">
        <v>561.16</v>
      </c>
      <c r="E278" s="172">
        <v>470.77</v>
      </c>
      <c r="F278" s="170">
        <v>3.9</v>
      </c>
      <c r="G278" s="170">
        <v>144</v>
      </c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>
        <f>($E$278/$G$278)*0.5</f>
        <v>1.6346180555555554</v>
      </c>
      <c r="AF278" s="33">
        <f t="shared" ref="AF278:AV278" si="217">($E$278/$G$278)</f>
        <v>3.2692361111111108</v>
      </c>
      <c r="AG278" s="33">
        <f t="shared" si="217"/>
        <v>3.2692361111111108</v>
      </c>
      <c r="AH278" s="33">
        <f t="shared" si="217"/>
        <v>3.2692361111111108</v>
      </c>
      <c r="AI278" s="33">
        <f t="shared" si="217"/>
        <v>3.2692361111111108</v>
      </c>
      <c r="AJ278" s="33">
        <f t="shared" si="217"/>
        <v>3.2692361111111108</v>
      </c>
      <c r="AK278" s="33">
        <f t="shared" si="217"/>
        <v>3.2692361111111108</v>
      </c>
      <c r="AL278" s="33">
        <f t="shared" si="217"/>
        <v>3.2692361111111108</v>
      </c>
      <c r="AM278" s="33">
        <f t="shared" si="217"/>
        <v>3.2692361111111108</v>
      </c>
      <c r="AN278" s="33">
        <f t="shared" si="217"/>
        <v>3.2692361111111108</v>
      </c>
      <c r="AO278" s="33">
        <f t="shared" si="217"/>
        <v>3.2692361111111108</v>
      </c>
      <c r="AP278" s="33">
        <f t="shared" si="217"/>
        <v>3.2692361111111108</v>
      </c>
      <c r="AQ278" s="33">
        <f t="shared" si="217"/>
        <v>3.2692361111111108</v>
      </c>
      <c r="AR278" s="33">
        <f t="shared" si="217"/>
        <v>3.2692361111111108</v>
      </c>
      <c r="AS278" s="33">
        <f t="shared" si="217"/>
        <v>3.2692361111111108</v>
      </c>
      <c r="AT278" s="33">
        <f t="shared" si="217"/>
        <v>3.2692361111111108</v>
      </c>
      <c r="AU278" s="33">
        <f t="shared" si="217"/>
        <v>3.2692361111111108</v>
      </c>
      <c r="AV278" s="33">
        <f t="shared" si="217"/>
        <v>3.2692361111111108</v>
      </c>
    </row>
    <row r="279" spans="1:48" x14ac:dyDescent="0.25">
      <c r="A279" s="29">
        <v>45076</v>
      </c>
      <c r="B279" s="173" t="s">
        <v>510</v>
      </c>
      <c r="C279" s="171">
        <v>779160801</v>
      </c>
      <c r="D279" s="170">
        <v>625.57000000000005</v>
      </c>
      <c r="E279" s="172">
        <v>524.79999999999995</v>
      </c>
      <c r="F279" s="170">
        <v>4.34</v>
      </c>
      <c r="G279" s="170">
        <v>144</v>
      </c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>
        <f>($E$279/$G$279)*0.5</f>
        <v>1.822222222222222</v>
      </c>
      <c r="AF279" s="33">
        <f t="shared" ref="AF279:AV279" si="218">($E$279/$G$279)</f>
        <v>3.6444444444444439</v>
      </c>
      <c r="AG279" s="33">
        <f t="shared" si="218"/>
        <v>3.6444444444444439</v>
      </c>
      <c r="AH279" s="33">
        <f t="shared" si="218"/>
        <v>3.6444444444444439</v>
      </c>
      <c r="AI279" s="33">
        <f t="shared" si="218"/>
        <v>3.6444444444444439</v>
      </c>
      <c r="AJ279" s="33">
        <f t="shared" si="218"/>
        <v>3.6444444444444439</v>
      </c>
      <c r="AK279" s="33">
        <f t="shared" si="218"/>
        <v>3.6444444444444439</v>
      </c>
      <c r="AL279" s="33">
        <f t="shared" si="218"/>
        <v>3.6444444444444439</v>
      </c>
      <c r="AM279" s="33">
        <f t="shared" si="218"/>
        <v>3.6444444444444439</v>
      </c>
      <c r="AN279" s="33">
        <f t="shared" si="218"/>
        <v>3.6444444444444439</v>
      </c>
      <c r="AO279" s="33">
        <f t="shared" si="218"/>
        <v>3.6444444444444439</v>
      </c>
      <c r="AP279" s="33">
        <f t="shared" si="218"/>
        <v>3.6444444444444439</v>
      </c>
      <c r="AQ279" s="33">
        <f t="shared" si="218"/>
        <v>3.6444444444444439</v>
      </c>
      <c r="AR279" s="33">
        <f t="shared" si="218"/>
        <v>3.6444444444444439</v>
      </c>
      <c r="AS279" s="33">
        <f t="shared" si="218"/>
        <v>3.6444444444444439</v>
      </c>
      <c r="AT279" s="33">
        <f t="shared" si="218"/>
        <v>3.6444444444444439</v>
      </c>
      <c r="AU279" s="33">
        <f t="shared" si="218"/>
        <v>3.6444444444444439</v>
      </c>
      <c r="AV279" s="33">
        <f t="shared" si="218"/>
        <v>3.6444444444444439</v>
      </c>
    </row>
    <row r="280" spans="1:48" x14ac:dyDescent="0.25">
      <c r="A280" s="29">
        <v>45076</v>
      </c>
      <c r="B280" s="173">
        <v>8338308167</v>
      </c>
      <c r="C280" s="171">
        <v>833830801</v>
      </c>
      <c r="D280" s="170">
        <v>157.35</v>
      </c>
      <c r="E280" s="172">
        <v>132</v>
      </c>
      <c r="F280" s="170">
        <v>1.0900000000000001</v>
      </c>
      <c r="G280" s="170">
        <v>144</v>
      </c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>
        <f>($E$280/$G$280)*0.5</f>
        <v>0.45833333333333331</v>
      </c>
      <c r="AF280" s="33">
        <f t="shared" ref="AF280:AV280" si="219">($E$280/$G$280)</f>
        <v>0.91666666666666663</v>
      </c>
      <c r="AG280" s="33">
        <f t="shared" si="219"/>
        <v>0.91666666666666663</v>
      </c>
      <c r="AH280" s="33">
        <f t="shared" si="219"/>
        <v>0.91666666666666663</v>
      </c>
      <c r="AI280" s="33">
        <f t="shared" si="219"/>
        <v>0.91666666666666663</v>
      </c>
      <c r="AJ280" s="33">
        <f t="shared" si="219"/>
        <v>0.91666666666666663</v>
      </c>
      <c r="AK280" s="33">
        <f t="shared" si="219"/>
        <v>0.91666666666666663</v>
      </c>
      <c r="AL280" s="33">
        <f t="shared" si="219"/>
        <v>0.91666666666666663</v>
      </c>
      <c r="AM280" s="33">
        <f t="shared" si="219"/>
        <v>0.91666666666666663</v>
      </c>
      <c r="AN280" s="33">
        <f t="shared" si="219"/>
        <v>0.91666666666666663</v>
      </c>
      <c r="AO280" s="33">
        <f t="shared" si="219"/>
        <v>0.91666666666666663</v>
      </c>
      <c r="AP280" s="33">
        <f t="shared" si="219"/>
        <v>0.91666666666666663</v>
      </c>
      <c r="AQ280" s="33">
        <f t="shared" si="219"/>
        <v>0.91666666666666663</v>
      </c>
      <c r="AR280" s="33">
        <f t="shared" si="219"/>
        <v>0.91666666666666663</v>
      </c>
      <c r="AS280" s="33">
        <f t="shared" si="219"/>
        <v>0.91666666666666663</v>
      </c>
      <c r="AT280" s="33">
        <f t="shared" si="219"/>
        <v>0.91666666666666663</v>
      </c>
      <c r="AU280" s="33">
        <f t="shared" si="219"/>
        <v>0.91666666666666663</v>
      </c>
      <c r="AV280" s="33">
        <f t="shared" si="219"/>
        <v>0.91666666666666663</v>
      </c>
    </row>
    <row r="281" spans="1:48" x14ac:dyDescent="0.25">
      <c r="A281" s="29">
        <v>45076</v>
      </c>
      <c r="B281" s="173" t="s">
        <v>511</v>
      </c>
      <c r="C281" s="171">
        <v>385851801</v>
      </c>
      <c r="D281" s="170">
        <v>8615.52</v>
      </c>
      <c r="E281" s="172">
        <v>7227.71</v>
      </c>
      <c r="F281" s="170">
        <v>59.83</v>
      </c>
      <c r="G281" s="170">
        <v>144</v>
      </c>
      <c r="Z281" s="35"/>
      <c r="AA281" s="35"/>
      <c r="AB281" s="33"/>
      <c r="AC281" s="33"/>
      <c r="AD281" s="33"/>
      <c r="AE281" s="33">
        <f>($E$281/$G$281)*0.5</f>
        <v>25.096215277777777</v>
      </c>
      <c r="AF281" s="33">
        <f t="shared" ref="AF281:AV281" si="220">($E$281/$G$281)</f>
        <v>50.192430555555553</v>
      </c>
      <c r="AG281" s="33">
        <f t="shared" si="220"/>
        <v>50.192430555555553</v>
      </c>
      <c r="AH281" s="33">
        <f t="shared" si="220"/>
        <v>50.192430555555553</v>
      </c>
      <c r="AI281" s="33">
        <f t="shared" si="220"/>
        <v>50.192430555555553</v>
      </c>
      <c r="AJ281" s="33">
        <f t="shared" si="220"/>
        <v>50.192430555555553</v>
      </c>
      <c r="AK281" s="33">
        <f t="shared" si="220"/>
        <v>50.192430555555553</v>
      </c>
      <c r="AL281" s="33">
        <f t="shared" si="220"/>
        <v>50.192430555555553</v>
      </c>
      <c r="AM281" s="33">
        <f t="shared" si="220"/>
        <v>50.192430555555553</v>
      </c>
      <c r="AN281" s="33">
        <f t="shared" si="220"/>
        <v>50.192430555555553</v>
      </c>
      <c r="AO281" s="33">
        <f t="shared" si="220"/>
        <v>50.192430555555553</v>
      </c>
      <c r="AP281" s="33">
        <f t="shared" si="220"/>
        <v>50.192430555555553</v>
      </c>
      <c r="AQ281" s="33">
        <f t="shared" si="220"/>
        <v>50.192430555555553</v>
      </c>
      <c r="AR281" s="33">
        <f t="shared" si="220"/>
        <v>50.192430555555553</v>
      </c>
      <c r="AS281" s="33">
        <f t="shared" si="220"/>
        <v>50.192430555555553</v>
      </c>
      <c r="AT281" s="33">
        <f t="shared" si="220"/>
        <v>50.192430555555553</v>
      </c>
      <c r="AU281" s="33">
        <f t="shared" si="220"/>
        <v>50.192430555555553</v>
      </c>
      <c r="AV281" s="33">
        <f t="shared" si="220"/>
        <v>50.192430555555553</v>
      </c>
    </row>
    <row r="282" spans="1:48" x14ac:dyDescent="0.25">
      <c r="A282" s="29">
        <v>45076</v>
      </c>
      <c r="B282" s="173" t="s">
        <v>512</v>
      </c>
      <c r="C282" s="171">
        <v>494204000</v>
      </c>
      <c r="D282" s="170">
        <v>5292.86</v>
      </c>
      <c r="E282" s="172">
        <v>4440.2700000000004</v>
      </c>
      <c r="F282" s="170">
        <v>36.76</v>
      </c>
      <c r="G282" s="170">
        <v>144</v>
      </c>
      <c r="AB282" s="33"/>
      <c r="AC282" s="33"/>
      <c r="AD282" s="33"/>
      <c r="AE282" s="33">
        <f>($E$282/$G$282)*0.5</f>
        <v>15.417604166666669</v>
      </c>
      <c r="AF282" s="33">
        <f t="shared" ref="AF282:AV282" si="221">($E$282/$G$282)</f>
        <v>30.835208333333338</v>
      </c>
      <c r="AG282" s="33">
        <f t="shared" si="221"/>
        <v>30.835208333333338</v>
      </c>
      <c r="AH282" s="33">
        <f t="shared" si="221"/>
        <v>30.835208333333338</v>
      </c>
      <c r="AI282" s="33">
        <f t="shared" si="221"/>
        <v>30.835208333333338</v>
      </c>
      <c r="AJ282" s="33">
        <f t="shared" si="221"/>
        <v>30.835208333333338</v>
      </c>
      <c r="AK282" s="33">
        <f t="shared" si="221"/>
        <v>30.835208333333338</v>
      </c>
      <c r="AL282" s="33">
        <f t="shared" si="221"/>
        <v>30.835208333333338</v>
      </c>
      <c r="AM282" s="33">
        <f t="shared" si="221"/>
        <v>30.835208333333338</v>
      </c>
      <c r="AN282" s="33">
        <f t="shared" si="221"/>
        <v>30.835208333333338</v>
      </c>
      <c r="AO282" s="33">
        <f t="shared" si="221"/>
        <v>30.835208333333338</v>
      </c>
      <c r="AP282" s="33">
        <f t="shared" si="221"/>
        <v>30.835208333333338</v>
      </c>
      <c r="AQ282" s="33">
        <f t="shared" si="221"/>
        <v>30.835208333333338</v>
      </c>
      <c r="AR282" s="33">
        <f t="shared" si="221"/>
        <v>30.835208333333338</v>
      </c>
      <c r="AS282" s="33">
        <f t="shared" si="221"/>
        <v>30.835208333333338</v>
      </c>
      <c r="AT282" s="33">
        <f t="shared" si="221"/>
        <v>30.835208333333338</v>
      </c>
      <c r="AU282" s="33">
        <f t="shared" si="221"/>
        <v>30.835208333333338</v>
      </c>
      <c r="AV282" s="33">
        <f t="shared" si="221"/>
        <v>30.835208333333338</v>
      </c>
    </row>
    <row r="283" spans="1:48" x14ac:dyDescent="0.25">
      <c r="A283" s="29">
        <v>45076</v>
      </c>
      <c r="B283" s="173" t="s">
        <v>513</v>
      </c>
      <c r="C283" s="171">
        <v>376510301</v>
      </c>
      <c r="D283" s="170">
        <v>929.52</v>
      </c>
      <c r="E283" s="172">
        <v>779.79</v>
      </c>
      <c r="F283" s="170">
        <v>6.45</v>
      </c>
      <c r="G283" s="170">
        <v>144</v>
      </c>
      <c r="AB283" s="33"/>
      <c r="AC283" s="33"/>
      <c r="AD283" s="33"/>
      <c r="AE283" s="33">
        <f>($E$283/$G$283)*0.5</f>
        <v>2.7076041666666666</v>
      </c>
      <c r="AF283" s="33">
        <f>($E$283/$G$283)</f>
        <v>5.4152083333333332</v>
      </c>
      <c r="AG283" s="33">
        <f t="shared" ref="AG283:AV283" si="222">($E$283/$G$283)</f>
        <v>5.4152083333333332</v>
      </c>
      <c r="AH283" s="33">
        <f t="shared" si="222"/>
        <v>5.4152083333333332</v>
      </c>
      <c r="AI283" s="33">
        <f t="shared" si="222"/>
        <v>5.4152083333333332</v>
      </c>
      <c r="AJ283" s="33">
        <f t="shared" si="222"/>
        <v>5.4152083333333332</v>
      </c>
      <c r="AK283" s="33">
        <f t="shared" si="222"/>
        <v>5.4152083333333332</v>
      </c>
      <c r="AL283" s="33">
        <f t="shared" si="222"/>
        <v>5.4152083333333332</v>
      </c>
      <c r="AM283" s="33">
        <f t="shared" si="222"/>
        <v>5.4152083333333332</v>
      </c>
      <c r="AN283" s="33">
        <f t="shared" si="222"/>
        <v>5.4152083333333332</v>
      </c>
      <c r="AO283" s="33">
        <f t="shared" si="222"/>
        <v>5.4152083333333332</v>
      </c>
      <c r="AP283" s="33">
        <f t="shared" si="222"/>
        <v>5.4152083333333332</v>
      </c>
      <c r="AQ283" s="33">
        <f t="shared" si="222"/>
        <v>5.4152083333333332</v>
      </c>
      <c r="AR283" s="33">
        <f t="shared" si="222"/>
        <v>5.4152083333333332</v>
      </c>
      <c r="AS283" s="33">
        <f t="shared" si="222"/>
        <v>5.4152083333333332</v>
      </c>
      <c r="AT283" s="33">
        <f t="shared" si="222"/>
        <v>5.4152083333333332</v>
      </c>
      <c r="AU283" s="33">
        <f t="shared" si="222"/>
        <v>5.4152083333333332</v>
      </c>
      <c r="AV283" s="33">
        <f t="shared" si="222"/>
        <v>5.4152083333333332</v>
      </c>
    </row>
    <row r="284" spans="1:48" x14ac:dyDescent="0.25">
      <c r="A284" s="29">
        <v>45077</v>
      </c>
      <c r="B284" s="173">
        <v>7646107130</v>
      </c>
      <c r="C284" s="171">
        <v>764610701</v>
      </c>
      <c r="D284" s="170">
        <v>3845.23</v>
      </c>
      <c r="E284" s="172">
        <v>3225.83</v>
      </c>
      <c r="F284" s="170">
        <v>26.7</v>
      </c>
      <c r="G284" s="170">
        <v>144</v>
      </c>
      <c r="V284" s="183" t="s">
        <v>608</v>
      </c>
      <c r="W284" s="183"/>
      <c r="X284" s="183"/>
      <c r="Y284" s="183"/>
      <c r="Z284" s="183"/>
      <c r="AA284" s="183"/>
      <c r="AB284" s="183"/>
      <c r="AC284" s="183"/>
      <c r="AD284" s="183"/>
      <c r="AE284" s="33"/>
      <c r="AF284" s="33"/>
      <c r="AG284" s="33"/>
      <c r="AH284" s="33"/>
      <c r="AI284" s="33"/>
      <c r="AJ284" s="33"/>
      <c r="AK284" s="33"/>
      <c r="AL284" s="99">
        <f>($E$284/$G$284)*0.5</f>
        <v>11.200798611111111</v>
      </c>
      <c r="AM284" s="129">
        <f t="shared" ref="AM284:AV284" si="223">($E$284/$G$284)</f>
        <v>22.401597222222222</v>
      </c>
      <c r="AN284" s="129">
        <f t="shared" si="223"/>
        <v>22.401597222222222</v>
      </c>
      <c r="AO284" s="129">
        <f t="shared" si="223"/>
        <v>22.401597222222222</v>
      </c>
      <c r="AP284" s="129">
        <f t="shared" si="223"/>
        <v>22.401597222222222</v>
      </c>
      <c r="AQ284" s="129">
        <f t="shared" si="223"/>
        <v>22.401597222222222</v>
      </c>
      <c r="AR284" s="129">
        <f t="shared" si="223"/>
        <v>22.401597222222222</v>
      </c>
      <c r="AS284" s="129">
        <f t="shared" si="223"/>
        <v>22.401597222222222</v>
      </c>
      <c r="AT284" s="129">
        <f t="shared" si="223"/>
        <v>22.401597222222222</v>
      </c>
      <c r="AU284" s="129">
        <f t="shared" si="223"/>
        <v>22.401597222222222</v>
      </c>
      <c r="AV284" s="129">
        <f t="shared" si="223"/>
        <v>22.401597222222222</v>
      </c>
    </row>
    <row r="285" spans="1:48" x14ac:dyDescent="0.25">
      <c r="A285" s="29">
        <v>45077</v>
      </c>
      <c r="B285" s="173">
        <v>5748209133</v>
      </c>
      <c r="C285" s="171">
        <v>574820901</v>
      </c>
      <c r="D285" s="170">
        <v>87.17</v>
      </c>
      <c r="E285" s="172">
        <v>73.13</v>
      </c>
      <c r="F285" s="170">
        <v>0.61</v>
      </c>
      <c r="G285" s="170">
        <v>144</v>
      </c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33"/>
      <c r="AF285" s="33"/>
      <c r="AG285" s="33"/>
      <c r="AH285" s="33"/>
      <c r="AI285" s="33"/>
      <c r="AJ285" s="33"/>
      <c r="AK285" s="33"/>
      <c r="AL285" s="99">
        <f>($E$285/$G$285)*0.5</f>
        <v>0.25392361111111111</v>
      </c>
      <c r="AM285" s="129">
        <f t="shared" ref="AM285:AV285" si="224">($E$285/$G$285)</f>
        <v>0.50784722222222223</v>
      </c>
      <c r="AN285" s="129">
        <f t="shared" si="224"/>
        <v>0.50784722222222223</v>
      </c>
      <c r="AO285" s="129">
        <f t="shared" si="224"/>
        <v>0.50784722222222223</v>
      </c>
      <c r="AP285" s="129">
        <f t="shared" si="224"/>
        <v>0.50784722222222223</v>
      </c>
      <c r="AQ285" s="129">
        <f t="shared" si="224"/>
        <v>0.50784722222222223</v>
      </c>
      <c r="AR285" s="129">
        <f t="shared" si="224"/>
        <v>0.50784722222222223</v>
      </c>
      <c r="AS285" s="129">
        <f t="shared" si="224"/>
        <v>0.50784722222222223</v>
      </c>
      <c r="AT285" s="129">
        <f t="shared" si="224"/>
        <v>0.50784722222222223</v>
      </c>
      <c r="AU285" s="129">
        <f t="shared" si="224"/>
        <v>0.50784722222222223</v>
      </c>
      <c r="AV285" s="129">
        <f t="shared" si="224"/>
        <v>0.50784722222222223</v>
      </c>
    </row>
    <row r="286" spans="1:48" x14ac:dyDescent="0.25">
      <c r="A286" s="29">
        <v>45077</v>
      </c>
      <c r="B286" s="173">
        <v>64409183</v>
      </c>
      <c r="C286" s="171">
        <v>6440901</v>
      </c>
      <c r="D286" s="170">
        <v>285.86</v>
      </c>
      <c r="E286" s="172">
        <v>239.81</v>
      </c>
      <c r="F286" s="170">
        <v>1.99</v>
      </c>
      <c r="G286" s="170">
        <v>144</v>
      </c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38"/>
      <c r="AF286" s="33"/>
      <c r="AG286" s="33"/>
      <c r="AH286" s="33"/>
      <c r="AI286" s="33"/>
      <c r="AJ286" s="33"/>
      <c r="AK286" s="33"/>
      <c r="AL286" s="99">
        <f>($E$286/$G$286)*0.5</f>
        <v>0.83267361111111116</v>
      </c>
      <c r="AM286" s="129">
        <f t="shared" ref="AM286:AV286" si="225">($E$286/$G$286)</f>
        <v>1.6653472222222223</v>
      </c>
      <c r="AN286" s="129">
        <f t="shared" si="225"/>
        <v>1.6653472222222223</v>
      </c>
      <c r="AO286" s="129">
        <f t="shared" si="225"/>
        <v>1.6653472222222223</v>
      </c>
      <c r="AP286" s="129">
        <f t="shared" si="225"/>
        <v>1.6653472222222223</v>
      </c>
      <c r="AQ286" s="129">
        <f t="shared" si="225"/>
        <v>1.6653472222222223</v>
      </c>
      <c r="AR286" s="129">
        <f t="shared" si="225"/>
        <v>1.6653472222222223</v>
      </c>
      <c r="AS286" s="129">
        <f t="shared" si="225"/>
        <v>1.6653472222222223</v>
      </c>
      <c r="AT286" s="129">
        <f t="shared" si="225"/>
        <v>1.6653472222222223</v>
      </c>
      <c r="AU286" s="129">
        <f t="shared" si="225"/>
        <v>1.6653472222222223</v>
      </c>
      <c r="AV286" s="129">
        <f t="shared" si="225"/>
        <v>1.6653472222222223</v>
      </c>
    </row>
    <row r="287" spans="1:48" x14ac:dyDescent="0.25">
      <c r="F287" s="17"/>
      <c r="AE287" s="35">
        <f>SUM(AE34:AE286)</f>
        <v>6502.762072800364</v>
      </c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</row>
    <row r="288" spans="1:48" x14ac:dyDescent="0.25">
      <c r="F288" s="17"/>
    </row>
    <row r="289" spans="1:48" x14ac:dyDescent="0.25">
      <c r="A289" s="29">
        <v>45082</v>
      </c>
      <c r="B289" s="26" t="s">
        <v>520</v>
      </c>
      <c r="C289" s="27">
        <v>699351301</v>
      </c>
      <c r="D289" s="26">
        <v>2762.87</v>
      </c>
      <c r="E289" s="128">
        <v>2317.8200000000002</v>
      </c>
      <c r="F289" s="26">
        <v>19.190000000000001</v>
      </c>
      <c r="G289" s="26">
        <v>144</v>
      </c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>
        <f>($E$289/$G$289)*0.5</f>
        <v>8.0479861111111113</v>
      </c>
      <c r="AG289" s="33">
        <f t="shared" ref="AG289:AV289" si="226">($E$289/$G$289)</f>
        <v>16.095972222222223</v>
      </c>
      <c r="AH289" s="33">
        <f t="shared" si="226"/>
        <v>16.095972222222223</v>
      </c>
      <c r="AI289" s="33">
        <f t="shared" si="226"/>
        <v>16.095972222222223</v>
      </c>
      <c r="AJ289" s="33">
        <f t="shared" si="226"/>
        <v>16.095972222222223</v>
      </c>
      <c r="AK289" s="33">
        <f t="shared" si="226"/>
        <v>16.095972222222223</v>
      </c>
      <c r="AL289" s="33">
        <f t="shared" si="226"/>
        <v>16.095972222222223</v>
      </c>
      <c r="AM289" s="33">
        <f t="shared" si="226"/>
        <v>16.095972222222223</v>
      </c>
      <c r="AN289" s="33">
        <f t="shared" si="226"/>
        <v>16.095972222222223</v>
      </c>
      <c r="AO289" s="33">
        <f t="shared" si="226"/>
        <v>16.095972222222223</v>
      </c>
      <c r="AP289" s="33">
        <f t="shared" si="226"/>
        <v>16.095972222222223</v>
      </c>
      <c r="AQ289" s="33">
        <f t="shared" si="226"/>
        <v>16.095972222222223</v>
      </c>
      <c r="AR289" s="33">
        <f t="shared" si="226"/>
        <v>16.095972222222223</v>
      </c>
      <c r="AS289" s="33">
        <f t="shared" si="226"/>
        <v>16.095972222222223</v>
      </c>
      <c r="AT289" s="33">
        <f t="shared" si="226"/>
        <v>16.095972222222223</v>
      </c>
      <c r="AU289" s="33">
        <f t="shared" si="226"/>
        <v>16.095972222222223</v>
      </c>
      <c r="AV289" s="33">
        <f t="shared" si="226"/>
        <v>16.095972222222223</v>
      </c>
    </row>
    <row r="290" spans="1:48" x14ac:dyDescent="0.25">
      <c r="A290" s="29">
        <v>45082</v>
      </c>
      <c r="B290" s="26" t="s">
        <v>521</v>
      </c>
      <c r="C290" s="27">
        <v>796741001</v>
      </c>
      <c r="D290" s="26">
        <v>2151.34</v>
      </c>
      <c r="E290" s="128">
        <v>1804.79</v>
      </c>
      <c r="F290" s="26">
        <v>14.94</v>
      </c>
      <c r="G290" s="26">
        <v>144</v>
      </c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>
        <f>($E$290/$G$290)*0.5</f>
        <v>6.2666319444444447</v>
      </c>
      <c r="AG290" s="33">
        <f t="shared" ref="AG290:AV290" si="227">($E$290/$G$290)</f>
        <v>12.533263888888889</v>
      </c>
      <c r="AH290" s="33">
        <f t="shared" si="227"/>
        <v>12.533263888888889</v>
      </c>
      <c r="AI290" s="33">
        <f t="shared" si="227"/>
        <v>12.533263888888889</v>
      </c>
      <c r="AJ290" s="33">
        <f t="shared" si="227"/>
        <v>12.533263888888889</v>
      </c>
      <c r="AK290" s="33">
        <f t="shared" si="227"/>
        <v>12.533263888888889</v>
      </c>
      <c r="AL290" s="33">
        <f t="shared" si="227"/>
        <v>12.533263888888889</v>
      </c>
      <c r="AM290" s="33">
        <f t="shared" si="227"/>
        <v>12.533263888888889</v>
      </c>
      <c r="AN290" s="33">
        <f t="shared" si="227"/>
        <v>12.533263888888889</v>
      </c>
      <c r="AO290" s="33">
        <f t="shared" si="227"/>
        <v>12.533263888888889</v>
      </c>
      <c r="AP290" s="33">
        <f t="shared" si="227"/>
        <v>12.533263888888889</v>
      </c>
      <c r="AQ290" s="33">
        <f t="shared" si="227"/>
        <v>12.533263888888889</v>
      </c>
      <c r="AR290" s="33">
        <f t="shared" si="227"/>
        <v>12.533263888888889</v>
      </c>
      <c r="AS290" s="33">
        <f t="shared" si="227"/>
        <v>12.533263888888889</v>
      </c>
      <c r="AT290" s="33">
        <f t="shared" si="227"/>
        <v>12.533263888888889</v>
      </c>
      <c r="AU290" s="33">
        <f t="shared" si="227"/>
        <v>12.533263888888889</v>
      </c>
      <c r="AV290" s="33">
        <f t="shared" si="227"/>
        <v>12.533263888888889</v>
      </c>
    </row>
    <row r="291" spans="1:48" x14ac:dyDescent="0.25">
      <c r="A291" s="29">
        <v>45089</v>
      </c>
      <c r="B291" s="26" t="s">
        <v>522</v>
      </c>
      <c r="C291" s="27">
        <v>678080301</v>
      </c>
      <c r="D291" s="26">
        <v>2279.9699999999998</v>
      </c>
      <c r="E291" s="128">
        <v>1912.71</v>
      </c>
      <c r="F291" s="26">
        <v>15.83</v>
      </c>
      <c r="G291" s="26">
        <v>144</v>
      </c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>
        <f>($E$291/$G$291)*0.5</f>
        <v>6.6413541666666669</v>
      </c>
      <c r="AG291" s="33">
        <f t="shared" ref="AG291:AV291" si="228">($E$291/$G$291)</f>
        <v>13.282708333333334</v>
      </c>
      <c r="AH291" s="33">
        <f t="shared" si="228"/>
        <v>13.282708333333334</v>
      </c>
      <c r="AI291" s="33">
        <f t="shared" si="228"/>
        <v>13.282708333333334</v>
      </c>
      <c r="AJ291" s="33">
        <f t="shared" si="228"/>
        <v>13.282708333333334</v>
      </c>
      <c r="AK291" s="33">
        <f t="shared" si="228"/>
        <v>13.282708333333334</v>
      </c>
      <c r="AL291" s="33">
        <f t="shared" si="228"/>
        <v>13.282708333333334</v>
      </c>
      <c r="AM291" s="33">
        <f t="shared" si="228"/>
        <v>13.282708333333334</v>
      </c>
      <c r="AN291" s="33">
        <f t="shared" si="228"/>
        <v>13.282708333333334</v>
      </c>
      <c r="AO291" s="33">
        <f t="shared" si="228"/>
        <v>13.282708333333334</v>
      </c>
      <c r="AP291" s="33">
        <f t="shared" si="228"/>
        <v>13.282708333333334</v>
      </c>
      <c r="AQ291" s="33">
        <f t="shared" si="228"/>
        <v>13.282708333333334</v>
      </c>
      <c r="AR291" s="33">
        <f t="shared" si="228"/>
        <v>13.282708333333334</v>
      </c>
      <c r="AS291" s="33">
        <f t="shared" si="228"/>
        <v>13.282708333333334</v>
      </c>
      <c r="AT291" s="33">
        <f t="shared" si="228"/>
        <v>13.282708333333334</v>
      </c>
      <c r="AU291" s="33">
        <f t="shared" si="228"/>
        <v>13.282708333333334</v>
      </c>
      <c r="AV291" s="33">
        <f t="shared" si="228"/>
        <v>13.282708333333334</v>
      </c>
    </row>
    <row r="292" spans="1:48" x14ac:dyDescent="0.25">
      <c r="A292" s="29">
        <v>45089</v>
      </c>
      <c r="B292" s="26" t="s">
        <v>523</v>
      </c>
      <c r="C292" s="27">
        <v>854741401</v>
      </c>
      <c r="D292" s="26">
        <v>2576.73</v>
      </c>
      <c r="E292" s="128">
        <v>2161.67</v>
      </c>
      <c r="F292" s="26">
        <v>17.89</v>
      </c>
      <c r="G292" s="26">
        <v>144</v>
      </c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>
        <f>($E$292/$G$292)*0.5</f>
        <v>7.5057986111111115</v>
      </c>
      <c r="AG292" s="33">
        <f t="shared" ref="AG292:AV292" si="229">($E$292/$G$292)</f>
        <v>15.011597222222223</v>
      </c>
      <c r="AH292" s="33">
        <f t="shared" si="229"/>
        <v>15.011597222222223</v>
      </c>
      <c r="AI292" s="33">
        <f t="shared" si="229"/>
        <v>15.011597222222223</v>
      </c>
      <c r="AJ292" s="33">
        <f t="shared" si="229"/>
        <v>15.011597222222223</v>
      </c>
      <c r="AK292" s="33">
        <f t="shared" si="229"/>
        <v>15.011597222222223</v>
      </c>
      <c r="AL292" s="33">
        <f t="shared" si="229"/>
        <v>15.011597222222223</v>
      </c>
      <c r="AM292" s="33">
        <f t="shared" si="229"/>
        <v>15.011597222222223</v>
      </c>
      <c r="AN292" s="33">
        <f t="shared" si="229"/>
        <v>15.011597222222223</v>
      </c>
      <c r="AO292" s="33">
        <f t="shared" si="229"/>
        <v>15.011597222222223</v>
      </c>
      <c r="AP292" s="33">
        <f t="shared" si="229"/>
        <v>15.011597222222223</v>
      </c>
      <c r="AQ292" s="33">
        <f t="shared" si="229"/>
        <v>15.011597222222223</v>
      </c>
      <c r="AR292" s="33">
        <f t="shared" si="229"/>
        <v>15.011597222222223</v>
      </c>
      <c r="AS292" s="33">
        <f t="shared" si="229"/>
        <v>15.011597222222223</v>
      </c>
      <c r="AT292" s="33">
        <f t="shared" si="229"/>
        <v>15.011597222222223</v>
      </c>
      <c r="AU292" s="33">
        <f t="shared" si="229"/>
        <v>15.011597222222223</v>
      </c>
      <c r="AV292" s="33">
        <f t="shared" si="229"/>
        <v>15.011597222222223</v>
      </c>
    </row>
    <row r="293" spans="1:48" x14ac:dyDescent="0.25">
      <c r="A293" s="29">
        <v>45096</v>
      </c>
      <c r="B293" s="26" t="s">
        <v>524</v>
      </c>
      <c r="C293" s="27">
        <v>624351301</v>
      </c>
      <c r="D293" s="26">
        <v>285.88</v>
      </c>
      <c r="E293" s="128">
        <v>239.83</v>
      </c>
      <c r="F293" s="26">
        <v>1.99</v>
      </c>
      <c r="G293" s="26">
        <v>144</v>
      </c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>
        <f>($E$293/$G$293)*0.5</f>
        <v>0.83274305555555561</v>
      </c>
      <c r="AG293" s="33">
        <f t="shared" ref="AG293:AV293" si="230">($E$293/$G$293)</f>
        <v>1.6654861111111112</v>
      </c>
      <c r="AH293" s="33">
        <f t="shared" si="230"/>
        <v>1.6654861111111112</v>
      </c>
      <c r="AI293" s="33">
        <f t="shared" si="230"/>
        <v>1.6654861111111112</v>
      </c>
      <c r="AJ293" s="33">
        <f t="shared" si="230"/>
        <v>1.6654861111111112</v>
      </c>
      <c r="AK293" s="33">
        <f t="shared" si="230"/>
        <v>1.6654861111111112</v>
      </c>
      <c r="AL293" s="33">
        <f t="shared" si="230"/>
        <v>1.6654861111111112</v>
      </c>
      <c r="AM293" s="33">
        <f t="shared" si="230"/>
        <v>1.6654861111111112</v>
      </c>
      <c r="AN293" s="33">
        <f t="shared" si="230"/>
        <v>1.6654861111111112</v>
      </c>
      <c r="AO293" s="33">
        <f t="shared" si="230"/>
        <v>1.6654861111111112</v>
      </c>
      <c r="AP293" s="33">
        <f t="shared" si="230"/>
        <v>1.6654861111111112</v>
      </c>
      <c r="AQ293" s="33">
        <f t="shared" si="230"/>
        <v>1.6654861111111112</v>
      </c>
      <c r="AR293" s="33">
        <f t="shared" si="230"/>
        <v>1.6654861111111112</v>
      </c>
      <c r="AS293" s="33">
        <f t="shared" si="230"/>
        <v>1.6654861111111112</v>
      </c>
      <c r="AT293" s="33">
        <f t="shared" si="230"/>
        <v>1.6654861111111112</v>
      </c>
      <c r="AU293" s="33">
        <f t="shared" si="230"/>
        <v>1.6654861111111112</v>
      </c>
      <c r="AV293" s="33">
        <f t="shared" si="230"/>
        <v>1.6654861111111112</v>
      </c>
    </row>
    <row r="294" spans="1:48" x14ac:dyDescent="0.25">
      <c r="A294" s="29">
        <v>45096</v>
      </c>
      <c r="B294" s="26" t="s">
        <v>525</v>
      </c>
      <c r="C294" s="27">
        <v>926540701</v>
      </c>
      <c r="D294" s="26">
        <v>791.61</v>
      </c>
      <c r="E294" s="128">
        <v>664.1</v>
      </c>
      <c r="F294" s="26">
        <v>5.5</v>
      </c>
      <c r="G294" s="26">
        <v>144</v>
      </c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>
        <f>($E$294/$G$294)*0.5</f>
        <v>2.3059027777777779</v>
      </c>
      <c r="AG294" s="33">
        <f t="shared" ref="AG294:AV294" si="231">($E$294/$G$294)</f>
        <v>4.6118055555555557</v>
      </c>
      <c r="AH294" s="33">
        <f t="shared" si="231"/>
        <v>4.6118055555555557</v>
      </c>
      <c r="AI294" s="33">
        <f t="shared" si="231"/>
        <v>4.6118055555555557</v>
      </c>
      <c r="AJ294" s="33">
        <f t="shared" si="231"/>
        <v>4.6118055555555557</v>
      </c>
      <c r="AK294" s="33">
        <f t="shared" si="231"/>
        <v>4.6118055555555557</v>
      </c>
      <c r="AL294" s="33">
        <f t="shared" si="231"/>
        <v>4.6118055555555557</v>
      </c>
      <c r="AM294" s="33">
        <f t="shared" si="231"/>
        <v>4.6118055555555557</v>
      </c>
      <c r="AN294" s="33">
        <f t="shared" si="231"/>
        <v>4.6118055555555557</v>
      </c>
      <c r="AO294" s="33">
        <f t="shared" si="231"/>
        <v>4.6118055555555557</v>
      </c>
      <c r="AP294" s="33">
        <f t="shared" si="231"/>
        <v>4.6118055555555557</v>
      </c>
      <c r="AQ294" s="33">
        <f t="shared" si="231"/>
        <v>4.6118055555555557</v>
      </c>
      <c r="AR294" s="33">
        <f t="shared" si="231"/>
        <v>4.6118055555555557</v>
      </c>
      <c r="AS294" s="33">
        <f t="shared" si="231"/>
        <v>4.6118055555555557</v>
      </c>
      <c r="AT294" s="33">
        <f t="shared" si="231"/>
        <v>4.6118055555555557</v>
      </c>
      <c r="AU294" s="33">
        <f t="shared" si="231"/>
        <v>4.6118055555555557</v>
      </c>
      <c r="AV294" s="33">
        <f t="shared" si="231"/>
        <v>4.6118055555555557</v>
      </c>
    </row>
    <row r="295" spans="1:48" x14ac:dyDescent="0.25">
      <c r="A295" s="29">
        <v>45096</v>
      </c>
      <c r="B295" s="26" t="s">
        <v>526</v>
      </c>
      <c r="C295" s="27">
        <v>617850001</v>
      </c>
      <c r="D295" s="26">
        <v>441.99</v>
      </c>
      <c r="E295" s="128">
        <v>370.79</v>
      </c>
      <c r="F295" s="26">
        <v>3.07</v>
      </c>
      <c r="G295" s="26">
        <v>144</v>
      </c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>
        <f>($E$295/$G$295)*0.5</f>
        <v>1.2874652777777778</v>
      </c>
      <c r="AG295" s="33">
        <f t="shared" ref="AG295:AV295" si="232">($E$295/$G$295)</f>
        <v>2.5749305555555555</v>
      </c>
      <c r="AH295" s="33">
        <f t="shared" si="232"/>
        <v>2.5749305555555555</v>
      </c>
      <c r="AI295" s="33">
        <f t="shared" si="232"/>
        <v>2.5749305555555555</v>
      </c>
      <c r="AJ295" s="33">
        <f t="shared" si="232"/>
        <v>2.5749305555555555</v>
      </c>
      <c r="AK295" s="33">
        <f t="shared" si="232"/>
        <v>2.5749305555555555</v>
      </c>
      <c r="AL295" s="33">
        <f t="shared" si="232"/>
        <v>2.5749305555555555</v>
      </c>
      <c r="AM295" s="33">
        <f t="shared" si="232"/>
        <v>2.5749305555555555</v>
      </c>
      <c r="AN295" s="33">
        <f t="shared" si="232"/>
        <v>2.5749305555555555</v>
      </c>
      <c r="AO295" s="33">
        <f t="shared" si="232"/>
        <v>2.5749305555555555</v>
      </c>
      <c r="AP295" s="33">
        <f t="shared" si="232"/>
        <v>2.5749305555555555</v>
      </c>
      <c r="AQ295" s="33">
        <f t="shared" si="232"/>
        <v>2.5749305555555555</v>
      </c>
      <c r="AR295" s="33">
        <f t="shared" si="232"/>
        <v>2.5749305555555555</v>
      </c>
      <c r="AS295" s="33">
        <f t="shared" si="232"/>
        <v>2.5749305555555555</v>
      </c>
      <c r="AT295" s="33">
        <f t="shared" si="232"/>
        <v>2.5749305555555555</v>
      </c>
      <c r="AU295" s="33">
        <f t="shared" si="232"/>
        <v>2.5749305555555555</v>
      </c>
      <c r="AV295" s="33">
        <f t="shared" si="232"/>
        <v>2.5749305555555555</v>
      </c>
    </row>
    <row r="296" spans="1:48" x14ac:dyDescent="0.25">
      <c r="A296" s="135">
        <v>45103</v>
      </c>
      <c r="B296" s="136" t="s">
        <v>540</v>
      </c>
      <c r="C296" s="137">
        <v>5501369892</v>
      </c>
      <c r="D296" s="136">
        <v>898.16</v>
      </c>
      <c r="E296" s="138">
        <v>753.49</v>
      </c>
      <c r="F296" s="136">
        <v>6.24</v>
      </c>
      <c r="G296" s="136">
        <v>144</v>
      </c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132">
        <f>($E$296/$G$296)*0.5</f>
        <v>2.6162847222222223</v>
      </c>
      <c r="AG296" s="33">
        <f t="shared" ref="AG296:AV296" si="233">($E$296/$G$296)</f>
        <v>5.2325694444444446</v>
      </c>
      <c r="AH296" s="33">
        <f t="shared" si="233"/>
        <v>5.2325694444444446</v>
      </c>
      <c r="AI296" s="33">
        <f t="shared" si="233"/>
        <v>5.2325694444444446</v>
      </c>
      <c r="AJ296" s="33">
        <f t="shared" si="233"/>
        <v>5.2325694444444446</v>
      </c>
      <c r="AK296" s="33">
        <f t="shared" si="233"/>
        <v>5.2325694444444446</v>
      </c>
      <c r="AL296" s="33">
        <f t="shared" si="233"/>
        <v>5.2325694444444446</v>
      </c>
      <c r="AM296" s="33">
        <f t="shared" si="233"/>
        <v>5.2325694444444446</v>
      </c>
      <c r="AN296" s="33">
        <f t="shared" si="233"/>
        <v>5.2325694444444446</v>
      </c>
      <c r="AO296" s="33">
        <f t="shared" si="233"/>
        <v>5.2325694444444446</v>
      </c>
      <c r="AP296" s="33">
        <f t="shared" si="233"/>
        <v>5.2325694444444446</v>
      </c>
      <c r="AQ296" s="33">
        <f t="shared" si="233"/>
        <v>5.2325694444444446</v>
      </c>
      <c r="AR296" s="33">
        <f t="shared" si="233"/>
        <v>5.2325694444444446</v>
      </c>
      <c r="AS296" s="33">
        <f t="shared" si="233"/>
        <v>5.2325694444444446</v>
      </c>
      <c r="AT296" s="33">
        <f t="shared" si="233"/>
        <v>5.2325694444444446</v>
      </c>
      <c r="AU296" s="33">
        <f t="shared" si="233"/>
        <v>5.2325694444444446</v>
      </c>
      <c r="AV296" s="33">
        <f t="shared" si="233"/>
        <v>5.2325694444444446</v>
      </c>
    </row>
    <row r="297" spans="1:48" x14ac:dyDescent="0.25">
      <c r="A297" s="135">
        <v>45103</v>
      </c>
      <c r="B297" s="136" t="s">
        <v>541</v>
      </c>
      <c r="C297" s="137">
        <v>140105400</v>
      </c>
      <c r="D297" s="136">
        <v>664.89</v>
      </c>
      <c r="E297" s="138">
        <v>557.79</v>
      </c>
      <c r="F297" s="136">
        <v>4.62</v>
      </c>
      <c r="G297" s="136">
        <v>144</v>
      </c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132">
        <f>($E$297/$G$297)*0.5</f>
        <v>1.9367708333333331</v>
      </c>
      <c r="AG297" s="33">
        <f t="shared" ref="AG297:AV297" si="234">($E$297/$G$297)</f>
        <v>3.8735416666666662</v>
      </c>
      <c r="AH297" s="33">
        <f t="shared" si="234"/>
        <v>3.8735416666666662</v>
      </c>
      <c r="AI297" s="33">
        <f t="shared" si="234"/>
        <v>3.8735416666666662</v>
      </c>
      <c r="AJ297" s="33">
        <f t="shared" si="234"/>
        <v>3.8735416666666662</v>
      </c>
      <c r="AK297" s="33">
        <f t="shared" si="234"/>
        <v>3.8735416666666662</v>
      </c>
      <c r="AL297" s="33">
        <f t="shared" si="234"/>
        <v>3.8735416666666662</v>
      </c>
      <c r="AM297" s="33">
        <f t="shared" si="234"/>
        <v>3.8735416666666662</v>
      </c>
      <c r="AN297" s="33">
        <f t="shared" si="234"/>
        <v>3.8735416666666662</v>
      </c>
      <c r="AO297" s="33">
        <f t="shared" si="234"/>
        <v>3.8735416666666662</v>
      </c>
      <c r="AP297" s="33">
        <f t="shared" si="234"/>
        <v>3.8735416666666662</v>
      </c>
      <c r="AQ297" s="33">
        <f t="shared" si="234"/>
        <v>3.8735416666666662</v>
      </c>
      <c r="AR297" s="33">
        <f t="shared" si="234"/>
        <v>3.8735416666666662</v>
      </c>
      <c r="AS297" s="33">
        <f t="shared" si="234"/>
        <v>3.8735416666666662</v>
      </c>
      <c r="AT297" s="33">
        <f t="shared" si="234"/>
        <v>3.8735416666666662</v>
      </c>
      <c r="AU297" s="33">
        <f t="shared" si="234"/>
        <v>3.8735416666666662</v>
      </c>
      <c r="AV297" s="33">
        <f t="shared" si="234"/>
        <v>3.8735416666666662</v>
      </c>
    </row>
    <row r="298" spans="1:48" x14ac:dyDescent="0.25">
      <c r="A298" s="135">
        <v>45103</v>
      </c>
      <c r="B298" s="136" t="s">
        <v>542</v>
      </c>
      <c r="C298" s="137">
        <v>66811501</v>
      </c>
      <c r="D298" s="136">
        <v>1804.61</v>
      </c>
      <c r="E298" s="138">
        <v>1513.92</v>
      </c>
      <c r="F298" s="136">
        <v>12.53</v>
      </c>
      <c r="G298" s="136">
        <v>144</v>
      </c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132">
        <f>($E$298/$G$298)*0.5</f>
        <v>5.2566666666666668</v>
      </c>
      <c r="AG298" s="33">
        <f t="shared" ref="AG298:AV298" si="235">($E$298/$G$298)</f>
        <v>10.513333333333334</v>
      </c>
      <c r="AH298" s="33">
        <f t="shared" si="235"/>
        <v>10.513333333333334</v>
      </c>
      <c r="AI298" s="33">
        <f t="shared" si="235"/>
        <v>10.513333333333334</v>
      </c>
      <c r="AJ298" s="33">
        <f t="shared" si="235"/>
        <v>10.513333333333334</v>
      </c>
      <c r="AK298" s="33">
        <f t="shared" si="235"/>
        <v>10.513333333333334</v>
      </c>
      <c r="AL298" s="33">
        <f t="shared" si="235"/>
        <v>10.513333333333334</v>
      </c>
      <c r="AM298" s="33">
        <f t="shared" si="235"/>
        <v>10.513333333333334</v>
      </c>
      <c r="AN298" s="33">
        <f t="shared" si="235"/>
        <v>10.513333333333334</v>
      </c>
      <c r="AO298" s="33">
        <f t="shared" si="235"/>
        <v>10.513333333333334</v>
      </c>
      <c r="AP298" s="33">
        <f t="shared" si="235"/>
        <v>10.513333333333334</v>
      </c>
      <c r="AQ298" s="33">
        <f t="shared" si="235"/>
        <v>10.513333333333334</v>
      </c>
      <c r="AR298" s="33">
        <f t="shared" si="235"/>
        <v>10.513333333333334</v>
      </c>
      <c r="AS298" s="33">
        <f t="shared" si="235"/>
        <v>10.513333333333334</v>
      </c>
      <c r="AT298" s="33">
        <f t="shared" si="235"/>
        <v>10.513333333333334</v>
      </c>
      <c r="AU298" s="33">
        <f t="shared" si="235"/>
        <v>10.513333333333334</v>
      </c>
      <c r="AV298" s="33">
        <f t="shared" si="235"/>
        <v>10.513333333333334</v>
      </c>
    </row>
    <row r="299" spans="1:48" x14ac:dyDescent="0.25">
      <c r="A299" s="135">
        <v>45103</v>
      </c>
      <c r="B299" s="136" t="s">
        <v>543</v>
      </c>
      <c r="C299" s="137">
        <v>967950501</v>
      </c>
      <c r="D299" s="136">
        <v>475.7</v>
      </c>
      <c r="E299" s="138">
        <v>399.07</v>
      </c>
      <c r="F299" s="136">
        <v>3.3</v>
      </c>
      <c r="G299" s="136">
        <v>144</v>
      </c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133">
        <f>($E$299/$G$299)*0.5</f>
        <v>1.3856597222222222</v>
      </c>
      <c r="AG299" s="33">
        <f t="shared" ref="AG299:AV299" si="236">($E$299/$G$299)</f>
        <v>2.7713194444444444</v>
      </c>
      <c r="AH299" s="33">
        <f t="shared" si="236"/>
        <v>2.7713194444444444</v>
      </c>
      <c r="AI299" s="33">
        <f t="shared" si="236"/>
        <v>2.7713194444444444</v>
      </c>
      <c r="AJ299" s="33">
        <f t="shared" si="236"/>
        <v>2.7713194444444444</v>
      </c>
      <c r="AK299" s="33">
        <f t="shared" si="236"/>
        <v>2.7713194444444444</v>
      </c>
      <c r="AL299" s="33">
        <f t="shared" si="236"/>
        <v>2.7713194444444444</v>
      </c>
      <c r="AM299" s="33">
        <f t="shared" si="236"/>
        <v>2.7713194444444444</v>
      </c>
      <c r="AN299" s="33">
        <f t="shared" si="236"/>
        <v>2.7713194444444444</v>
      </c>
      <c r="AO299" s="33">
        <f t="shared" si="236"/>
        <v>2.7713194444444444</v>
      </c>
      <c r="AP299" s="33">
        <f t="shared" si="236"/>
        <v>2.7713194444444444</v>
      </c>
      <c r="AQ299" s="33">
        <f t="shared" si="236"/>
        <v>2.7713194444444444</v>
      </c>
      <c r="AR299" s="33">
        <f t="shared" si="236"/>
        <v>2.7713194444444444</v>
      </c>
      <c r="AS299" s="33">
        <f t="shared" si="236"/>
        <v>2.7713194444444444</v>
      </c>
      <c r="AT299" s="33">
        <f t="shared" si="236"/>
        <v>2.7713194444444444</v>
      </c>
      <c r="AU299" s="33">
        <f t="shared" si="236"/>
        <v>2.7713194444444444</v>
      </c>
      <c r="AV299" s="33">
        <f t="shared" si="236"/>
        <v>2.7713194444444444</v>
      </c>
    </row>
    <row r="300" spans="1:48" x14ac:dyDescent="0.25">
      <c r="F300" s="17"/>
      <c r="AE300" s="35"/>
      <c r="AF300" s="35">
        <f>SUM(AF34:AF295)</f>
        <v>6694.3464825225892</v>
      </c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</row>
    <row r="301" spans="1:48" x14ac:dyDescent="0.25">
      <c r="F301" s="17"/>
    </row>
    <row r="302" spans="1:48" x14ac:dyDescent="0.25">
      <c r="A302" s="29">
        <v>45117</v>
      </c>
      <c r="B302" s="26" t="s">
        <v>530</v>
      </c>
      <c r="C302" s="27">
        <v>676370401</v>
      </c>
      <c r="D302" s="26">
        <v>5914.66</v>
      </c>
      <c r="E302" s="128">
        <v>4961.91</v>
      </c>
      <c r="F302" s="26">
        <v>41.07</v>
      </c>
      <c r="G302" s="26">
        <v>144</v>
      </c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>
        <f>($E$302/$G$302)*0.5</f>
        <v>17.228854166666665</v>
      </c>
      <c r="AH302" s="33">
        <f t="shared" ref="AH302:AV302" si="237">($E$302/$G$302)</f>
        <v>34.457708333333329</v>
      </c>
      <c r="AI302" s="33">
        <f t="shared" si="237"/>
        <v>34.457708333333329</v>
      </c>
      <c r="AJ302" s="33">
        <f t="shared" si="237"/>
        <v>34.457708333333329</v>
      </c>
      <c r="AK302" s="33">
        <f t="shared" si="237"/>
        <v>34.457708333333329</v>
      </c>
      <c r="AL302" s="33">
        <f t="shared" si="237"/>
        <v>34.457708333333329</v>
      </c>
      <c r="AM302" s="33">
        <f t="shared" si="237"/>
        <v>34.457708333333329</v>
      </c>
      <c r="AN302" s="33">
        <f t="shared" si="237"/>
        <v>34.457708333333329</v>
      </c>
      <c r="AO302" s="33">
        <f t="shared" si="237"/>
        <v>34.457708333333329</v>
      </c>
      <c r="AP302" s="33">
        <f t="shared" si="237"/>
        <v>34.457708333333329</v>
      </c>
      <c r="AQ302" s="33">
        <f t="shared" si="237"/>
        <v>34.457708333333329</v>
      </c>
      <c r="AR302" s="33">
        <f t="shared" si="237"/>
        <v>34.457708333333329</v>
      </c>
      <c r="AS302" s="33">
        <f t="shared" si="237"/>
        <v>34.457708333333329</v>
      </c>
      <c r="AT302" s="33">
        <f t="shared" si="237"/>
        <v>34.457708333333329</v>
      </c>
      <c r="AU302" s="33">
        <f t="shared" si="237"/>
        <v>34.457708333333329</v>
      </c>
      <c r="AV302" s="33">
        <f t="shared" si="237"/>
        <v>34.457708333333329</v>
      </c>
    </row>
    <row r="303" spans="1:48" x14ac:dyDescent="0.25">
      <c r="A303" s="29">
        <v>45117</v>
      </c>
      <c r="B303" s="26" t="s">
        <v>531</v>
      </c>
      <c r="C303" s="27">
        <v>732241101</v>
      </c>
      <c r="D303" s="26">
        <v>6006.15</v>
      </c>
      <c r="E303" s="128">
        <v>5038.66</v>
      </c>
      <c r="F303" s="26">
        <v>41.71</v>
      </c>
      <c r="G303" s="26">
        <v>144</v>
      </c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>
        <f>($E$303/$G$303)*0.5</f>
        <v>17.495347222222222</v>
      </c>
      <c r="AH303" s="33">
        <f t="shared" ref="AH303:AV303" si="238">($E$303/$G$303)</f>
        <v>34.990694444444443</v>
      </c>
      <c r="AI303" s="33">
        <f t="shared" si="238"/>
        <v>34.990694444444443</v>
      </c>
      <c r="AJ303" s="33">
        <f t="shared" si="238"/>
        <v>34.990694444444443</v>
      </c>
      <c r="AK303" s="33">
        <f t="shared" si="238"/>
        <v>34.990694444444443</v>
      </c>
      <c r="AL303" s="33">
        <f t="shared" si="238"/>
        <v>34.990694444444443</v>
      </c>
      <c r="AM303" s="33">
        <f t="shared" si="238"/>
        <v>34.990694444444443</v>
      </c>
      <c r="AN303" s="33">
        <f t="shared" si="238"/>
        <v>34.990694444444443</v>
      </c>
      <c r="AO303" s="33">
        <f t="shared" si="238"/>
        <v>34.990694444444443</v>
      </c>
      <c r="AP303" s="33">
        <f t="shared" si="238"/>
        <v>34.990694444444443</v>
      </c>
      <c r="AQ303" s="33">
        <f t="shared" si="238"/>
        <v>34.990694444444443</v>
      </c>
      <c r="AR303" s="33">
        <f t="shared" si="238"/>
        <v>34.990694444444443</v>
      </c>
      <c r="AS303" s="33">
        <f t="shared" si="238"/>
        <v>34.990694444444443</v>
      </c>
      <c r="AT303" s="33">
        <f t="shared" si="238"/>
        <v>34.990694444444443</v>
      </c>
      <c r="AU303" s="33">
        <f t="shared" si="238"/>
        <v>34.990694444444443</v>
      </c>
      <c r="AV303" s="33">
        <f t="shared" si="238"/>
        <v>34.990694444444443</v>
      </c>
    </row>
    <row r="304" spans="1:48" x14ac:dyDescent="0.25">
      <c r="A304" s="29">
        <v>45117</v>
      </c>
      <c r="B304" s="26" t="s">
        <v>532</v>
      </c>
      <c r="C304" s="27">
        <v>111920301</v>
      </c>
      <c r="D304" s="26">
        <v>1713.6</v>
      </c>
      <c r="E304" s="128">
        <v>1437.1</v>
      </c>
      <c r="F304" s="26">
        <v>11.9</v>
      </c>
      <c r="G304" s="26">
        <v>144</v>
      </c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>
        <f>($E$304/$G$304)*0.5</f>
        <v>4.9899305555555555</v>
      </c>
      <c r="AH304" s="33">
        <f t="shared" ref="AH304:AV304" si="239">($E$304/$G$304)</f>
        <v>9.9798611111111111</v>
      </c>
      <c r="AI304" s="33">
        <f t="shared" si="239"/>
        <v>9.9798611111111111</v>
      </c>
      <c r="AJ304" s="33">
        <f t="shared" si="239"/>
        <v>9.9798611111111111</v>
      </c>
      <c r="AK304" s="33">
        <f t="shared" si="239"/>
        <v>9.9798611111111111</v>
      </c>
      <c r="AL304" s="33">
        <f t="shared" si="239"/>
        <v>9.9798611111111111</v>
      </c>
      <c r="AM304" s="33">
        <f t="shared" si="239"/>
        <v>9.9798611111111111</v>
      </c>
      <c r="AN304" s="33">
        <f t="shared" si="239"/>
        <v>9.9798611111111111</v>
      </c>
      <c r="AO304" s="33">
        <f t="shared" si="239"/>
        <v>9.9798611111111111</v>
      </c>
      <c r="AP304" s="33">
        <f t="shared" si="239"/>
        <v>9.9798611111111111</v>
      </c>
      <c r="AQ304" s="33">
        <f t="shared" si="239"/>
        <v>9.9798611111111111</v>
      </c>
      <c r="AR304" s="33">
        <f t="shared" si="239"/>
        <v>9.9798611111111111</v>
      </c>
      <c r="AS304" s="33">
        <f t="shared" si="239"/>
        <v>9.9798611111111111</v>
      </c>
      <c r="AT304" s="33">
        <f t="shared" si="239"/>
        <v>9.9798611111111111</v>
      </c>
      <c r="AU304" s="33">
        <f t="shared" si="239"/>
        <v>9.9798611111111111</v>
      </c>
      <c r="AV304" s="33">
        <f t="shared" si="239"/>
        <v>9.9798611111111111</v>
      </c>
    </row>
    <row r="305" spans="1:49" x14ac:dyDescent="0.25">
      <c r="A305" s="29">
        <v>45124</v>
      </c>
      <c r="B305" s="26" t="s">
        <v>533</v>
      </c>
      <c r="C305" s="27">
        <v>978180301</v>
      </c>
      <c r="D305" s="26">
        <v>276.14</v>
      </c>
      <c r="E305" s="128">
        <v>231.66</v>
      </c>
      <c r="F305" s="26">
        <v>1.92</v>
      </c>
      <c r="G305" s="26">
        <v>144</v>
      </c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>
        <f>($E$305/$G$305)*0.5</f>
        <v>0.80437499999999995</v>
      </c>
      <c r="AH305" s="33">
        <f t="shared" ref="AH305:AV305" si="240">($E$305/$G$305)</f>
        <v>1.6087499999999999</v>
      </c>
      <c r="AI305" s="33">
        <f t="shared" si="240"/>
        <v>1.6087499999999999</v>
      </c>
      <c r="AJ305" s="33">
        <f t="shared" si="240"/>
        <v>1.6087499999999999</v>
      </c>
      <c r="AK305" s="33">
        <f t="shared" si="240"/>
        <v>1.6087499999999999</v>
      </c>
      <c r="AL305" s="33">
        <f t="shared" si="240"/>
        <v>1.6087499999999999</v>
      </c>
      <c r="AM305" s="33">
        <f t="shared" si="240"/>
        <v>1.6087499999999999</v>
      </c>
      <c r="AN305" s="33">
        <f t="shared" si="240"/>
        <v>1.6087499999999999</v>
      </c>
      <c r="AO305" s="33">
        <f t="shared" si="240"/>
        <v>1.6087499999999999</v>
      </c>
      <c r="AP305" s="33">
        <f t="shared" si="240"/>
        <v>1.6087499999999999</v>
      </c>
      <c r="AQ305" s="33">
        <f t="shared" si="240"/>
        <v>1.6087499999999999</v>
      </c>
      <c r="AR305" s="33">
        <f t="shared" si="240"/>
        <v>1.6087499999999999</v>
      </c>
      <c r="AS305" s="33">
        <f t="shared" si="240"/>
        <v>1.6087499999999999</v>
      </c>
      <c r="AT305" s="33">
        <f t="shared" si="240"/>
        <v>1.6087499999999999</v>
      </c>
      <c r="AU305" s="33">
        <f t="shared" si="240"/>
        <v>1.6087499999999999</v>
      </c>
      <c r="AV305" s="33">
        <f t="shared" si="240"/>
        <v>1.6087499999999999</v>
      </c>
    </row>
    <row r="306" spans="1:49" x14ac:dyDescent="0.25">
      <c r="A306" s="29">
        <v>45124</v>
      </c>
      <c r="B306" s="26" t="s">
        <v>534</v>
      </c>
      <c r="C306" s="27">
        <v>455130401</v>
      </c>
      <c r="D306" s="26">
        <v>310.82</v>
      </c>
      <c r="E306" s="128">
        <v>260.75</v>
      </c>
      <c r="F306" s="26">
        <v>2.16</v>
      </c>
      <c r="G306" s="26">
        <v>144</v>
      </c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>
        <f>($E$306/$G$306)*0.5</f>
        <v>0.90538194444444442</v>
      </c>
      <c r="AH306" s="33">
        <f t="shared" ref="AH306:AV306" si="241">($E$306/$G$306)</f>
        <v>1.8107638888888888</v>
      </c>
      <c r="AI306" s="33">
        <f t="shared" si="241"/>
        <v>1.8107638888888888</v>
      </c>
      <c r="AJ306" s="33">
        <f t="shared" si="241"/>
        <v>1.8107638888888888</v>
      </c>
      <c r="AK306" s="33">
        <f t="shared" si="241"/>
        <v>1.8107638888888888</v>
      </c>
      <c r="AL306" s="33">
        <f t="shared" si="241"/>
        <v>1.8107638888888888</v>
      </c>
      <c r="AM306" s="33">
        <f t="shared" si="241"/>
        <v>1.8107638888888888</v>
      </c>
      <c r="AN306" s="33">
        <f t="shared" si="241"/>
        <v>1.8107638888888888</v>
      </c>
      <c r="AO306" s="33">
        <f t="shared" si="241"/>
        <v>1.8107638888888888</v>
      </c>
      <c r="AP306" s="33">
        <f t="shared" si="241"/>
        <v>1.8107638888888888</v>
      </c>
      <c r="AQ306" s="33">
        <f t="shared" si="241"/>
        <v>1.8107638888888888</v>
      </c>
      <c r="AR306" s="33">
        <f t="shared" si="241"/>
        <v>1.8107638888888888</v>
      </c>
      <c r="AS306" s="33">
        <f t="shared" si="241"/>
        <v>1.8107638888888888</v>
      </c>
      <c r="AT306" s="33">
        <f t="shared" si="241"/>
        <v>1.8107638888888888</v>
      </c>
      <c r="AU306" s="33">
        <f t="shared" si="241"/>
        <v>1.8107638888888888</v>
      </c>
      <c r="AV306" s="33">
        <f t="shared" si="241"/>
        <v>1.8107638888888888</v>
      </c>
    </row>
    <row r="307" spans="1:49" x14ac:dyDescent="0.25">
      <c r="A307" s="29">
        <v>45138</v>
      </c>
      <c r="B307" s="26" t="s">
        <v>535</v>
      </c>
      <c r="C307" s="27">
        <v>16020301</v>
      </c>
      <c r="D307" s="26">
        <v>4028.13</v>
      </c>
      <c r="E307" s="128">
        <v>3379.27</v>
      </c>
      <c r="F307" s="26">
        <v>27.97</v>
      </c>
      <c r="G307" s="26">
        <v>144</v>
      </c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>
        <f>($E$307/$G$307)*0.5</f>
        <v>11.733576388888888</v>
      </c>
      <c r="AH307" s="33">
        <f t="shared" ref="AH307:AV307" si="242">($E$307/$G$307)</f>
        <v>23.467152777777777</v>
      </c>
      <c r="AI307" s="33">
        <f t="shared" si="242"/>
        <v>23.467152777777777</v>
      </c>
      <c r="AJ307" s="33">
        <f t="shared" si="242"/>
        <v>23.467152777777777</v>
      </c>
      <c r="AK307" s="33">
        <f t="shared" si="242"/>
        <v>23.467152777777777</v>
      </c>
      <c r="AL307" s="33">
        <f t="shared" si="242"/>
        <v>23.467152777777777</v>
      </c>
      <c r="AM307" s="33">
        <f t="shared" si="242"/>
        <v>23.467152777777777</v>
      </c>
      <c r="AN307" s="33">
        <f t="shared" si="242"/>
        <v>23.467152777777777</v>
      </c>
      <c r="AO307" s="33">
        <f t="shared" si="242"/>
        <v>23.467152777777777</v>
      </c>
      <c r="AP307" s="33">
        <f t="shared" si="242"/>
        <v>23.467152777777777</v>
      </c>
      <c r="AQ307" s="33">
        <f t="shared" si="242"/>
        <v>23.467152777777777</v>
      </c>
      <c r="AR307" s="33">
        <f t="shared" si="242"/>
        <v>23.467152777777777</v>
      </c>
      <c r="AS307" s="33">
        <f t="shared" si="242"/>
        <v>23.467152777777777</v>
      </c>
      <c r="AT307" s="33">
        <f t="shared" si="242"/>
        <v>23.467152777777777</v>
      </c>
      <c r="AU307" s="33">
        <f t="shared" si="242"/>
        <v>23.467152777777777</v>
      </c>
      <c r="AV307" s="33">
        <f t="shared" si="242"/>
        <v>23.467152777777777</v>
      </c>
    </row>
    <row r="308" spans="1:49" x14ac:dyDescent="0.25">
      <c r="A308" s="29">
        <v>45138</v>
      </c>
      <c r="B308" s="26" t="s">
        <v>536</v>
      </c>
      <c r="C308" s="27">
        <v>702630101</v>
      </c>
      <c r="D308" s="26">
        <v>1868.65</v>
      </c>
      <c r="E308" s="128">
        <v>1567.64</v>
      </c>
      <c r="F308" s="26">
        <v>12.98</v>
      </c>
      <c r="G308" s="26">
        <v>144</v>
      </c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>
        <f>($E$308/$G$308)*0.5</f>
        <v>5.4431944444444449</v>
      </c>
      <c r="AH308" s="33">
        <f t="shared" ref="AH308:AV308" si="243">($E$308/$G$308)</f>
        <v>10.88638888888889</v>
      </c>
      <c r="AI308" s="33">
        <f t="shared" si="243"/>
        <v>10.88638888888889</v>
      </c>
      <c r="AJ308" s="33">
        <f t="shared" si="243"/>
        <v>10.88638888888889</v>
      </c>
      <c r="AK308" s="33">
        <f t="shared" si="243"/>
        <v>10.88638888888889</v>
      </c>
      <c r="AL308" s="33">
        <f t="shared" si="243"/>
        <v>10.88638888888889</v>
      </c>
      <c r="AM308" s="33">
        <f t="shared" si="243"/>
        <v>10.88638888888889</v>
      </c>
      <c r="AN308" s="33">
        <f t="shared" si="243"/>
        <v>10.88638888888889</v>
      </c>
      <c r="AO308" s="33">
        <f t="shared" si="243"/>
        <v>10.88638888888889</v>
      </c>
      <c r="AP308" s="33">
        <f t="shared" si="243"/>
        <v>10.88638888888889</v>
      </c>
      <c r="AQ308" s="33">
        <f t="shared" si="243"/>
        <v>10.88638888888889</v>
      </c>
      <c r="AR308" s="33">
        <f t="shared" si="243"/>
        <v>10.88638888888889</v>
      </c>
      <c r="AS308" s="33">
        <f t="shared" si="243"/>
        <v>10.88638888888889</v>
      </c>
      <c r="AT308" s="33">
        <f t="shared" si="243"/>
        <v>10.88638888888889</v>
      </c>
      <c r="AU308" s="33">
        <f t="shared" si="243"/>
        <v>10.88638888888889</v>
      </c>
      <c r="AV308" s="33">
        <f t="shared" si="243"/>
        <v>10.88638888888889</v>
      </c>
    </row>
    <row r="309" spans="1:49" x14ac:dyDescent="0.25">
      <c r="A309" s="29">
        <v>45138</v>
      </c>
      <c r="B309" s="26" t="s">
        <v>537</v>
      </c>
      <c r="C309" s="27">
        <v>405370201</v>
      </c>
      <c r="D309" s="26">
        <v>4888.8999999999996</v>
      </c>
      <c r="E309" s="128">
        <v>4101.38</v>
      </c>
      <c r="F309" s="26">
        <v>33.950000000000003</v>
      </c>
      <c r="G309" s="26">
        <v>144</v>
      </c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>
        <f>($E$309/$G$309)*0.5</f>
        <v>14.240902777777778</v>
      </c>
      <c r="AH309" s="33">
        <f t="shared" ref="AH309:AV309" si="244">($E$309/$G$309)</f>
        <v>28.481805555555557</v>
      </c>
      <c r="AI309" s="33">
        <f t="shared" si="244"/>
        <v>28.481805555555557</v>
      </c>
      <c r="AJ309" s="33">
        <f t="shared" si="244"/>
        <v>28.481805555555557</v>
      </c>
      <c r="AK309" s="33">
        <f t="shared" si="244"/>
        <v>28.481805555555557</v>
      </c>
      <c r="AL309" s="33">
        <f t="shared" si="244"/>
        <v>28.481805555555557</v>
      </c>
      <c r="AM309" s="33">
        <f t="shared" si="244"/>
        <v>28.481805555555557</v>
      </c>
      <c r="AN309" s="33">
        <f t="shared" si="244"/>
        <v>28.481805555555557</v>
      </c>
      <c r="AO309" s="33">
        <f t="shared" si="244"/>
        <v>28.481805555555557</v>
      </c>
      <c r="AP309" s="33">
        <f t="shared" si="244"/>
        <v>28.481805555555557</v>
      </c>
      <c r="AQ309" s="33">
        <f t="shared" si="244"/>
        <v>28.481805555555557</v>
      </c>
      <c r="AR309" s="33">
        <f t="shared" si="244"/>
        <v>28.481805555555557</v>
      </c>
      <c r="AS309" s="33">
        <f t="shared" si="244"/>
        <v>28.481805555555557</v>
      </c>
      <c r="AT309" s="33">
        <f t="shared" si="244"/>
        <v>28.481805555555557</v>
      </c>
      <c r="AU309" s="33">
        <f t="shared" si="244"/>
        <v>28.481805555555557</v>
      </c>
      <c r="AV309" s="33">
        <f t="shared" si="244"/>
        <v>28.481805555555557</v>
      </c>
    </row>
    <row r="310" spans="1:49" x14ac:dyDescent="0.25">
      <c r="A310" s="29">
        <v>45138</v>
      </c>
      <c r="B310" s="26" t="s">
        <v>538</v>
      </c>
      <c r="C310" s="27">
        <v>775610601</v>
      </c>
      <c r="D310" s="26">
        <v>11739.11</v>
      </c>
      <c r="E310" s="128">
        <v>9848.14</v>
      </c>
      <c r="F310" s="26">
        <v>81.52</v>
      </c>
      <c r="G310" s="26">
        <v>144</v>
      </c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>
        <f>($E$310/$G$310)*0.5</f>
        <v>34.194930555555551</v>
      </c>
      <c r="AH310" s="33">
        <f t="shared" ref="AH310:AV310" si="245">($E$310/$G$310)</f>
        <v>68.389861111111102</v>
      </c>
      <c r="AI310" s="33">
        <f t="shared" si="245"/>
        <v>68.389861111111102</v>
      </c>
      <c r="AJ310" s="33">
        <f t="shared" si="245"/>
        <v>68.389861111111102</v>
      </c>
      <c r="AK310" s="33">
        <f t="shared" si="245"/>
        <v>68.389861111111102</v>
      </c>
      <c r="AL310" s="33">
        <f t="shared" si="245"/>
        <v>68.389861111111102</v>
      </c>
      <c r="AM310" s="33">
        <f t="shared" si="245"/>
        <v>68.389861111111102</v>
      </c>
      <c r="AN310" s="33">
        <f t="shared" si="245"/>
        <v>68.389861111111102</v>
      </c>
      <c r="AO310" s="33">
        <f t="shared" si="245"/>
        <v>68.389861111111102</v>
      </c>
      <c r="AP310" s="33">
        <f t="shared" si="245"/>
        <v>68.389861111111102</v>
      </c>
      <c r="AQ310" s="33">
        <f t="shared" si="245"/>
        <v>68.389861111111102</v>
      </c>
      <c r="AR310" s="33">
        <f t="shared" si="245"/>
        <v>68.389861111111102</v>
      </c>
      <c r="AS310" s="33">
        <f t="shared" si="245"/>
        <v>68.389861111111102</v>
      </c>
      <c r="AT310" s="33">
        <f t="shared" si="245"/>
        <v>68.389861111111102</v>
      </c>
      <c r="AU310" s="33">
        <f t="shared" si="245"/>
        <v>68.389861111111102</v>
      </c>
      <c r="AV310" s="33">
        <f t="shared" si="245"/>
        <v>68.389861111111102</v>
      </c>
    </row>
    <row r="311" spans="1:49" x14ac:dyDescent="0.25">
      <c r="A311" s="135">
        <v>45138</v>
      </c>
      <c r="B311" s="136" t="s">
        <v>588</v>
      </c>
      <c r="C311" s="137">
        <v>117441301</v>
      </c>
      <c r="D311" s="136">
        <v>743.51</v>
      </c>
      <c r="E311" s="138">
        <v>623.74</v>
      </c>
      <c r="F311" s="136">
        <v>5.16</v>
      </c>
      <c r="G311" s="136">
        <v>144</v>
      </c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132">
        <f>($E$311/$G$311)*0.5</f>
        <v>2.1657638888888888</v>
      </c>
      <c r="AH311" s="132">
        <f>($E$311/$G$311)</f>
        <v>4.3315277777777776</v>
      </c>
      <c r="AI311" s="132">
        <f t="shared" ref="AI311:AV311" si="246">($E$311/$G$311)</f>
        <v>4.3315277777777776</v>
      </c>
      <c r="AJ311" s="33">
        <f t="shared" si="246"/>
        <v>4.3315277777777776</v>
      </c>
      <c r="AK311" s="33">
        <f t="shared" si="246"/>
        <v>4.3315277777777776</v>
      </c>
      <c r="AL311" s="33">
        <f t="shared" si="246"/>
        <v>4.3315277777777776</v>
      </c>
      <c r="AM311" s="33">
        <f t="shared" si="246"/>
        <v>4.3315277777777776</v>
      </c>
      <c r="AN311" s="33">
        <f t="shared" si="246"/>
        <v>4.3315277777777776</v>
      </c>
      <c r="AO311" s="33">
        <f t="shared" si="246"/>
        <v>4.3315277777777776</v>
      </c>
      <c r="AP311" s="33">
        <f t="shared" si="246"/>
        <v>4.3315277777777776</v>
      </c>
      <c r="AQ311" s="33">
        <f t="shared" si="246"/>
        <v>4.3315277777777776</v>
      </c>
      <c r="AR311" s="33">
        <f t="shared" si="246"/>
        <v>4.3315277777777776</v>
      </c>
      <c r="AS311" s="33">
        <f t="shared" si="246"/>
        <v>4.3315277777777776</v>
      </c>
      <c r="AT311" s="33">
        <f t="shared" si="246"/>
        <v>4.3315277777777776</v>
      </c>
      <c r="AU311" s="33">
        <f t="shared" si="246"/>
        <v>4.3315277777777776</v>
      </c>
      <c r="AV311" s="33">
        <f t="shared" si="246"/>
        <v>4.3315277777777776</v>
      </c>
    </row>
    <row r="312" spans="1:49" x14ac:dyDescent="0.25">
      <c r="A312" s="135">
        <v>45138</v>
      </c>
      <c r="B312" s="136" t="s">
        <v>589</v>
      </c>
      <c r="C312" s="137">
        <v>445431101</v>
      </c>
      <c r="D312" s="136">
        <v>7998.33</v>
      </c>
      <c r="E312" s="138">
        <v>6709.94</v>
      </c>
      <c r="F312" s="136">
        <v>55.54</v>
      </c>
      <c r="G312" s="136">
        <v>144</v>
      </c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132">
        <f>($E$312/$G$312)*0.5</f>
        <v>23.298402777777778</v>
      </c>
      <c r="AH312" s="132">
        <f t="shared" ref="AH312:AV312" si="247">($E$312/$G$312)</f>
        <v>46.596805555555555</v>
      </c>
      <c r="AI312" s="132">
        <f t="shared" si="247"/>
        <v>46.596805555555555</v>
      </c>
      <c r="AJ312" s="33">
        <f t="shared" si="247"/>
        <v>46.596805555555555</v>
      </c>
      <c r="AK312" s="33">
        <f t="shared" si="247"/>
        <v>46.596805555555555</v>
      </c>
      <c r="AL312" s="33">
        <f t="shared" si="247"/>
        <v>46.596805555555555</v>
      </c>
      <c r="AM312" s="33">
        <f t="shared" si="247"/>
        <v>46.596805555555555</v>
      </c>
      <c r="AN312" s="33">
        <f t="shared" si="247"/>
        <v>46.596805555555555</v>
      </c>
      <c r="AO312" s="33">
        <f t="shared" si="247"/>
        <v>46.596805555555555</v>
      </c>
      <c r="AP312" s="33">
        <f t="shared" si="247"/>
        <v>46.596805555555555</v>
      </c>
      <c r="AQ312" s="33">
        <f t="shared" si="247"/>
        <v>46.596805555555555</v>
      </c>
      <c r="AR312" s="33">
        <f t="shared" si="247"/>
        <v>46.596805555555555</v>
      </c>
      <c r="AS312" s="33">
        <f t="shared" si="247"/>
        <v>46.596805555555555</v>
      </c>
      <c r="AT312" s="33">
        <f t="shared" si="247"/>
        <v>46.596805555555555</v>
      </c>
      <c r="AU312" s="33">
        <f t="shared" si="247"/>
        <v>46.596805555555555</v>
      </c>
      <c r="AV312" s="33">
        <f t="shared" si="247"/>
        <v>46.596805555555555</v>
      </c>
    </row>
    <row r="313" spans="1:49" x14ac:dyDescent="0.25">
      <c r="F313" s="17"/>
      <c r="AF313" s="43" t="s">
        <v>544</v>
      </c>
      <c r="AG313" s="39">
        <f>SUM(AG202:AG310)+SUM(AF296:AF299)</f>
        <v>1627.4960900394124</v>
      </c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9"/>
    </row>
    <row r="314" spans="1:49" x14ac:dyDescent="0.25">
      <c r="F314" s="17"/>
    </row>
    <row r="315" spans="1:49" x14ac:dyDescent="0.25">
      <c r="A315" s="29">
        <v>45152</v>
      </c>
      <c r="B315" s="26" t="s">
        <v>547</v>
      </c>
      <c r="C315" s="27">
        <v>335321401</v>
      </c>
      <c r="D315" s="48">
        <v>2874.43</v>
      </c>
      <c r="E315" s="46">
        <v>2411.41</v>
      </c>
      <c r="F315" s="48">
        <v>19.96</v>
      </c>
      <c r="G315" s="26">
        <v>144</v>
      </c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>
        <f>($E$315/$G$315)*0.5</f>
        <v>8.3729513888888878</v>
      </c>
      <c r="AI315" s="33">
        <f t="shared" ref="AI315:AV315" si="248">($E$315/$G$315)</f>
        <v>16.745902777777776</v>
      </c>
      <c r="AJ315" s="33">
        <f t="shared" si="248"/>
        <v>16.745902777777776</v>
      </c>
      <c r="AK315" s="33">
        <f t="shared" si="248"/>
        <v>16.745902777777776</v>
      </c>
      <c r="AL315" s="33">
        <f t="shared" si="248"/>
        <v>16.745902777777776</v>
      </c>
      <c r="AM315" s="33">
        <f t="shared" si="248"/>
        <v>16.745902777777776</v>
      </c>
      <c r="AN315" s="33">
        <f t="shared" si="248"/>
        <v>16.745902777777776</v>
      </c>
      <c r="AO315" s="33">
        <f t="shared" si="248"/>
        <v>16.745902777777776</v>
      </c>
      <c r="AP315" s="33">
        <f t="shared" si="248"/>
        <v>16.745902777777776</v>
      </c>
      <c r="AQ315" s="33">
        <f t="shared" si="248"/>
        <v>16.745902777777776</v>
      </c>
      <c r="AR315" s="33">
        <f t="shared" si="248"/>
        <v>16.745902777777776</v>
      </c>
      <c r="AS315" s="33">
        <f t="shared" si="248"/>
        <v>16.745902777777776</v>
      </c>
      <c r="AT315" s="33">
        <f t="shared" si="248"/>
        <v>16.745902777777776</v>
      </c>
      <c r="AU315" s="33">
        <f t="shared" si="248"/>
        <v>16.745902777777776</v>
      </c>
      <c r="AV315" s="33">
        <f t="shared" si="248"/>
        <v>16.745902777777776</v>
      </c>
    </row>
    <row r="316" spans="1:49" x14ac:dyDescent="0.25">
      <c r="A316" s="29">
        <v>45152</v>
      </c>
      <c r="B316" s="26" t="s">
        <v>548</v>
      </c>
      <c r="C316" s="27">
        <v>591940501</v>
      </c>
      <c r="D316" s="48">
        <v>2137.33</v>
      </c>
      <c r="E316" s="46">
        <v>1793.04</v>
      </c>
      <c r="F316" s="48">
        <v>14.84</v>
      </c>
      <c r="G316" s="26">
        <v>144</v>
      </c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>
        <f>($E$316/$G$316)*0.5</f>
        <v>6.2258333333333331</v>
      </c>
      <c r="AI316" s="33">
        <f t="shared" ref="AI316:AV316" si="249">($E$316/$G$316)</f>
        <v>12.451666666666666</v>
      </c>
      <c r="AJ316" s="33">
        <f t="shared" si="249"/>
        <v>12.451666666666666</v>
      </c>
      <c r="AK316" s="33">
        <f t="shared" si="249"/>
        <v>12.451666666666666</v>
      </c>
      <c r="AL316" s="33">
        <f t="shared" si="249"/>
        <v>12.451666666666666</v>
      </c>
      <c r="AM316" s="33">
        <f t="shared" si="249"/>
        <v>12.451666666666666</v>
      </c>
      <c r="AN316" s="33">
        <f t="shared" si="249"/>
        <v>12.451666666666666</v>
      </c>
      <c r="AO316" s="33">
        <f t="shared" si="249"/>
        <v>12.451666666666666</v>
      </c>
      <c r="AP316" s="33">
        <f t="shared" si="249"/>
        <v>12.451666666666666</v>
      </c>
      <c r="AQ316" s="33">
        <f t="shared" si="249"/>
        <v>12.451666666666666</v>
      </c>
      <c r="AR316" s="33">
        <f t="shared" si="249"/>
        <v>12.451666666666666</v>
      </c>
      <c r="AS316" s="33">
        <f t="shared" si="249"/>
        <v>12.451666666666666</v>
      </c>
      <c r="AT316" s="33">
        <f t="shared" si="249"/>
        <v>12.451666666666666</v>
      </c>
      <c r="AU316" s="33">
        <f t="shared" si="249"/>
        <v>12.451666666666666</v>
      </c>
      <c r="AV316" s="33">
        <f t="shared" si="249"/>
        <v>12.451666666666666</v>
      </c>
    </row>
    <row r="317" spans="1:49" x14ac:dyDescent="0.25">
      <c r="A317" s="29">
        <v>45152</v>
      </c>
      <c r="B317" s="26" t="s">
        <v>549</v>
      </c>
      <c r="C317" s="27">
        <v>290310101</v>
      </c>
      <c r="D317" s="48">
        <v>2337.9499999999998</v>
      </c>
      <c r="E317" s="46">
        <v>1961.35</v>
      </c>
      <c r="F317" s="48">
        <v>16.239999999999998</v>
      </c>
      <c r="G317" s="26">
        <v>144</v>
      </c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>
        <f>($E$317/$G$317)*0.5</f>
        <v>6.8102430555555555</v>
      </c>
      <c r="AI317" s="33">
        <f t="shared" ref="AI317:AV317" si="250">($E$317/$G$317)</f>
        <v>13.620486111111111</v>
      </c>
      <c r="AJ317" s="33">
        <f t="shared" si="250"/>
        <v>13.620486111111111</v>
      </c>
      <c r="AK317" s="33">
        <f t="shared" si="250"/>
        <v>13.620486111111111</v>
      </c>
      <c r="AL317" s="33">
        <f t="shared" si="250"/>
        <v>13.620486111111111</v>
      </c>
      <c r="AM317" s="33">
        <f t="shared" si="250"/>
        <v>13.620486111111111</v>
      </c>
      <c r="AN317" s="33">
        <f t="shared" si="250"/>
        <v>13.620486111111111</v>
      </c>
      <c r="AO317" s="33">
        <f t="shared" si="250"/>
        <v>13.620486111111111</v>
      </c>
      <c r="AP317" s="33">
        <f t="shared" si="250"/>
        <v>13.620486111111111</v>
      </c>
      <c r="AQ317" s="33">
        <f t="shared" si="250"/>
        <v>13.620486111111111</v>
      </c>
      <c r="AR317" s="33">
        <f t="shared" si="250"/>
        <v>13.620486111111111</v>
      </c>
      <c r="AS317" s="33">
        <f t="shared" si="250"/>
        <v>13.620486111111111</v>
      </c>
      <c r="AT317" s="33">
        <f t="shared" si="250"/>
        <v>13.620486111111111</v>
      </c>
      <c r="AU317" s="33">
        <f t="shared" si="250"/>
        <v>13.620486111111111</v>
      </c>
      <c r="AV317" s="33">
        <f t="shared" si="250"/>
        <v>13.620486111111111</v>
      </c>
    </row>
    <row r="318" spans="1:49" x14ac:dyDescent="0.25">
      <c r="A318" s="29">
        <v>45152</v>
      </c>
      <c r="B318" s="26" t="s">
        <v>550</v>
      </c>
      <c r="C318" s="27">
        <v>74315210</v>
      </c>
      <c r="D318" s="48">
        <v>5560.61</v>
      </c>
      <c r="E318" s="46">
        <v>4664.8900000000003</v>
      </c>
      <c r="F318" s="48">
        <v>38.619999999999997</v>
      </c>
      <c r="G318" s="26">
        <v>144</v>
      </c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>
        <f>($E$318/$G$318)*0.5</f>
        <v>16.197534722222223</v>
      </c>
      <c r="AI318" s="33">
        <f t="shared" ref="AI318:AV318" si="251">($E$318/$G$318)</f>
        <v>32.395069444444445</v>
      </c>
      <c r="AJ318" s="33">
        <f t="shared" si="251"/>
        <v>32.395069444444445</v>
      </c>
      <c r="AK318" s="33">
        <f t="shared" si="251"/>
        <v>32.395069444444445</v>
      </c>
      <c r="AL318" s="33">
        <f t="shared" si="251"/>
        <v>32.395069444444445</v>
      </c>
      <c r="AM318" s="33">
        <f t="shared" si="251"/>
        <v>32.395069444444445</v>
      </c>
      <c r="AN318" s="33">
        <f t="shared" si="251"/>
        <v>32.395069444444445</v>
      </c>
      <c r="AO318" s="33">
        <f t="shared" si="251"/>
        <v>32.395069444444445</v>
      </c>
      <c r="AP318" s="33">
        <f t="shared" si="251"/>
        <v>32.395069444444445</v>
      </c>
      <c r="AQ318" s="33">
        <f t="shared" si="251"/>
        <v>32.395069444444445</v>
      </c>
      <c r="AR318" s="33">
        <f t="shared" si="251"/>
        <v>32.395069444444445</v>
      </c>
      <c r="AS318" s="33">
        <f t="shared" si="251"/>
        <v>32.395069444444445</v>
      </c>
      <c r="AT318" s="33">
        <f t="shared" si="251"/>
        <v>32.395069444444445</v>
      </c>
      <c r="AU318" s="33">
        <f t="shared" si="251"/>
        <v>32.395069444444445</v>
      </c>
      <c r="AV318" s="33">
        <f t="shared" si="251"/>
        <v>32.395069444444445</v>
      </c>
    </row>
    <row r="319" spans="1:49" x14ac:dyDescent="0.25">
      <c r="A319" s="29">
        <v>45152</v>
      </c>
      <c r="B319" s="26" t="s">
        <v>551</v>
      </c>
      <c r="C319" s="27">
        <v>247316800</v>
      </c>
      <c r="D319" s="48">
        <v>8228.4500000000007</v>
      </c>
      <c r="E319" s="46">
        <v>6902.99</v>
      </c>
      <c r="F319" s="48">
        <v>57.14</v>
      </c>
      <c r="G319" s="26">
        <v>144</v>
      </c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>
        <f>($E$319/$G$319)*0.5</f>
        <v>23.968715277777775</v>
      </c>
      <c r="AI319" s="33">
        <f t="shared" ref="AI319:AV319" si="252">($E$319/$G$319)</f>
        <v>47.937430555555551</v>
      </c>
      <c r="AJ319" s="33">
        <f t="shared" si="252"/>
        <v>47.937430555555551</v>
      </c>
      <c r="AK319" s="33">
        <f t="shared" si="252"/>
        <v>47.937430555555551</v>
      </c>
      <c r="AL319" s="33">
        <f t="shared" si="252"/>
        <v>47.937430555555551</v>
      </c>
      <c r="AM319" s="33">
        <f t="shared" si="252"/>
        <v>47.937430555555551</v>
      </c>
      <c r="AN319" s="33">
        <f t="shared" si="252"/>
        <v>47.937430555555551</v>
      </c>
      <c r="AO319" s="33">
        <f t="shared" si="252"/>
        <v>47.937430555555551</v>
      </c>
      <c r="AP319" s="33">
        <f t="shared" si="252"/>
        <v>47.937430555555551</v>
      </c>
      <c r="AQ319" s="33">
        <f t="shared" si="252"/>
        <v>47.937430555555551</v>
      </c>
      <c r="AR319" s="33">
        <f t="shared" si="252"/>
        <v>47.937430555555551</v>
      </c>
      <c r="AS319" s="33">
        <f t="shared" si="252"/>
        <v>47.937430555555551</v>
      </c>
      <c r="AT319" s="33">
        <f t="shared" si="252"/>
        <v>47.937430555555551</v>
      </c>
      <c r="AU319" s="33">
        <f t="shared" si="252"/>
        <v>47.937430555555551</v>
      </c>
      <c r="AV319" s="33">
        <f t="shared" si="252"/>
        <v>47.937430555555551</v>
      </c>
    </row>
    <row r="320" spans="1:49" x14ac:dyDescent="0.25">
      <c r="A320" s="29">
        <v>45152</v>
      </c>
      <c r="B320" s="26" t="s">
        <v>552</v>
      </c>
      <c r="C320" s="27">
        <v>254280301</v>
      </c>
      <c r="D320" s="48">
        <v>667.87</v>
      </c>
      <c r="E320" s="46">
        <v>560.29</v>
      </c>
      <c r="F320" s="48">
        <v>4.6399999999999997</v>
      </c>
      <c r="G320" s="26">
        <v>144</v>
      </c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>
        <f>($E$320/$G$320)*0.5</f>
        <v>1.9454513888888887</v>
      </c>
      <c r="AI320" s="33">
        <f t="shared" ref="AI320:AV320" si="253">($E$320/$G$320)</f>
        <v>3.8909027777777774</v>
      </c>
      <c r="AJ320" s="33">
        <f t="shared" si="253"/>
        <v>3.8909027777777774</v>
      </c>
      <c r="AK320" s="33">
        <f t="shared" si="253"/>
        <v>3.8909027777777774</v>
      </c>
      <c r="AL320" s="33">
        <f t="shared" si="253"/>
        <v>3.8909027777777774</v>
      </c>
      <c r="AM320" s="33">
        <f t="shared" si="253"/>
        <v>3.8909027777777774</v>
      </c>
      <c r="AN320" s="33">
        <f t="shared" si="253"/>
        <v>3.8909027777777774</v>
      </c>
      <c r="AO320" s="33">
        <f t="shared" si="253"/>
        <v>3.8909027777777774</v>
      </c>
      <c r="AP320" s="33">
        <f t="shared" si="253"/>
        <v>3.8909027777777774</v>
      </c>
      <c r="AQ320" s="33">
        <f t="shared" si="253"/>
        <v>3.8909027777777774</v>
      </c>
      <c r="AR320" s="33">
        <f t="shared" si="253"/>
        <v>3.8909027777777774</v>
      </c>
      <c r="AS320" s="33">
        <f t="shared" si="253"/>
        <v>3.8909027777777774</v>
      </c>
      <c r="AT320" s="33">
        <f t="shared" si="253"/>
        <v>3.8909027777777774</v>
      </c>
      <c r="AU320" s="33">
        <f t="shared" si="253"/>
        <v>3.8909027777777774</v>
      </c>
      <c r="AV320" s="33">
        <f t="shared" si="253"/>
        <v>3.8909027777777774</v>
      </c>
    </row>
    <row r="321" spans="1:48" x14ac:dyDescent="0.25">
      <c r="A321" s="29">
        <v>45159</v>
      </c>
      <c r="B321" s="26" t="s">
        <v>553</v>
      </c>
      <c r="C321" s="27">
        <v>955121901</v>
      </c>
      <c r="D321" s="48">
        <v>1339.39</v>
      </c>
      <c r="E321" s="46">
        <v>1123.6400000000001</v>
      </c>
      <c r="F321" s="48">
        <v>9.3000000000000007</v>
      </c>
      <c r="G321" s="26">
        <v>144</v>
      </c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>
        <f>($E$321/$G$321)*0.5</f>
        <v>3.9015277777777779</v>
      </c>
      <c r="AI321" s="33">
        <f t="shared" ref="AI321:AV321" si="254">($E$321/$G$321)</f>
        <v>7.8030555555555559</v>
      </c>
      <c r="AJ321" s="33">
        <f t="shared" si="254"/>
        <v>7.8030555555555559</v>
      </c>
      <c r="AK321" s="33">
        <f t="shared" si="254"/>
        <v>7.8030555555555559</v>
      </c>
      <c r="AL321" s="33">
        <f t="shared" si="254"/>
        <v>7.8030555555555559</v>
      </c>
      <c r="AM321" s="33">
        <f t="shared" si="254"/>
        <v>7.8030555555555559</v>
      </c>
      <c r="AN321" s="33">
        <f t="shared" si="254"/>
        <v>7.8030555555555559</v>
      </c>
      <c r="AO321" s="33">
        <f t="shared" si="254"/>
        <v>7.8030555555555559</v>
      </c>
      <c r="AP321" s="33">
        <f t="shared" si="254"/>
        <v>7.8030555555555559</v>
      </c>
      <c r="AQ321" s="33">
        <f t="shared" si="254"/>
        <v>7.8030555555555559</v>
      </c>
      <c r="AR321" s="33">
        <f t="shared" si="254"/>
        <v>7.8030555555555559</v>
      </c>
      <c r="AS321" s="33">
        <f t="shared" si="254"/>
        <v>7.8030555555555559</v>
      </c>
      <c r="AT321" s="33">
        <f t="shared" si="254"/>
        <v>7.8030555555555559</v>
      </c>
      <c r="AU321" s="33">
        <f t="shared" si="254"/>
        <v>7.8030555555555559</v>
      </c>
      <c r="AV321" s="33">
        <f t="shared" si="254"/>
        <v>7.8030555555555559</v>
      </c>
    </row>
    <row r="322" spans="1:48" x14ac:dyDescent="0.25">
      <c r="A322" s="29">
        <v>45159</v>
      </c>
      <c r="B322" s="26" t="s">
        <v>554</v>
      </c>
      <c r="C322" s="27">
        <v>653950201</v>
      </c>
      <c r="D322" s="48">
        <v>3012.22</v>
      </c>
      <c r="E322" s="46">
        <v>2527</v>
      </c>
      <c r="F322" s="48">
        <v>20.92</v>
      </c>
      <c r="G322" s="26">
        <v>144</v>
      </c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>
        <f>($E$322/$G$322)*0.5</f>
        <v>8.7743055555555554</v>
      </c>
      <c r="AI322" s="33">
        <f t="shared" ref="AI322:AV322" si="255">($E$322/$G$322)</f>
        <v>17.548611111111111</v>
      </c>
      <c r="AJ322" s="33">
        <f t="shared" si="255"/>
        <v>17.548611111111111</v>
      </c>
      <c r="AK322" s="33">
        <f t="shared" si="255"/>
        <v>17.548611111111111</v>
      </c>
      <c r="AL322" s="33">
        <f t="shared" si="255"/>
        <v>17.548611111111111</v>
      </c>
      <c r="AM322" s="33">
        <f t="shared" si="255"/>
        <v>17.548611111111111</v>
      </c>
      <c r="AN322" s="33">
        <f t="shared" si="255"/>
        <v>17.548611111111111</v>
      </c>
      <c r="AO322" s="33">
        <f t="shared" si="255"/>
        <v>17.548611111111111</v>
      </c>
      <c r="AP322" s="33">
        <f t="shared" si="255"/>
        <v>17.548611111111111</v>
      </c>
      <c r="AQ322" s="33">
        <f t="shared" si="255"/>
        <v>17.548611111111111</v>
      </c>
      <c r="AR322" s="33">
        <f t="shared" si="255"/>
        <v>17.548611111111111</v>
      </c>
      <c r="AS322" s="33">
        <f t="shared" si="255"/>
        <v>17.548611111111111</v>
      </c>
      <c r="AT322" s="33">
        <f t="shared" si="255"/>
        <v>17.548611111111111</v>
      </c>
      <c r="AU322" s="33">
        <f t="shared" si="255"/>
        <v>17.548611111111111</v>
      </c>
      <c r="AV322" s="33">
        <f t="shared" si="255"/>
        <v>17.548611111111111</v>
      </c>
    </row>
    <row r="323" spans="1:48" x14ac:dyDescent="0.25">
      <c r="A323" s="29">
        <v>45159</v>
      </c>
      <c r="B323" s="26" t="s">
        <v>555</v>
      </c>
      <c r="C323" s="27">
        <v>620360101</v>
      </c>
      <c r="D323" s="48">
        <v>410.5</v>
      </c>
      <c r="E323" s="46">
        <v>344.38</v>
      </c>
      <c r="F323" s="48">
        <v>2.85</v>
      </c>
      <c r="G323" s="26">
        <v>144</v>
      </c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>
        <f>($E$323/$G$323)*0.5</f>
        <v>1.1957638888888888</v>
      </c>
      <c r="AI323" s="33">
        <f t="shared" ref="AI323:AV323" si="256">($E$323/$G$323)</f>
        <v>2.3915277777777777</v>
      </c>
      <c r="AJ323" s="33">
        <f t="shared" si="256"/>
        <v>2.3915277777777777</v>
      </c>
      <c r="AK323" s="33">
        <f t="shared" si="256"/>
        <v>2.3915277777777777</v>
      </c>
      <c r="AL323" s="33">
        <f t="shared" si="256"/>
        <v>2.3915277777777777</v>
      </c>
      <c r="AM323" s="33">
        <f t="shared" si="256"/>
        <v>2.3915277777777777</v>
      </c>
      <c r="AN323" s="33">
        <f t="shared" si="256"/>
        <v>2.3915277777777777</v>
      </c>
      <c r="AO323" s="33">
        <f t="shared" si="256"/>
        <v>2.3915277777777777</v>
      </c>
      <c r="AP323" s="33">
        <f t="shared" si="256"/>
        <v>2.3915277777777777</v>
      </c>
      <c r="AQ323" s="33">
        <f t="shared" si="256"/>
        <v>2.3915277777777777</v>
      </c>
      <c r="AR323" s="33">
        <f t="shared" si="256"/>
        <v>2.3915277777777777</v>
      </c>
      <c r="AS323" s="33">
        <f t="shared" si="256"/>
        <v>2.3915277777777777</v>
      </c>
      <c r="AT323" s="33">
        <f t="shared" si="256"/>
        <v>2.3915277777777777</v>
      </c>
      <c r="AU323" s="33">
        <f t="shared" si="256"/>
        <v>2.3915277777777777</v>
      </c>
      <c r="AV323" s="33">
        <f t="shared" si="256"/>
        <v>2.3915277777777777</v>
      </c>
    </row>
    <row r="324" spans="1:48" x14ac:dyDescent="0.25">
      <c r="A324" s="29">
        <v>45166</v>
      </c>
      <c r="B324" s="26" t="s">
        <v>556</v>
      </c>
      <c r="C324" s="27">
        <v>619850601</v>
      </c>
      <c r="D324" s="48">
        <v>11081.79</v>
      </c>
      <c r="E324" s="46">
        <v>9296.7000000000007</v>
      </c>
      <c r="F324" s="48">
        <v>76.959999999999994</v>
      </c>
      <c r="G324" s="26">
        <v>144</v>
      </c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>
        <f>($E$324/$G$324)*0.5</f>
        <v>32.280208333333334</v>
      </c>
      <c r="AI324" s="33">
        <f t="shared" ref="AI324:AV324" si="257">($E$324/$G$324)</f>
        <v>64.560416666666669</v>
      </c>
      <c r="AJ324" s="33">
        <f t="shared" si="257"/>
        <v>64.560416666666669</v>
      </c>
      <c r="AK324" s="33">
        <f t="shared" si="257"/>
        <v>64.560416666666669</v>
      </c>
      <c r="AL324" s="33">
        <f t="shared" si="257"/>
        <v>64.560416666666669</v>
      </c>
      <c r="AM324" s="33">
        <f t="shared" si="257"/>
        <v>64.560416666666669</v>
      </c>
      <c r="AN324" s="33">
        <f t="shared" si="257"/>
        <v>64.560416666666669</v>
      </c>
      <c r="AO324" s="33">
        <f t="shared" si="257"/>
        <v>64.560416666666669</v>
      </c>
      <c r="AP324" s="33">
        <f t="shared" si="257"/>
        <v>64.560416666666669</v>
      </c>
      <c r="AQ324" s="33">
        <f t="shared" si="257"/>
        <v>64.560416666666669</v>
      </c>
      <c r="AR324" s="33">
        <f t="shared" si="257"/>
        <v>64.560416666666669</v>
      </c>
      <c r="AS324" s="33">
        <f t="shared" si="257"/>
        <v>64.560416666666669</v>
      </c>
      <c r="AT324" s="33">
        <f t="shared" si="257"/>
        <v>64.560416666666669</v>
      </c>
      <c r="AU324" s="33">
        <f t="shared" si="257"/>
        <v>64.560416666666669</v>
      </c>
      <c r="AV324" s="33">
        <f t="shared" si="257"/>
        <v>64.560416666666669</v>
      </c>
    </row>
    <row r="325" spans="1:48" x14ac:dyDescent="0.25">
      <c r="A325" s="29">
        <v>45166</v>
      </c>
      <c r="B325" s="26" t="s">
        <v>557</v>
      </c>
      <c r="C325" s="27">
        <v>856250901</v>
      </c>
      <c r="D325" s="48">
        <v>238.74</v>
      </c>
      <c r="E325" s="46">
        <v>200.29</v>
      </c>
      <c r="F325" s="48">
        <v>1.66</v>
      </c>
      <c r="G325" s="26">
        <v>144</v>
      </c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>
        <f>($E$325/$G$325)*0.5</f>
        <v>0.69545138888888891</v>
      </c>
      <c r="AI325" s="33">
        <f t="shared" ref="AI325:AV325" si="258">($E$325/$G$325)</f>
        <v>1.3909027777777778</v>
      </c>
      <c r="AJ325" s="33">
        <f t="shared" si="258"/>
        <v>1.3909027777777778</v>
      </c>
      <c r="AK325" s="33">
        <f t="shared" si="258"/>
        <v>1.3909027777777778</v>
      </c>
      <c r="AL325" s="33">
        <f t="shared" si="258"/>
        <v>1.3909027777777778</v>
      </c>
      <c r="AM325" s="33">
        <f t="shared" si="258"/>
        <v>1.3909027777777778</v>
      </c>
      <c r="AN325" s="33">
        <f t="shared" si="258"/>
        <v>1.3909027777777778</v>
      </c>
      <c r="AO325" s="33">
        <f t="shared" si="258"/>
        <v>1.3909027777777778</v>
      </c>
      <c r="AP325" s="33">
        <f t="shared" si="258"/>
        <v>1.3909027777777778</v>
      </c>
      <c r="AQ325" s="33">
        <f t="shared" si="258"/>
        <v>1.3909027777777778</v>
      </c>
      <c r="AR325" s="33">
        <f t="shared" si="258"/>
        <v>1.3909027777777778</v>
      </c>
      <c r="AS325" s="33">
        <f t="shared" si="258"/>
        <v>1.3909027777777778</v>
      </c>
      <c r="AT325" s="33">
        <f t="shared" si="258"/>
        <v>1.3909027777777778</v>
      </c>
      <c r="AU325" s="33">
        <f t="shared" si="258"/>
        <v>1.3909027777777778</v>
      </c>
      <c r="AV325" s="33">
        <f t="shared" si="258"/>
        <v>1.3909027777777778</v>
      </c>
    </row>
    <row r="326" spans="1:48" x14ac:dyDescent="0.25">
      <c r="A326" s="29">
        <v>45166</v>
      </c>
      <c r="B326" s="26" t="s">
        <v>558</v>
      </c>
      <c r="C326" s="27">
        <v>162710501</v>
      </c>
      <c r="D326" s="48">
        <v>2272.23</v>
      </c>
      <c r="E326" s="46">
        <v>1906.21</v>
      </c>
      <c r="F326" s="48">
        <v>15.78</v>
      </c>
      <c r="G326" s="26">
        <v>144</v>
      </c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>
        <f>($E$326/$G$326)*0.5</f>
        <v>6.6187847222222222</v>
      </c>
      <c r="AI326" s="33">
        <f t="shared" ref="AI326:AV326" si="259">($E$326/$G$326)</f>
        <v>13.237569444444444</v>
      </c>
      <c r="AJ326" s="33">
        <f t="shared" si="259"/>
        <v>13.237569444444444</v>
      </c>
      <c r="AK326" s="33">
        <f t="shared" si="259"/>
        <v>13.237569444444444</v>
      </c>
      <c r="AL326" s="33">
        <f t="shared" si="259"/>
        <v>13.237569444444444</v>
      </c>
      <c r="AM326" s="33">
        <f t="shared" si="259"/>
        <v>13.237569444444444</v>
      </c>
      <c r="AN326" s="33">
        <f t="shared" si="259"/>
        <v>13.237569444444444</v>
      </c>
      <c r="AO326" s="33">
        <f t="shared" si="259"/>
        <v>13.237569444444444</v>
      </c>
      <c r="AP326" s="33">
        <f t="shared" si="259"/>
        <v>13.237569444444444</v>
      </c>
      <c r="AQ326" s="33">
        <f t="shared" si="259"/>
        <v>13.237569444444444</v>
      </c>
      <c r="AR326" s="33">
        <f t="shared" si="259"/>
        <v>13.237569444444444</v>
      </c>
      <c r="AS326" s="33">
        <f t="shared" si="259"/>
        <v>13.237569444444444</v>
      </c>
      <c r="AT326" s="33">
        <f t="shared" si="259"/>
        <v>13.237569444444444</v>
      </c>
      <c r="AU326" s="33">
        <f t="shared" si="259"/>
        <v>13.237569444444444</v>
      </c>
      <c r="AV326" s="33">
        <f t="shared" si="259"/>
        <v>13.237569444444444</v>
      </c>
    </row>
    <row r="327" spans="1:48" x14ac:dyDescent="0.25">
      <c r="A327" s="29">
        <v>45169</v>
      </c>
      <c r="B327" s="41">
        <v>3959114212</v>
      </c>
      <c r="C327" s="27">
        <v>395911401</v>
      </c>
      <c r="D327" s="48">
        <v>5733.5</v>
      </c>
      <c r="E327" s="46">
        <v>4809.93</v>
      </c>
      <c r="F327" s="48">
        <v>39.82</v>
      </c>
      <c r="G327" s="26">
        <v>144</v>
      </c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>
        <f>($E$327/$G$327)*0.5</f>
        <v>16.701145833333335</v>
      </c>
      <c r="AI327" s="33">
        <f t="shared" ref="AI327:AV327" si="260">($E$327/$G$327)</f>
        <v>33.40229166666667</v>
      </c>
      <c r="AJ327" s="33">
        <f t="shared" si="260"/>
        <v>33.40229166666667</v>
      </c>
      <c r="AK327" s="33">
        <f t="shared" si="260"/>
        <v>33.40229166666667</v>
      </c>
      <c r="AL327" s="33">
        <f t="shared" si="260"/>
        <v>33.40229166666667</v>
      </c>
      <c r="AM327" s="33">
        <f t="shared" si="260"/>
        <v>33.40229166666667</v>
      </c>
      <c r="AN327" s="33">
        <f t="shared" si="260"/>
        <v>33.40229166666667</v>
      </c>
      <c r="AO327" s="33">
        <f t="shared" si="260"/>
        <v>33.40229166666667</v>
      </c>
      <c r="AP327" s="33">
        <f t="shared" si="260"/>
        <v>33.40229166666667</v>
      </c>
      <c r="AQ327" s="33">
        <f t="shared" si="260"/>
        <v>33.40229166666667</v>
      </c>
      <c r="AR327" s="33">
        <f t="shared" si="260"/>
        <v>33.40229166666667</v>
      </c>
      <c r="AS327" s="33">
        <f t="shared" si="260"/>
        <v>33.40229166666667</v>
      </c>
      <c r="AT327" s="33">
        <f t="shared" si="260"/>
        <v>33.40229166666667</v>
      </c>
      <c r="AU327" s="33">
        <f t="shared" si="260"/>
        <v>33.40229166666667</v>
      </c>
      <c r="AV327" s="33">
        <f t="shared" si="260"/>
        <v>33.40229166666667</v>
      </c>
    </row>
    <row r="328" spans="1:48" x14ac:dyDescent="0.25">
      <c r="A328" s="29">
        <v>45169</v>
      </c>
      <c r="B328" s="26" t="s">
        <v>559</v>
      </c>
      <c r="C328" s="27">
        <v>38113100</v>
      </c>
      <c r="D328" s="48">
        <v>5148.29</v>
      </c>
      <c r="E328" s="46">
        <v>4318.99</v>
      </c>
      <c r="F328" s="48">
        <v>35.75</v>
      </c>
      <c r="G328" s="26">
        <v>144</v>
      </c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8">
        <f>($E$328/$G$328)*0.5</f>
        <v>14.996493055555554</v>
      </c>
      <c r="AI328" s="33">
        <f t="shared" ref="AI328:AV328" si="261">($E$328/$G$328)</f>
        <v>29.992986111111108</v>
      </c>
      <c r="AJ328" s="33">
        <f t="shared" si="261"/>
        <v>29.992986111111108</v>
      </c>
      <c r="AK328" s="33">
        <f t="shared" si="261"/>
        <v>29.992986111111108</v>
      </c>
      <c r="AL328" s="33">
        <f t="shared" si="261"/>
        <v>29.992986111111108</v>
      </c>
      <c r="AM328" s="33">
        <f t="shared" si="261"/>
        <v>29.992986111111108</v>
      </c>
      <c r="AN328" s="33">
        <f t="shared" si="261"/>
        <v>29.992986111111108</v>
      </c>
      <c r="AO328" s="33">
        <f t="shared" si="261"/>
        <v>29.992986111111108</v>
      </c>
      <c r="AP328" s="33">
        <f t="shared" si="261"/>
        <v>29.992986111111108</v>
      </c>
      <c r="AQ328" s="33">
        <f t="shared" si="261"/>
        <v>29.992986111111108</v>
      </c>
      <c r="AR328" s="33">
        <f t="shared" si="261"/>
        <v>29.992986111111108</v>
      </c>
      <c r="AS328" s="33">
        <f t="shared" si="261"/>
        <v>29.992986111111108</v>
      </c>
      <c r="AT328" s="33">
        <f t="shared" si="261"/>
        <v>29.992986111111108</v>
      </c>
      <c r="AU328" s="33">
        <f t="shared" si="261"/>
        <v>29.992986111111108</v>
      </c>
      <c r="AV328" s="33">
        <f t="shared" si="261"/>
        <v>29.992986111111108</v>
      </c>
    </row>
    <row r="329" spans="1:48" x14ac:dyDescent="0.25">
      <c r="F329" s="17"/>
      <c r="AF329" s="43"/>
      <c r="AG329" s="35"/>
      <c r="AH329" s="35">
        <f>(SUM(AH202:AH328))-(SUM(AH311:AH312))</f>
        <v>1872.0216108727459</v>
      </c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</row>
    <row r="330" spans="1:48" x14ac:dyDescent="0.25">
      <c r="F330" s="17"/>
    </row>
    <row r="331" spans="1:48" x14ac:dyDescent="0.25">
      <c r="A331" s="29">
        <v>45174</v>
      </c>
      <c r="B331" s="41" t="s">
        <v>568</v>
      </c>
      <c r="C331" s="27">
        <v>537680501</v>
      </c>
      <c r="D331" s="48">
        <v>1429.82</v>
      </c>
      <c r="E331" s="46">
        <v>1199.5</v>
      </c>
      <c r="F331" s="48">
        <v>9.93</v>
      </c>
      <c r="G331" s="26">
        <v>144</v>
      </c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>
        <f>($E$331/$G$331)*0.5</f>
        <v>4.1649305555555554</v>
      </c>
      <c r="AJ331" s="33">
        <f t="shared" ref="AJ331:AV331" si="262">($E$331/$G$331)</f>
        <v>8.3298611111111107</v>
      </c>
      <c r="AK331" s="33">
        <f t="shared" si="262"/>
        <v>8.3298611111111107</v>
      </c>
      <c r="AL331" s="33">
        <f t="shared" si="262"/>
        <v>8.3298611111111107</v>
      </c>
      <c r="AM331" s="33">
        <f t="shared" si="262"/>
        <v>8.3298611111111107</v>
      </c>
      <c r="AN331" s="33">
        <f t="shared" si="262"/>
        <v>8.3298611111111107</v>
      </c>
      <c r="AO331" s="33">
        <f t="shared" si="262"/>
        <v>8.3298611111111107</v>
      </c>
      <c r="AP331" s="33">
        <f t="shared" si="262"/>
        <v>8.3298611111111107</v>
      </c>
      <c r="AQ331" s="33">
        <f t="shared" si="262"/>
        <v>8.3298611111111107</v>
      </c>
      <c r="AR331" s="33">
        <f t="shared" si="262"/>
        <v>8.3298611111111107</v>
      </c>
      <c r="AS331" s="33">
        <f t="shared" si="262"/>
        <v>8.3298611111111107</v>
      </c>
      <c r="AT331" s="33">
        <f t="shared" si="262"/>
        <v>8.3298611111111107</v>
      </c>
      <c r="AU331" s="33">
        <f t="shared" si="262"/>
        <v>8.3298611111111107</v>
      </c>
      <c r="AV331" s="33">
        <f t="shared" si="262"/>
        <v>8.3298611111111107</v>
      </c>
    </row>
    <row r="332" spans="1:48" x14ac:dyDescent="0.25">
      <c r="A332" s="29">
        <v>45174</v>
      </c>
      <c r="B332" s="41" t="s">
        <v>569</v>
      </c>
      <c r="C332" s="27">
        <v>8670317144</v>
      </c>
      <c r="D332" s="48">
        <v>267.52</v>
      </c>
      <c r="E332" s="46">
        <v>224.43</v>
      </c>
      <c r="F332" s="48">
        <v>1.86</v>
      </c>
      <c r="G332" s="26">
        <v>144</v>
      </c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>
        <f>($E$332/$G$332)*0.5</f>
        <v>0.77927083333333336</v>
      </c>
      <c r="AJ332" s="33">
        <f t="shared" ref="AJ332:AV332" si="263">($E$332/$G$332)</f>
        <v>1.5585416666666667</v>
      </c>
      <c r="AK332" s="33">
        <f t="shared" si="263"/>
        <v>1.5585416666666667</v>
      </c>
      <c r="AL332" s="33">
        <f t="shared" si="263"/>
        <v>1.5585416666666667</v>
      </c>
      <c r="AM332" s="33">
        <f t="shared" si="263"/>
        <v>1.5585416666666667</v>
      </c>
      <c r="AN332" s="33">
        <f t="shared" si="263"/>
        <v>1.5585416666666667</v>
      </c>
      <c r="AO332" s="33">
        <f t="shared" si="263"/>
        <v>1.5585416666666667</v>
      </c>
      <c r="AP332" s="33">
        <f t="shared" si="263"/>
        <v>1.5585416666666667</v>
      </c>
      <c r="AQ332" s="33">
        <f t="shared" si="263"/>
        <v>1.5585416666666667</v>
      </c>
      <c r="AR332" s="33">
        <f t="shared" si="263"/>
        <v>1.5585416666666667</v>
      </c>
      <c r="AS332" s="33">
        <f t="shared" si="263"/>
        <v>1.5585416666666667</v>
      </c>
      <c r="AT332" s="33">
        <f t="shared" si="263"/>
        <v>1.5585416666666667</v>
      </c>
      <c r="AU332" s="33">
        <f t="shared" si="263"/>
        <v>1.5585416666666667</v>
      </c>
      <c r="AV332" s="33">
        <f t="shared" si="263"/>
        <v>1.5585416666666667</v>
      </c>
    </row>
    <row r="333" spans="1:48" x14ac:dyDescent="0.25">
      <c r="A333" s="29">
        <v>45174</v>
      </c>
      <c r="B333" s="41" t="s">
        <v>570</v>
      </c>
      <c r="C333" s="27">
        <v>2230201</v>
      </c>
      <c r="D333" s="48">
        <v>342.62</v>
      </c>
      <c r="E333" s="46">
        <v>287.43</v>
      </c>
      <c r="F333" s="48">
        <v>2.38</v>
      </c>
      <c r="G333" s="26">
        <v>144</v>
      </c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>
        <f>($E$333/$G$333)*0.5</f>
        <v>0.99802083333333336</v>
      </c>
      <c r="AJ333" s="33">
        <f t="shared" ref="AJ333:AV333" si="264">($E$333/$G$333)</f>
        <v>1.9960416666666667</v>
      </c>
      <c r="AK333" s="33">
        <f t="shared" si="264"/>
        <v>1.9960416666666667</v>
      </c>
      <c r="AL333" s="33">
        <f t="shared" si="264"/>
        <v>1.9960416666666667</v>
      </c>
      <c r="AM333" s="33">
        <f t="shared" si="264"/>
        <v>1.9960416666666667</v>
      </c>
      <c r="AN333" s="33">
        <f t="shared" si="264"/>
        <v>1.9960416666666667</v>
      </c>
      <c r="AO333" s="33">
        <f t="shared" si="264"/>
        <v>1.9960416666666667</v>
      </c>
      <c r="AP333" s="33">
        <f t="shared" si="264"/>
        <v>1.9960416666666667</v>
      </c>
      <c r="AQ333" s="33">
        <f t="shared" si="264"/>
        <v>1.9960416666666667</v>
      </c>
      <c r="AR333" s="33">
        <f t="shared" si="264"/>
        <v>1.9960416666666667</v>
      </c>
      <c r="AS333" s="33">
        <f t="shared" si="264"/>
        <v>1.9960416666666667</v>
      </c>
      <c r="AT333" s="33">
        <f t="shared" si="264"/>
        <v>1.9960416666666667</v>
      </c>
      <c r="AU333" s="33">
        <f t="shared" si="264"/>
        <v>1.9960416666666667</v>
      </c>
      <c r="AV333" s="33">
        <f t="shared" si="264"/>
        <v>1.9960416666666667</v>
      </c>
    </row>
    <row r="334" spans="1:48" x14ac:dyDescent="0.25">
      <c r="A334" s="29">
        <v>45174</v>
      </c>
      <c r="B334" s="41" t="s">
        <v>571</v>
      </c>
      <c r="C334" s="27">
        <v>625280301</v>
      </c>
      <c r="D334" s="48">
        <v>2257.0100000000002</v>
      </c>
      <c r="E334" s="46">
        <v>1893.45</v>
      </c>
      <c r="F334" s="48">
        <v>15.67</v>
      </c>
      <c r="G334" s="26">
        <v>144</v>
      </c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>
        <f>($E$334/$G$334)*0.5</f>
        <v>6.5744791666666664</v>
      </c>
      <c r="AJ334" s="33">
        <f t="shared" ref="AJ334:AV334" si="265">($E$334/$G$334)</f>
        <v>13.148958333333333</v>
      </c>
      <c r="AK334" s="33">
        <f t="shared" si="265"/>
        <v>13.148958333333333</v>
      </c>
      <c r="AL334" s="33">
        <f t="shared" si="265"/>
        <v>13.148958333333333</v>
      </c>
      <c r="AM334" s="33">
        <f t="shared" si="265"/>
        <v>13.148958333333333</v>
      </c>
      <c r="AN334" s="33">
        <f t="shared" si="265"/>
        <v>13.148958333333333</v>
      </c>
      <c r="AO334" s="33">
        <f t="shared" si="265"/>
        <v>13.148958333333333</v>
      </c>
      <c r="AP334" s="33">
        <f t="shared" si="265"/>
        <v>13.148958333333333</v>
      </c>
      <c r="AQ334" s="33">
        <f t="shared" si="265"/>
        <v>13.148958333333333</v>
      </c>
      <c r="AR334" s="33">
        <f t="shared" si="265"/>
        <v>13.148958333333333</v>
      </c>
      <c r="AS334" s="33">
        <f t="shared" si="265"/>
        <v>13.148958333333333</v>
      </c>
      <c r="AT334" s="33">
        <f t="shared" si="265"/>
        <v>13.148958333333333</v>
      </c>
      <c r="AU334" s="33">
        <f t="shared" si="265"/>
        <v>13.148958333333333</v>
      </c>
      <c r="AV334" s="33">
        <f t="shared" si="265"/>
        <v>13.148958333333333</v>
      </c>
    </row>
    <row r="335" spans="1:48" hidden="1" x14ac:dyDescent="0.25">
      <c r="A335" s="29">
        <v>45174</v>
      </c>
      <c r="B335" s="41" t="s">
        <v>572</v>
      </c>
      <c r="C335" s="27">
        <v>66310001</v>
      </c>
      <c r="D335" s="48">
        <v>320.01</v>
      </c>
      <c r="E335" s="46">
        <v>268.45999999999998</v>
      </c>
      <c r="F335" s="48">
        <v>2.2200000000000002</v>
      </c>
      <c r="G335" s="26">
        <v>144</v>
      </c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>
        <f>($E$335/$G$335)*0.5</f>
        <v>0.93215277777777772</v>
      </c>
      <c r="AJ335" s="33">
        <f t="shared" ref="AJ335:AV335" si="266">($E$335/$G$335)</f>
        <v>1.8643055555555554</v>
      </c>
      <c r="AK335" s="33">
        <f t="shared" si="266"/>
        <v>1.8643055555555554</v>
      </c>
      <c r="AL335" s="33">
        <f t="shared" si="266"/>
        <v>1.8643055555555554</v>
      </c>
      <c r="AM335" s="33">
        <f t="shared" si="266"/>
        <v>1.8643055555555554</v>
      </c>
      <c r="AN335" s="33">
        <f t="shared" si="266"/>
        <v>1.8643055555555554</v>
      </c>
      <c r="AO335" s="33">
        <f t="shared" si="266"/>
        <v>1.8643055555555554</v>
      </c>
      <c r="AP335" s="33">
        <f t="shared" si="266"/>
        <v>1.8643055555555554</v>
      </c>
      <c r="AQ335" s="33">
        <f t="shared" si="266"/>
        <v>1.8643055555555554</v>
      </c>
      <c r="AR335" s="33">
        <f t="shared" si="266"/>
        <v>1.8643055555555554</v>
      </c>
      <c r="AS335" s="33">
        <f t="shared" si="266"/>
        <v>1.8643055555555554</v>
      </c>
      <c r="AT335" s="33">
        <f t="shared" si="266"/>
        <v>1.8643055555555554</v>
      </c>
      <c r="AU335" s="33">
        <f t="shared" si="266"/>
        <v>1.8643055555555554</v>
      </c>
      <c r="AV335" s="33">
        <f t="shared" si="266"/>
        <v>1.8643055555555554</v>
      </c>
    </row>
    <row r="336" spans="1:48" hidden="1" x14ac:dyDescent="0.25">
      <c r="A336" s="29">
        <v>45180</v>
      </c>
      <c r="B336" s="41">
        <v>2695500144</v>
      </c>
      <c r="C336" s="27">
        <v>269550001</v>
      </c>
      <c r="D336" s="48">
        <v>7260.38</v>
      </c>
      <c r="E336" s="46">
        <v>6090.86</v>
      </c>
      <c r="F336" s="48">
        <v>50.42</v>
      </c>
      <c r="G336" s="26">
        <v>144</v>
      </c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>
        <f>($E$336/$G$336)*0.5</f>
        <v>21.148819444444442</v>
      </c>
      <c r="AJ336" s="33">
        <f t="shared" ref="AJ336:AV336" si="267">($E$336/$G$336)</f>
        <v>42.297638888888883</v>
      </c>
      <c r="AK336" s="33">
        <f t="shared" si="267"/>
        <v>42.297638888888883</v>
      </c>
      <c r="AL336" s="33">
        <f t="shared" si="267"/>
        <v>42.297638888888883</v>
      </c>
      <c r="AM336" s="33">
        <f t="shared" si="267"/>
        <v>42.297638888888883</v>
      </c>
      <c r="AN336" s="33">
        <f t="shared" si="267"/>
        <v>42.297638888888883</v>
      </c>
      <c r="AO336" s="33">
        <f t="shared" si="267"/>
        <v>42.297638888888883</v>
      </c>
      <c r="AP336" s="33">
        <f t="shared" si="267"/>
        <v>42.297638888888883</v>
      </c>
      <c r="AQ336" s="33">
        <f t="shared" si="267"/>
        <v>42.297638888888883</v>
      </c>
      <c r="AR336" s="33">
        <f t="shared" si="267"/>
        <v>42.297638888888883</v>
      </c>
      <c r="AS336" s="33">
        <f t="shared" si="267"/>
        <v>42.297638888888883</v>
      </c>
      <c r="AT336" s="33">
        <f t="shared" si="267"/>
        <v>42.297638888888883</v>
      </c>
      <c r="AU336" s="33">
        <f t="shared" si="267"/>
        <v>42.297638888888883</v>
      </c>
      <c r="AV336" s="33">
        <f t="shared" si="267"/>
        <v>42.297638888888883</v>
      </c>
    </row>
    <row r="337" spans="1:48" hidden="1" x14ac:dyDescent="0.25">
      <c r="A337" s="29">
        <v>45180</v>
      </c>
      <c r="B337" s="41">
        <v>2710126145</v>
      </c>
      <c r="C337" s="27">
        <v>271012601</v>
      </c>
      <c r="D337" s="48">
        <v>2280.41</v>
      </c>
      <c r="E337" s="46">
        <v>1913.08</v>
      </c>
      <c r="F337" s="48">
        <v>15.84</v>
      </c>
      <c r="G337" s="26">
        <v>144</v>
      </c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>
        <f>($E$337/$G$337)*0.5</f>
        <v>6.6426388888888885</v>
      </c>
      <c r="AJ337" s="33">
        <f t="shared" ref="AJ337:AV337" si="268">($E$337/$G$337)</f>
        <v>13.285277777777777</v>
      </c>
      <c r="AK337" s="33">
        <f t="shared" si="268"/>
        <v>13.285277777777777</v>
      </c>
      <c r="AL337" s="33">
        <f t="shared" si="268"/>
        <v>13.285277777777777</v>
      </c>
      <c r="AM337" s="33">
        <f t="shared" si="268"/>
        <v>13.285277777777777</v>
      </c>
      <c r="AN337" s="33">
        <f t="shared" si="268"/>
        <v>13.285277777777777</v>
      </c>
      <c r="AO337" s="33">
        <f t="shared" si="268"/>
        <v>13.285277777777777</v>
      </c>
      <c r="AP337" s="33">
        <f t="shared" si="268"/>
        <v>13.285277777777777</v>
      </c>
      <c r="AQ337" s="33">
        <f t="shared" si="268"/>
        <v>13.285277777777777</v>
      </c>
      <c r="AR337" s="33">
        <f t="shared" si="268"/>
        <v>13.285277777777777</v>
      </c>
      <c r="AS337" s="33">
        <f t="shared" si="268"/>
        <v>13.285277777777777</v>
      </c>
      <c r="AT337" s="33">
        <f t="shared" si="268"/>
        <v>13.285277777777777</v>
      </c>
      <c r="AU337" s="33">
        <f t="shared" si="268"/>
        <v>13.285277777777777</v>
      </c>
      <c r="AV337" s="33">
        <f t="shared" si="268"/>
        <v>13.285277777777777</v>
      </c>
    </row>
    <row r="338" spans="1:48" hidden="1" x14ac:dyDescent="0.25">
      <c r="A338" s="29">
        <v>45180</v>
      </c>
      <c r="B338" s="41">
        <v>1739102170</v>
      </c>
      <c r="C338" s="27">
        <v>173910201</v>
      </c>
      <c r="D338" s="48">
        <v>5912.84</v>
      </c>
      <c r="E338" s="46">
        <v>4960.38</v>
      </c>
      <c r="F338" s="48">
        <v>41.06</v>
      </c>
      <c r="G338" s="26">
        <v>144</v>
      </c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>
        <f>($E$338/$G$338)*0.5</f>
        <v>17.223541666666666</v>
      </c>
      <c r="AJ338" s="33">
        <f t="shared" ref="AJ338:AV338" si="269">($E$338/$G$338)</f>
        <v>34.447083333333332</v>
      </c>
      <c r="AK338" s="33">
        <f t="shared" si="269"/>
        <v>34.447083333333332</v>
      </c>
      <c r="AL338" s="33">
        <f t="shared" si="269"/>
        <v>34.447083333333332</v>
      </c>
      <c r="AM338" s="33">
        <f t="shared" si="269"/>
        <v>34.447083333333332</v>
      </c>
      <c r="AN338" s="33">
        <f t="shared" si="269"/>
        <v>34.447083333333332</v>
      </c>
      <c r="AO338" s="33">
        <f t="shared" si="269"/>
        <v>34.447083333333332</v>
      </c>
      <c r="AP338" s="33">
        <f t="shared" si="269"/>
        <v>34.447083333333332</v>
      </c>
      <c r="AQ338" s="33">
        <f t="shared" si="269"/>
        <v>34.447083333333332</v>
      </c>
      <c r="AR338" s="33">
        <f t="shared" si="269"/>
        <v>34.447083333333332</v>
      </c>
      <c r="AS338" s="33">
        <f t="shared" si="269"/>
        <v>34.447083333333332</v>
      </c>
      <c r="AT338" s="33">
        <f t="shared" si="269"/>
        <v>34.447083333333332</v>
      </c>
      <c r="AU338" s="33">
        <f t="shared" si="269"/>
        <v>34.447083333333332</v>
      </c>
      <c r="AV338" s="33">
        <f t="shared" si="269"/>
        <v>34.447083333333332</v>
      </c>
    </row>
    <row r="339" spans="1:48" hidden="1" x14ac:dyDescent="0.25">
      <c r="A339" s="29">
        <v>45187</v>
      </c>
      <c r="B339" s="41">
        <v>7812806132</v>
      </c>
      <c r="C339" s="27">
        <v>781280601</v>
      </c>
      <c r="D339" s="48">
        <v>2008.26</v>
      </c>
      <c r="E339" s="46">
        <v>1684.76</v>
      </c>
      <c r="F339" s="48">
        <v>13.95</v>
      </c>
      <c r="G339" s="26">
        <v>144</v>
      </c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>
        <f>($E$339/$G$339)*0.5</f>
        <v>5.8498611111111112</v>
      </c>
      <c r="AJ339" s="33">
        <f t="shared" ref="AJ339:AV339" si="270">($E$339/$G$339)</f>
        <v>11.699722222222222</v>
      </c>
      <c r="AK339" s="33">
        <f t="shared" si="270"/>
        <v>11.699722222222222</v>
      </c>
      <c r="AL339" s="33">
        <f t="shared" si="270"/>
        <v>11.699722222222222</v>
      </c>
      <c r="AM339" s="33">
        <f t="shared" si="270"/>
        <v>11.699722222222222</v>
      </c>
      <c r="AN339" s="33">
        <f t="shared" si="270"/>
        <v>11.699722222222222</v>
      </c>
      <c r="AO339" s="33">
        <f t="shared" si="270"/>
        <v>11.699722222222222</v>
      </c>
      <c r="AP339" s="33">
        <f t="shared" si="270"/>
        <v>11.699722222222222</v>
      </c>
      <c r="AQ339" s="33">
        <f t="shared" si="270"/>
        <v>11.699722222222222</v>
      </c>
      <c r="AR339" s="33">
        <f t="shared" si="270"/>
        <v>11.699722222222222</v>
      </c>
      <c r="AS339" s="33">
        <f t="shared" si="270"/>
        <v>11.699722222222222</v>
      </c>
      <c r="AT339" s="33">
        <f t="shared" si="270"/>
        <v>11.699722222222222</v>
      </c>
      <c r="AU339" s="33">
        <f t="shared" si="270"/>
        <v>11.699722222222222</v>
      </c>
      <c r="AV339" s="33">
        <f t="shared" si="270"/>
        <v>11.699722222222222</v>
      </c>
    </row>
    <row r="340" spans="1:48" hidden="1" x14ac:dyDescent="0.25">
      <c r="A340" s="29">
        <v>45187</v>
      </c>
      <c r="B340" s="41">
        <v>716308199</v>
      </c>
      <c r="C340" s="27">
        <v>71630801</v>
      </c>
      <c r="D340" s="48">
        <v>3267.96</v>
      </c>
      <c r="E340" s="46">
        <v>2741.55</v>
      </c>
      <c r="F340" s="48">
        <v>22.69</v>
      </c>
      <c r="G340" s="26">
        <v>144</v>
      </c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>
        <f>($E$340/$G$340)*0.5</f>
        <v>9.5192708333333336</v>
      </c>
      <c r="AJ340" s="33">
        <f t="shared" ref="AJ340:AV340" si="271">($E$340/$G$340)</f>
        <v>19.038541666666667</v>
      </c>
      <c r="AK340" s="33">
        <f t="shared" si="271"/>
        <v>19.038541666666667</v>
      </c>
      <c r="AL340" s="33">
        <f t="shared" si="271"/>
        <v>19.038541666666667</v>
      </c>
      <c r="AM340" s="33">
        <f t="shared" si="271"/>
        <v>19.038541666666667</v>
      </c>
      <c r="AN340" s="33">
        <f t="shared" si="271"/>
        <v>19.038541666666667</v>
      </c>
      <c r="AO340" s="33">
        <f t="shared" si="271"/>
        <v>19.038541666666667</v>
      </c>
      <c r="AP340" s="33">
        <f t="shared" si="271"/>
        <v>19.038541666666667</v>
      </c>
      <c r="AQ340" s="33">
        <f t="shared" si="271"/>
        <v>19.038541666666667</v>
      </c>
      <c r="AR340" s="33">
        <f t="shared" si="271"/>
        <v>19.038541666666667</v>
      </c>
      <c r="AS340" s="33">
        <f t="shared" si="271"/>
        <v>19.038541666666667</v>
      </c>
      <c r="AT340" s="33">
        <f t="shared" si="271"/>
        <v>19.038541666666667</v>
      </c>
      <c r="AU340" s="33">
        <f t="shared" si="271"/>
        <v>19.038541666666667</v>
      </c>
      <c r="AV340" s="33">
        <f t="shared" si="271"/>
        <v>19.038541666666667</v>
      </c>
    </row>
    <row r="341" spans="1:48" x14ac:dyDescent="0.25">
      <c r="A341" s="29">
        <v>45194</v>
      </c>
      <c r="B341" s="41">
        <v>1078145038</v>
      </c>
      <c r="C341" s="27">
        <v>107814500</v>
      </c>
      <c r="D341" s="48">
        <v>2128.52</v>
      </c>
      <c r="E341" s="46">
        <v>1785.65</v>
      </c>
      <c r="F341" s="48">
        <v>14.78</v>
      </c>
      <c r="G341" s="26">
        <v>144</v>
      </c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>
        <f>($E$341/$G$341)*0.5</f>
        <v>6.2001736111111114</v>
      </c>
      <c r="AJ341" s="33">
        <f t="shared" ref="AJ341:AV341" si="272">($E$341/$G$341)</f>
        <v>12.400347222222223</v>
      </c>
      <c r="AK341" s="33">
        <f t="shared" si="272"/>
        <v>12.400347222222223</v>
      </c>
      <c r="AL341" s="33">
        <f t="shared" si="272"/>
        <v>12.400347222222223</v>
      </c>
      <c r="AM341" s="33">
        <f t="shared" si="272"/>
        <v>12.400347222222223</v>
      </c>
      <c r="AN341" s="33">
        <f t="shared" si="272"/>
        <v>12.400347222222223</v>
      </c>
      <c r="AO341" s="33">
        <f t="shared" si="272"/>
        <v>12.400347222222223</v>
      </c>
      <c r="AP341" s="33">
        <f t="shared" si="272"/>
        <v>12.400347222222223</v>
      </c>
      <c r="AQ341" s="33">
        <f t="shared" si="272"/>
        <v>12.400347222222223</v>
      </c>
      <c r="AR341" s="33">
        <f t="shared" si="272"/>
        <v>12.400347222222223</v>
      </c>
      <c r="AS341" s="33">
        <f t="shared" si="272"/>
        <v>12.400347222222223</v>
      </c>
      <c r="AT341" s="33">
        <f t="shared" si="272"/>
        <v>12.400347222222223</v>
      </c>
      <c r="AU341" s="33">
        <f t="shared" si="272"/>
        <v>12.400347222222223</v>
      </c>
      <c r="AV341" s="33">
        <f t="shared" si="272"/>
        <v>12.400347222222223</v>
      </c>
    </row>
    <row r="342" spans="1:48" x14ac:dyDescent="0.25">
      <c r="A342" s="29">
        <v>45194</v>
      </c>
      <c r="B342" s="41">
        <v>4173709265</v>
      </c>
      <c r="C342" s="27">
        <v>417370901</v>
      </c>
      <c r="D342" s="48">
        <v>1689.44</v>
      </c>
      <c r="E342" s="46">
        <v>1417.3</v>
      </c>
      <c r="F342" s="48">
        <v>11.73</v>
      </c>
      <c r="G342" s="26">
        <v>144</v>
      </c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>
        <f>($E$342/$G$342)*0.5</f>
        <v>4.921180555555555</v>
      </c>
      <c r="AJ342" s="33">
        <f t="shared" ref="AJ342:AV342" si="273">($E$342/$G$342)</f>
        <v>9.84236111111111</v>
      </c>
      <c r="AK342" s="33">
        <f t="shared" si="273"/>
        <v>9.84236111111111</v>
      </c>
      <c r="AL342" s="33">
        <f t="shared" si="273"/>
        <v>9.84236111111111</v>
      </c>
      <c r="AM342" s="33">
        <f t="shared" si="273"/>
        <v>9.84236111111111</v>
      </c>
      <c r="AN342" s="33">
        <f t="shared" si="273"/>
        <v>9.84236111111111</v>
      </c>
      <c r="AO342" s="33">
        <f t="shared" si="273"/>
        <v>9.84236111111111</v>
      </c>
      <c r="AP342" s="33">
        <f t="shared" si="273"/>
        <v>9.84236111111111</v>
      </c>
      <c r="AQ342" s="33">
        <f t="shared" si="273"/>
        <v>9.84236111111111</v>
      </c>
      <c r="AR342" s="33">
        <f t="shared" si="273"/>
        <v>9.84236111111111</v>
      </c>
      <c r="AS342" s="33">
        <f t="shared" si="273"/>
        <v>9.84236111111111</v>
      </c>
      <c r="AT342" s="33">
        <f t="shared" si="273"/>
        <v>9.84236111111111</v>
      </c>
      <c r="AU342" s="33">
        <f t="shared" si="273"/>
        <v>9.84236111111111</v>
      </c>
      <c r="AV342" s="33">
        <f t="shared" si="273"/>
        <v>9.84236111111111</v>
      </c>
    </row>
    <row r="343" spans="1:48" x14ac:dyDescent="0.25">
      <c r="A343" s="29">
        <v>45199</v>
      </c>
      <c r="B343" s="41">
        <v>404803174</v>
      </c>
      <c r="C343" s="27">
        <v>40480301</v>
      </c>
      <c r="D343" s="48">
        <v>13769.76</v>
      </c>
      <c r="E343" s="46">
        <v>11551.69</v>
      </c>
      <c r="F343" s="48">
        <v>95.62</v>
      </c>
      <c r="G343" s="26">
        <v>144</v>
      </c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>
        <f>($E$343/$G$343)*0.5</f>
        <v>40.110034722222224</v>
      </c>
      <c r="AJ343" s="33">
        <f t="shared" ref="AJ343:AV343" si="274">($E$343/$G$343)</f>
        <v>80.220069444444448</v>
      </c>
      <c r="AK343" s="33">
        <f t="shared" si="274"/>
        <v>80.220069444444448</v>
      </c>
      <c r="AL343" s="33">
        <f t="shared" si="274"/>
        <v>80.220069444444448</v>
      </c>
      <c r="AM343" s="33">
        <f t="shared" si="274"/>
        <v>80.220069444444448</v>
      </c>
      <c r="AN343" s="33">
        <f t="shared" si="274"/>
        <v>80.220069444444448</v>
      </c>
      <c r="AO343" s="33">
        <f t="shared" si="274"/>
        <v>80.220069444444448</v>
      </c>
      <c r="AP343" s="33">
        <f t="shared" si="274"/>
        <v>80.220069444444448</v>
      </c>
      <c r="AQ343" s="33">
        <f t="shared" si="274"/>
        <v>80.220069444444448</v>
      </c>
      <c r="AR343" s="33">
        <f t="shared" si="274"/>
        <v>80.220069444444448</v>
      </c>
      <c r="AS343" s="33">
        <f t="shared" si="274"/>
        <v>80.220069444444448</v>
      </c>
      <c r="AT343" s="33">
        <f t="shared" si="274"/>
        <v>80.220069444444448</v>
      </c>
      <c r="AU343" s="33">
        <f t="shared" si="274"/>
        <v>80.220069444444448</v>
      </c>
      <c r="AV343" s="33">
        <f t="shared" si="274"/>
        <v>80.220069444444448</v>
      </c>
    </row>
    <row r="344" spans="1:48" x14ac:dyDescent="0.25">
      <c r="A344" s="29">
        <v>45199</v>
      </c>
      <c r="B344" s="41">
        <v>5127015018</v>
      </c>
      <c r="C344" s="27">
        <v>512701500</v>
      </c>
      <c r="D344" s="48">
        <v>671.91</v>
      </c>
      <c r="E344" s="46">
        <v>563.67999999999995</v>
      </c>
      <c r="F344" s="48">
        <v>4.67</v>
      </c>
      <c r="G344" s="26">
        <v>144</v>
      </c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8">
        <f>($E$344/$G$344)*0.5</f>
        <v>1.957222222222222</v>
      </c>
      <c r="AJ344" s="33">
        <f t="shared" ref="AJ344:AV344" si="275">($E$344/$G$344)</f>
        <v>3.9144444444444439</v>
      </c>
      <c r="AK344" s="33">
        <f t="shared" si="275"/>
        <v>3.9144444444444439</v>
      </c>
      <c r="AL344" s="33">
        <f t="shared" si="275"/>
        <v>3.9144444444444439</v>
      </c>
      <c r="AM344" s="33">
        <f t="shared" si="275"/>
        <v>3.9144444444444439</v>
      </c>
      <c r="AN344" s="33">
        <f t="shared" si="275"/>
        <v>3.9144444444444439</v>
      </c>
      <c r="AO344" s="33">
        <f t="shared" si="275"/>
        <v>3.9144444444444439</v>
      </c>
      <c r="AP344" s="33">
        <f t="shared" si="275"/>
        <v>3.9144444444444439</v>
      </c>
      <c r="AQ344" s="33">
        <f t="shared" si="275"/>
        <v>3.9144444444444439</v>
      </c>
      <c r="AR344" s="33">
        <f t="shared" si="275"/>
        <v>3.9144444444444439</v>
      </c>
      <c r="AS344" s="33">
        <f t="shared" si="275"/>
        <v>3.9144444444444439</v>
      </c>
      <c r="AT344" s="33">
        <f t="shared" si="275"/>
        <v>3.9144444444444439</v>
      </c>
      <c r="AU344" s="33">
        <f t="shared" si="275"/>
        <v>3.9144444444444439</v>
      </c>
      <c r="AV344" s="33">
        <f t="shared" si="275"/>
        <v>3.9144444444444439</v>
      </c>
    </row>
    <row r="345" spans="1:48" x14ac:dyDescent="0.25">
      <c r="F345" s="17"/>
      <c r="AF345" s="43"/>
      <c r="AG345" s="35"/>
      <c r="AH345" s="35"/>
      <c r="AI345" s="35">
        <f>(SUM(AI202:AI344))-(SUM(AI311:AI312))</f>
        <v>2147.7276178171905</v>
      </c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</row>
    <row r="346" spans="1:48" x14ac:dyDescent="0.25">
      <c r="F346" s="17"/>
    </row>
    <row r="347" spans="1:48" x14ac:dyDescent="0.25">
      <c r="A347" s="29">
        <v>45206</v>
      </c>
      <c r="B347" s="41">
        <v>8459606142</v>
      </c>
      <c r="C347" s="27">
        <v>845960601</v>
      </c>
      <c r="D347" s="48">
        <v>10946.75</v>
      </c>
      <c r="E347" s="46">
        <v>9537.44</v>
      </c>
      <c r="F347" s="48">
        <v>97.74</v>
      </c>
      <c r="G347" s="26">
        <v>112</v>
      </c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>
        <f>($E$347/$G$347)*0.5</f>
        <v>42.577857142857148</v>
      </c>
      <c r="AK347" s="33">
        <f t="shared" ref="AK347:AV347" si="276">($E$347/$G$347)</f>
        <v>85.155714285714296</v>
      </c>
      <c r="AL347" s="33">
        <f t="shared" si="276"/>
        <v>85.155714285714296</v>
      </c>
      <c r="AM347" s="33">
        <f t="shared" si="276"/>
        <v>85.155714285714296</v>
      </c>
      <c r="AN347" s="33">
        <f t="shared" si="276"/>
        <v>85.155714285714296</v>
      </c>
      <c r="AO347" s="33">
        <f t="shared" si="276"/>
        <v>85.155714285714296</v>
      </c>
      <c r="AP347" s="33">
        <f t="shared" si="276"/>
        <v>85.155714285714296</v>
      </c>
      <c r="AQ347" s="33">
        <f t="shared" si="276"/>
        <v>85.155714285714296</v>
      </c>
      <c r="AR347" s="33">
        <f t="shared" si="276"/>
        <v>85.155714285714296</v>
      </c>
      <c r="AS347" s="33">
        <f t="shared" si="276"/>
        <v>85.155714285714296</v>
      </c>
      <c r="AT347" s="33">
        <f t="shared" si="276"/>
        <v>85.155714285714296</v>
      </c>
      <c r="AU347" s="33">
        <f t="shared" si="276"/>
        <v>85.155714285714296</v>
      </c>
      <c r="AV347" s="33">
        <f t="shared" si="276"/>
        <v>85.155714285714296</v>
      </c>
    </row>
    <row r="348" spans="1:48" x14ac:dyDescent="0.25">
      <c r="A348" s="29">
        <v>45206</v>
      </c>
      <c r="B348" s="41">
        <v>5275313194</v>
      </c>
      <c r="C348" s="27">
        <v>527531301</v>
      </c>
      <c r="D348" s="48">
        <v>2582.5</v>
      </c>
      <c r="E348" s="46">
        <v>2166.5</v>
      </c>
      <c r="F348" s="48">
        <v>17.93</v>
      </c>
      <c r="G348" s="26">
        <v>144</v>
      </c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>
        <f>($E$348/$G$348)*0.5</f>
        <v>7.5225694444444446</v>
      </c>
      <c r="AK348" s="33">
        <f t="shared" ref="AK348:AV348" si="277">($E$348/$G$348)</f>
        <v>15.045138888888889</v>
      </c>
      <c r="AL348" s="33">
        <f t="shared" si="277"/>
        <v>15.045138888888889</v>
      </c>
      <c r="AM348" s="33">
        <f t="shared" si="277"/>
        <v>15.045138888888889</v>
      </c>
      <c r="AN348" s="33">
        <f t="shared" si="277"/>
        <v>15.045138888888889</v>
      </c>
      <c r="AO348" s="33">
        <f t="shared" si="277"/>
        <v>15.045138888888889</v>
      </c>
      <c r="AP348" s="33">
        <f t="shared" si="277"/>
        <v>15.045138888888889</v>
      </c>
      <c r="AQ348" s="33">
        <f t="shared" si="277"/>
        <v>15.045138888888889</v>
      </c>
      <c r="AR348" s="33">
        <f t="shared" si="277"/>
        <v>15.045138888888889</v>
      </c>
      <c r="AS348" s="33">
        <f t="shared" si="277"/>
        <v>15.045138888888889</v>
      </c>
      <c r="AT348" s="33">
        <f t="shared" si="277"/>
        <v>15.045138888888889</v>
      </c>
      <c r="AU348" s="33">
        <f t="shared" si="277"/>
        <v>15.045138888888889</v>
      </c>
      <c r="AV348" s="33">
        <f t="shared" si="277"/>
        <v>15.045138888888889</v>
      </c>
    </row>
    <row r="349" spans="1:48" x14ac:dyDescent="0.25">
      <c r="A349" s="29">
        <v>45215</v>
      </c>
      <c r="B349" s="41">
        <v>8122704110</v>
      </c>
      <c r="C349" s="27">
        <v>812270401</v>
      </c>
      <c r="D349" s="48">
        <v>2366.33</v>
      </c>
      <c r="E349" s="46">
        <v>1985.15</v>
      </c>
      <c r="F349" s="48">
        <v>16.43</v>
      </c>
      <c r="G349" s="26">
        <v>144</v>
      </c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>
        <f>($E$349/$G$349)*0.5</f>
        <v>6.8928819444444445</v>
      </c>
      <c r="AK349" s="33">
        <f t="shared" ref="AK349:AV349" si="278">($E$349/$G$349)</f>
        <v>13.785763888888889</v>
      </c>
      <c r="AL349" s="33">
        <f t="shared" si="278"/>
        <v>13.785763888888889</v>
      </c>
      <c r="AM349" s="33">
        <f t="shared" si="278"/>
        <v>13.785763888888889</v>
      </c>
      <c r="AN349" s="33">
        <f t="shared" si="278"/>
        <v>13.785763888888889</v>
      </c>
      <c r="AO349" s="33">
        <f t="shared" si="278"/>
        <v>13.785763888888889</v>
      </c>
      <c r="AP349" s="33">
        <f t="shared" si="278"/>
        <v>13.785763888888889</v>
      </c>
      <c r="AQ349" s="33">
        <f t="shared" si="278"/>
        <v>13.785763888888889</v>
      </c>
      <c r="AR349" s="33">
        <f t="shared" si="278"/>
        <v>13.785763888888889</v>
      </c>
      <c r="AS349" s="33">
        <f t="shared" si="278"/>
        <v>13.785763888888889</v>
      </c>
      <c r="AT349" s="33">
        <f t="shared" si="278"/>
        <v>13.785763888888889</v>
      </c>
      <c r="AU349" s="33">
        <f t="shared" si="278"/>
        <v>13.785763888888889</v>
      </c>
      <c r="AV349" s="33">
        <f t="shared" si="278"/>
        <v>13.785763888888889</v>
      </c>
    </row>
    <row r="350" spans="1:48" x14ac:dyDescent="0.25">
      <c r="A350" s="29">
        <v>45215</v>
      </c>
      <c r="B350" s="41">
        <v>2962300177</v>
      </c>
      <c r="C350" s="27">
        <v>296230001</v>
      </c>
      <c r="D350" s="48">
        <v>2464.44</v>
      </c>
      <c r="E350" s="46">
        <v>2067.46</v>
      </c>
      <c r="F350" s="48">
        <v>17.11</v>
      </c>
      <c r="G350" s="26">
        <v>144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>
        <f>($E$350/$G$350)*0.5</f>
        <v>7.1786805555555553</v>
      </c>
      <c r="AK350" s="33">
        <f t="shared" ref="AK350:AV350" si="279">($E$350/$G$350)</f>
        <v>14.357361111111111</v>
      </c>
      <c r="AL350" s="33">
        <f t="shared" si="279"/>
        <v>14.357361111111111</v>
      </c>
      <c r="AM350" s="33">
        <f t="shared" si="279"/>
        <v>14.357361111111111</v>
      </c>
      <c r="AN350" s="33">
        <f t="shared" si="279"/>
        <v>14.357361111111111</v>
      </c>
      <c r="AO350" s="33">
        <f t="shared" si="279"/>
        <v>14.357361111111111</v>
      </c>
      <c r="AP350" s="33">
        <f t="shared" si="279"/>
        <v>14.357361111111111</v>
      </c>
      <c r="AQ350" s="33">
        <f t="shared" si="279"/>
        <v>14.357361111111111</v>
      </c>
      <c r="AR350" s="33">
        <f t="shared" si="279"/>
        <v>14.357361111111111</v>
      </c>
      <c r="AS350" s="33">
        <f t="shared" si="279"/>
        <v>14.357361111111111</v>
      </c>
      <c r="AT350" s="33">
        <f t="shared" si="279"/>
        <v>14.357361111111111</v>
      </c>
      <c r="AU350" s="33">
        <f t="shared" si="279"/>
        <v>14.357361111111111</v>
      </c>
      <c r="AV350" s="33">
        <f t="shared" si="279"/>
        <v>14.357361111111111</v>
      </c>
    </row>
    <row r="351" spans="1:48" x14ac:dyDescent="0.25">
      <c r="A351" s="29">
        <v>45215</v>
      </c>
      <c r="B351" s="41">
        <v>4395505224</v>
      </c>
      <c r="C351" s="27">
        <v>439550501</v>
      </c>
      <c r="D351" s="48">
        <v>9670.2800000000007</v>
      </c>
      <c r="E351" s="46">
        <v>8112.56</v>
      </c>
      <c r="F351" s="48">
        <v>67.150000000000006</v>
      </c>
      <c r="G351" s="26">
        <v>144</v>
      </c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>
        <f>($E$351/$G$351)*0.5</f>
        <v>28.168611111111112</v>
      </c>
      <c r="AK351" s="33">
        <f t="shared" ref="AK351:AV351" si="280">($E$351/$G$351)</f>
        <v>56.337222222222223</v>
      </c>
      <c r="AL351" s="33">
        <f t="shared" si="280"/>
        <v>56.337222222222223</v>
      </c>
      <c r="AM351" s="33">
        <f t="shared" si="280"/>
        <v>56.337222222222223</v>
      </c>
      <c r="AN351" s="33">
        <f t="shared" si="280"/>
        <v>56.337222222222223</v>
      </c>
      <c r="AO351" s="33">
        <f t="shared" si="280"/>
        <v>56.337222222222223</v>
      </c>
      <c r="AP351" s="33">
        <f t="shared" si="280"/>
        <v>56.337222222222223</v>
      </c>
      <c r="AQ351" s="33">
        <f t="shared" si="280"/>
        <v>56.337222222222223</v>
      </c>
      <c r="AR351" s="33">
        <f t="shared" si="280"/>
        <v>56.337222222222223</v>
      </c>
      <c r="AS351" s="33">
        <f t="shared" si="280"/>
        <v>56.337222222222223</v>
      </c>
      <c r="AT351" s="33">
        <f t="shared" si="280"/>
        <v>56.337222222222223</v>
      </c>
      <c r="AU351" s="33">
        <f t="shared" si="280"/>
        <v>56.337222222222223</v>
      </c>
      <c r="AV351" s="33">
        <f t="shared" si="280"/>
        <v>56.337222222222223</v>
      </c>
    </row>
    <row r="352" spans="1:48" x14ac:dyDescent="0.25">
      <c r="A352" s="29">
        <v>45215</v>
      </c>
      <c r="B352" s="41">
        <v>1983514167</v>
      </c>
      <c r="C352" s="27">
        <v>198351401</v>
      </c>
      <c r="D352" s="48">
        <v>981.06</v>
      </c>
      <c r="E352" s="46">
        <v>823.02</v>
      </c>
      <c r="F352" s="48">
        <v>6.81</v>
      </c>
      <c r="G352" s="26">
        <v>144</v>
      </c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>
        <f>($E$352/$G$352)*0.5</f>
        <v>2.8577083333333331</v>
      </c>
      <c r="AK352" s="33">
        <f t="shared" ref="AK352:AV352" si="281">($E$352/$G$352)</f>
        <v>5.7154166666666661</v>
      </c>
      <c r="AL352" s="33">
        <f t="shared" si="281"/>
        <v>5.7154166666666661</v>
      </c>
      <c r="AM352" s="33">
        <f t="shared" si="281"/>
        <v>5.7154166666666661</v>
      </c>
      <c r="AN352" s="33">
        <f t="shared" si="281"/>
        <v>5.7154166666666661</v>
      </c>
      <c r="AO352" s="33">
        <f t="shared" si="281"/>
        <v>5.7154166666666661</v>
      </c>
      <c r="AP352" s="33">
        <f t="shared" si="281"/>
        <v>5.7154166666666661</v>
      </c>
      <c r="AQ352" s="33">
        <f t="shared" si="281"/>
        <v>5.7154166666666661</v>
      </c>
      <c r="AR352" s="33">
        <f t="shared" si="281"/>
        <v>5.7154166666666661</v>
      </c>
      <c r="AS352" s="33">
        <f t="shared" si="281"/>
        <v>5.7154166666666661</v>
      </c>
      <c r="AT352" s="33">
        <f t="shared" si="281"/>
        <v>5.7154166666666661</v>
      </c>
      <c r="AU352" s="33">
        <f t="shared" si="281"/>
        <v>5.7154166666666661</v>
      </c>
      <c r="AV352" s="33">
        <f t="shared" si="281"/>
        <v>5.7154166666666661</v>
      </c>
    </row>
    <row r="353" spans="1:48" x14ac:dyDescent="0.25">
      <c r="A353" s="29">
        <v>45215</v>
      </c>
      <c r="B353" s="41">
        <v>6191146042</v>
      </c>
      <c r="C353" s="27">
        <v>619114600</v>
      </c>
      <c r="D353" s="48">
        <v>3168.86</v>
      </c>
      <c r="E353" s="46">
        <v>2658.41</v>
      </c>
      <c r="F353" s="48">
        <v>22.01</v>
      </c>
      <c r="G353" s="26">
        <v>144</v>
      </c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>
        <f>($E$353/$G$353)*0.5</f>
        <v>9.2305902777777771</v>
      </c>
      <c r="AK353" s="33">
        <f t="shared" ref="AK353:AV353" si="282">($E$353/$G$353)</f>
        <v>18.461180555555554</v>
      </c>
      <c r="AL353" s="33">
        <f t="shared" si="282"/>
        <v>18.461180555555554</v>
      </c>
      <c r="AM353" s="33">
        <f t="shared" si="282"/>
        <v>18.461180555555554</v>
      </c>
      <c r="AN353" s="33">
        <f t="shared" si="282"/>
        <v>18.461180555555554</v>
      </c>
      <c r="AO353" s="33">
        <f t="shared" si="282"/>
        <v>18.461180555555554</v>
      </c>
      <c r="AP353" s="33">
        <f t="shared" si="282"/>
        <v>18.461180555555554</v>
      </c>
      <c r="AQ353" s="33">
        <f t="shared" si="282"/>
        <v>18.461180555555554</v>
      </c>
      <c r="AR353" s="33">
        <f t="shared" si="282"/>
        <v>18.461180555555554</v>
      </c>
      <c r="AS353" s="33">
        <f t="shared" si="282"/>
        <v>18.461180555555554</v>
      </c>
      <c r="AT353" s="33">
        <f t="shared" si="282"/>
        <v>18.461180555555554</v>
      </c>
      <c r="AU353" s="33">
        <f t="shared" si="282"/>
        <v>18.461180555555554</v>
      </c>
      <c r="AV353" s="33">
        <f t="shared" si="282"/>
        <v>18.461180555555554</v>
      </c>
    </row>
    <row r="354" spans="1:48" x14ac:dyDescent="0.25">
      <c r="A354" s="29">
        <v>45215</v>
      </c>
      <c r="B354" s="41">
        <v>1146300141</v>
      </c>
      <c r="C354" s="27">
        <v>114630001</v>
      </c>
      <c r="D354" s="48">
        <v>349.87</v>
      </c>
      <c r="E354" s="46">
        <v>293.51</v>
      </c>
      <c r="F354" s="48">
        <v>2.4300000000000002</v>
      </c>
      <c r="G354" s="26">
        <v>144</v>
      </c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>
        <f>($E$354/$G$354)*0.5</f>
        <v>1.0191319444444444</v>
      </c>
      <c r="AK354" s="33">
        <f t="shared" ref="AK354:AV354" si="283">($E$354/$G$354)</f>
        <v>2.0382638888888889</v>
      </c>
      <c r="AL354" s="33">
        <f t="shared" si="283"/>
        <v>2.0382638888888889</v>
      </c>
      <c r="AM354" s="33">
        <f t="shared" si="283"/>
        <v>2.0382638888888889</v>
      </c>
      <c r="AN354" s="33">
        <f t="shared" si="283"/>
        <v>2.0382638888888889</v>
      </c>
      <c r="AO354" s="33">
        <f t="shared" si="283"/>
        <v>2.0382638888888889</v>
      </c>
      <c r="AP354" s="33">
        <f t="shared" si="283"/>
        <v>2.0382638888888889</v>
      </c>
      <c r="AQ354" s="33">
        <f t="shared" si="283"/>
        <v>2.0382638888888889</v>
      </c>
      <c r="AR354" s="33">
        <f t="shared" si="283"/>
        <v>2.0382638888888889</v>
      </c>
      <c r="AS354" s="33">
        <f t="shared" si="283"/>
        <v>2.0382638888888889</v>
      </c>
      <c r="AT354" s="33">
        <f t="shared" si="283"/>
        <v>2.0382638888888889</v>
      </c>
      <c r="AU354" s="33">
        <f t="shared" si="283"/>
        <v>2.0382638888888889</v>
      </c>
      <c r="AV354" s="33">
        <f t="shared" si="283"/>
        <v>2.0382638888888889</v>
      </c>
    </row>
    <row r="355" spans="1:48" x14ac:dyDescent="0.25">
      <c r="A355" s="29">
        <v>45215</v>
      </c>
      <c r="B355" s="41">
        <v>4617503143</v>
      </c>
      <c r="C355" s="27">
        <v>461750301</v>
      </c>
      <c r="D355" s="48">
        <v>5945.47</v>
      </c>
      <c r="E355" s="46">
        <v>4987.76</v>
      </c>
      <c r="F355" s="48">
        <v>41.29</v>
      </c>
      <c r="G355" s="26">
        <v>144</v>
      </c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>
        <f>($E$355/$G$355)*0.5</f>
        <v>17.31861111111111</v>
      </c>
      <c r="AK355" s="33">
        <f t="shared" ref="AK355:AV355" si="284">($E$355/$G$355)</f>
        <v>34.637222222222221</v>
      </c>
      <c r="AL355" s="33">
        <f t="shared" si="284"/>
        <v>34.637222222222221</v>
      </c>
      <c r="AM355" s="33">
        <f t="shared" si="284"/>
        <v>34.637222222222221</v>
      </c>
      <c r="AN355" s="33">
        <f t="shared" si="284"/>
        <v>34.637222222222221</v>
      </c>
      <c r="AO355" s="33">
        <f t="shared" si="284"/>
        <v>34.637222222222221</v>
      </c>
      <c r="AP355" s="33">
        <f t="shared" si="284"/>
        <v>34.637222222222221</v>
      </c>
      <c r="AQ355" s="33">
        <f t="shared" si="284"/>
        <v>34.637222222222221</v>
      </c>
      <c r="AR355" s="33">
        <f t="shared" si="284"/>
        <v>34.637222222222221</v>
      </c>
      <c r="AS355" s="33">
        <f t="shared" si="284"/>
        <v>34.637222222222221</v>
      </c>
      <c r="AT355" s="33">
        <f t="shared" si="284"/>
        <v>34.637222222222221</v>
      </c>
      <c r="AU355" s="33">
        <f t="shared" si="284"/>
        <v>34.637222222222221</v>
      </c>
      <c r="AV355" s="33">
        <f t="shared" si="284"/>
        <v>34.637222222222221</v>
      </c>
    </row>
    <row r="356" spans="1:48" x14ac:dyDescent="0.25">
      <c r="A356" s="29">
        <v>45222</v>
      </c>
      <c r="B356" s="41">
        <v>9674514155</v>
      </c>
      <c r="C356" s="27">
        <v>967451401</v>
      </c>
      <c r="D356" s="48">
        <v>423.41</v>
      </c>
      <c r="E356" s="46">
        <v>355.21</v>
      </c>
      <c r="F356" s="48">
        <v>2.94</v>
      </c>
      <c r="G356" s="26">
        <v>144</v>
      </c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>
        <f>($E$356/$G$356)*0.5</f>
        <v>1.2333680555555555</v>
      </c>
      <c r="AK356" s="33">
        <f t="shared" ref="AK356:AV356" si="285">($E$356/$G$356)</f>
        <v>2.466736111111111</v>
      </c>
      <c r="AL356" s="33">
        <f t="shared" si="285"/>
        <v>2.466736111111111</v>
      </c>
      <c r="AM356" s="33">
        <f t="shared" si="285"/>
        <v>2.466736111111111</v>
      </c>
      <c r="AN356" s="33">
        <f t="shared" si="285"/>
        <v>2.466736111111111</v>
      </c>
      <c r="AO356" s="33">
        <f t="shared" si="285"/>
        <v>2.466736111111111</v>
      </c>
      <c r="AP356" s="33">
        <f t="shared" si="285"/>
        <v>2.466736111111111</v>
      </c>
      <c r="AQ356" s="33">
        <f t="shared" si="285"/>
        <v>2.466736111111111</v>
      </c>
      <c r="AR356" s="33">
        <f t="shared" si="285"/>
        <v>2.466736111111111</v>
      </c>
      <c r="AS356" s="33">
        <f t="shared" si="285"/>
        <v>2.466736111111111</v>
      </c>
      <c r="AT356" s="33">
        <f t="shared" si="285"/>
        <v>2.466736111111111</v>
      </c>
      <c r="AU356" s="33">
        <f t="shared" si="285"/>
        <v>2.466736111111111</v>
      </c>
      <c r="AV356" s="33">
        <f t="shared" si="285"/>
        <v>2.466736111111111</v>
      </c>
    </row>
    <row r="357" spans="1:48" x14ac:dyDescent="0.25">
      <c r="A357" s="29">
        <v>45222</v>
      </c>
      <c r="B357" s="41">
        <v>8220502170</v>
      </c>
      <c r="C357" s="27">
        <v>822050201</v>
      </c>
      <c r="D357" s="48">
        <v>1413.31</v>
      </c>
      <c r="E357" s="46">
        <v>1185.6500000000001</v>
      </c>
      <c r="F357" s="48">
        <v>9.81</v>
      </c>
      <c r="G357" s="26">
        <v>144</v>
      </c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>
        <f>($E$357/$G$357)*0.5</f>
        <v>4.1168402777777784</v>
      </c>
      <c r="AK357" s="33">
        <f t="shared" ref="AK357:AV357" si="286">($E$357/$G$357)</f>
        <v>8.2336805555555568</v>
      </c>
      <c r="AL357" s="33">
        <f t="shared" si="286"/>
        <v>8.2336805555555568</v>
      </c>
      <c r="AM357" s="33">
        <f t="shared" si="286"/>
        <v>8.2336805555555568</v>
      </c>
      <c r="AN357" s="33">
        <f t="shared" si="286"/>
        <v>8.2336805555555568</v>
      </c>
      <c r="AO357" s="33">
        <f t="shared" si="286"/>
        <v>8.2336805555555568</v>
      </c>
      <c r="AP357" s="33">
        <f t="shared" si="286"/>
        <v>8.2336805555555568</v>
      </c>
      <c r="AQ357" s="33">
        <f t="shared" si="286"/>
        <v>8.2336805555555568</v>
      </c>
      <c r="AR357" s="33">
        <f t="shared" si="286"/>
        <v>8.2336805555555568</v>
      </c>
      <c r="AS357" s="33">
        <f t="shared" si="286"/>
        <v>8.2336805555555568</v>
      </c>
      <c r="AT357" s="33">
        <f t="shared" si="286"/>
        <v>8.2336805555555568</v>
      </c>
      <c r="AU357" s="33">
        <f t="shared" si="286"/>
        <v>8.2336805555555568</v>
      </c>
      <c r="AV357" s="33">
        <f t="shared" si="286"/>
        <v>8.2336805555555568</v>
      </c>
    </row>
    <row r="358" spans="1:48" x14ac:dyDescent="0.25">
      <c r="A358" s="29">
        <v>45222</v>
      </c>
      <c r="B358" s="41">
        <v>5685201117</v>
      </c>
      <c r="C358" s="27">
        <v>568520101</v>
      </c>
      <c r="D358" s="48">
        <v>6882.81</v>
      </c>
      <c r="E358" s="46">
        <v>5774.11</v>
      </c>
      <c r="F358" s="48">
        <v>47.8</v>
      </c>
      <c r="G358" s="26">
        <v>144</v>
      </c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>
        <f>($E$358/$G$358)*0.5</f>
        <v>20.048993055555556</v>
      </c>
      <c r="AK358" s="33">
        <f t="shared" ref="AK358:AV358" si="287">($E$358/$G$358)</f>
        <v>40.097986111111112</v>
      </c>
      <c r="AL358" s="33">
        <f t="shared" si="287"/>
        <v>40.097986111111112</v>
      </c>
      <c r="AM358" s="33">
        <f t="shared" si="287"/>
        <v>40.097986111111112</v>
      </c>
      <c r="AN358" s="33">
        <f t="shared" si="287"/>
        <v>40.097986111111112</v>
      </c>
      <c r="AO358" s="33">
        <f t="shared" si="287"/>
        <v>40.097986111111112</v>
      </c>
      <c r="AP358" s="33">
        <f t="shared" si="287"/>
        <v>40.097986111111112</v>
      </c>
      <c r="AQ358" s="33">
        <f t="shared" si="287"/>
        <v>40.097986111111112</v>
      </c>
      <c r="AR358" s="33">
        <f t="shared" si="287"/>
        <v>40.097986111111112</v>
      </c>
      <c r="AS358" s="33">
        <f t="shared" si="287"/>
        <v>40.097986111111112</v>
      </c>
      <c r="AT358" s="33">
        <f t="shared" si="287"/>
        <v>40.097986111111112</v>
      </c>
      <c r="AU358" s="33">
        <f t="shared" si="287"/>
        <v>40.097986111111112</v>
      </c>
      <c r="AV358" s="33">
        <f t="shared" si="287"/>
        <v>40.097986111111112</v>
      </c>
    </row>
    <row r="359" spans="1:48" x14ac:dyDescent="0.25">
      <c r="A359" s="29">
        <v>45222</v>
      </c>
      <c r="B359" s="41">
        <v>2032704126</v>
      </c>
      <c r="C359" s="27">
        <v>203270401</v>
      </c>
      <c r="D359" s="48">
        <v>25.96</v>
      </c>
      <c r="E359" s="46">
        <v>21.78</v>
      </c>
      <c r="F359" s="48">
        <v>0.18</v>
      </c>
      <c r="G359" s="26">
        <v>144</v>
      </c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>
        <f>($E$359/$G$359)*0.5</f>
        <v>7.5624999999999998E-2</v>
      </c>
      <c r="AK359" s="33">
        <f t="shared" ref="AK359:AV359" si="288">($E$359/$G$359)</f>
        <v>0.15125</v>
      </c>
      <c r="AL359" s="33">
        <f t="shared" si="288"/>
        <v>0.15125</v>
      </c>
      <c r="AM359" s="33">
        <f t="shared" si="288"/>
        <v>0.15125</v>
      </c>
      <c r="AN359" s="33">
        <f t="shared" si="288"/>
        <v>0.15125</v>
      </c>
      <c r="AO359" s="33">
        <f t="shared" si="288"/>
        <v>0.15125</v>
      </c>
      <c r="AP359" s="33">
        <f t="shared" si="288"/>
        <v>0.15125</v>
      </c>
      <c r="AQ359" s="33">
        <f t="shared" si="288"/>
        <v>0.15125</v>
      </c>
      <c r="AR359" s="33">
        <f t="shared" si="288"/>
        <v>0.15125</v>
      </c>
      <c r="AS359" s="33">
        <f t="shared" si="288"/>
        <v>0.15125</v>
      </c>
      <c r="AT359" s="33">
        <f t="shared" si="288"/>
        <v>0.15125</v>
      </c>
      <c r="AU359" s="33">
        <f t="shared" si="288"/>
        <v>0.15125</v>
      </c>
      <c r="AV359" s="33">
        <f t="shared" si="288"/>
        <v>0.15125</v>
      </c>
    </row>
    <row r="360" spans="1:48" x14ac:dyDescent="0.25">
      <c r="A360" s="29">
        <v>45229</v>
      </c>
      <c r="B360" s="41">
        <v>8154513150</v>
      </c>
      <c r="C360" s="27">
        <v>815451301</v>
      </c>
      <c r="D360" s="48">
        <v>478.76</v>
      </c>
      <c r="E360" s="46">
        <v>401.64</v>
      </c>
      <c r="F360" s="48">
        <v>3.32</v>
      </c>
      <c r="G360" s="26">
        <v>144</v>
      </c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>
        <f>($E$360/$G$360)*0.5</f>
        <v>1.3945833333333333</v>
      </c>
      <c r="AK360" s="33">
        <f t="shared" ref="AK360:AV360" si="289">($E$360/$G$360)</f>
        <v>2.7891666666666666</v>
      </c>
      <c r="AL360" s="33">
        <f t="shared" si="289"/>
        <v>2.7891666666666666</v>
      </c>
      <c r="AM360" s="33">
        <f t="shared" si="289"/>
        <v>2.7891666666666666</v>
      </c>
      <c r="AN360" s="33">
        <f t="shared" si="289"/>
        <v>2.7891666666666666</v>
      </c>
      <c r="AO360" s="33">
        <f t="shared" si="289"/>
        <v>2.7891666666666666</v>
      </c>
      <c r="AP360" s="33">
        <f t="shared" si="289"/>
        <v>2.7891666666666666</v>
      </c>
      <c r="AQ360" s="33">
        <f t="shared" si="289"/>
        <v>2.7891666666666666</v>
      </c>
      <c r="AR360" s="33">
        <f t="shared" si="289"/>
        <v>2.7891666666666666</v>
      </c>
      <c r="AS360" s="33">
        <f t="shared" si="289"/>
        <v>2.7891666666666666</v>
      </c>
      <c r="AT360" s="33">
        <f t="shared" si="289"/>
        <v>2.7891666666666666</v>
      </c>
      <c r="AU360" s="33">
        <f t="shared" si="289"/>
        <v>2.7891666666666666</v>
      </c>
      <c r="AV360" s="33">
        <f t="shared" si="289"/>
        <v>2.7891666666666666</v>
      </c>
    </row>
    <row r="361" spans="1:48" x14ac:dyDescent="0.25">
      <c r="A361" s="29">
        <v>45229</v>
      </c>
      <c r="B361" s="41">
        <v>8217301142</v>
      </c>
      <c r="C361" s="27">
        <v>821730101</v>
      </c>
      <c r="D361" s="48">
        <v>2163.23</v>
      </c>
      <c r="E361" s="46">
        <v>1814.77</v>
      </c>
      <c r="F361" s="48">
        <v>15.02</v>
      </c>
      <c r="G361" s="26">
        <v>144</v>
      </c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8">
        <f>($E$361/$G$361)*0.5</f>
        <v>6.3012847222222224</v>
      </c>
      <c r="AK361" s="33">
        <f t="shared" ref="AK361:AV361" si="290">($E$361/$G$361)</f>
        <v>12.602569444444445</v>
      </c>
      <c r="AL361" s="33">
        <f t="shared" si="290"/>
        <v>12.602569444444445</v>
      </c>
      <c r="AM361" s="33">
        <f t="shared" si="290"/>
        <v>12.602569444444445</v>
      </c>
      <c r="AN361" s="33">
        <f t="shared" si="290"/>
        <v>12.602569444444445</v>
      </c>
      <c r="AO361" s="33">
        <f t="shared" si="290"/>
        <v>12.602569444444445</v>
      </c>
      <c r="AP361" s="33">
        <f t="shared" si="290"/>
        <v>12.602569444444445</v>
      </c>
      <c r="AQ361" s="33">
        <f t="shared" si="290"/>
        <v>12.602569444444445</v>
      </c>
      <c r="AR361" s="33">
        <f t="shared" si="290"/>
        <v>12.602569444444445</v>
      </c>
      <c r="AS361" s="33">
        <f t="shared" si="290"/>
        <v>12.602569444444445</v>
      </c>
      <c r="AT361" s="33">
        <f t="shared" si="290"/>
        <v>12.602569444444445</v>
      </c>
      <c r="AU361" s="33">
        <f t="shared" si="290"/>
        <v>12.602569444444445</v>
      </c>
      <c r="AV361" s="33">
        <f t="shared" si="290"/>
        <v>12.602569444444445</v>
      </c>
    </row>
    <row r="362" spans="1:48" x14ac:dyDescent="0.25">
      <c r="A362" s="29"/>
      <c r="B362" s="41"/>
      <c r="C362" s="27"/>
      <c r="D362" s="48"/>
      <c r="E362" s="46"/>
      <c r="F362" s="48"/>
      <c r="G362" s="26"/>
      <c r="AF362" s="43"/>
      <c r="AG362" s="35"/>
      <c r="AH362" s="35"/>
      <c r="AI362" s="43" t="s">
        <v>590</v>
      </c>
      <c r="AJ362" s="35">
        <f>(SUM(AJ202:AJ361))+(SUM(AG311:AI312))</f>
        <v>2608.9357180156035</v>
      </c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</row>
    <row r="363" spans="1:48" x14ac:dyDescent="0.25">
      <c r="F363" s="17"/>
    </row>
    <row r="364" spans="1:48" x14ac:dyDescent="0.25">
      <c r="A364" s="29">
        <v>45236</v>
      </c>
      <c r="B364" s="41">
        <v>5942106127</v>
      </c>
      <c r="C364" s="27">
        <v>594210601</v>
      </c>
      <c r="D364" s="48">
        <v>2507.86</v>
      </c>
      <c r="E364" s="46">
        <v>2103.89</v>
      </c>
      <c r="F364" s="48">
        <v>17.420000000000002</v>
      </c>
      <c r="G364" s="26">
        <v>144</v>
      </c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>
        <f>($E$364/$G$364)*0.5</f>
        <v>7.305173611111111</v>
      </c>
      <c r="AL364" s="33">
        <f t="shared" ref="AL364:AV364" si="291">($E$364/$G$364)</f>
        <v>14.610347222222222</v>
      </c>
      <c r="AM364" s="33">
        <f t="shared" si="291"/>
        <v>14.610347222222222</v>
      </c>
      <c r="AN364" s="33">
        <f t="shared" si="291"/>
        <v>14.610347222222222</v>
      </c>
      <c r="AO364" s="33">
        <f t="shared" si="291"/>
        <v>14.610347222222222</v>
      </c>
      <c r="AP364" s="33">
        <f t="shared" si="291"/>
        <v>14.610347222222222</v>
      </c>
      <c r="AQ364" s="33">
        <f t="shared" si="291"/>
        <v>14.610347222222222</v>
      </c>
      <c r="AR364" s="33">
        <f t="shared" si="291"/>
        <v>14.610347222222222</v>
      </c>
      <c r="AS364" s="33">
        <f t="shared" si="291"/>
        <v>14.610347222222222</v>
      </c>
      <c r="AT364" s="33">
        <f t="shared" si="291"/>
        <v>14.610347222222222</v>
      </c>
      <c r="AU364" s="33">
        <f t="shared" si="291"/>
        <v>14.610347222222222</v>
      </c>
      <c r="AV364" s="33">
        <f t="shared" si="291"/>
        <v>14.610347222222222</v>
      </c>
    </row>
    <row r="365" spans="1:48" x14ac:dyDescent="0.25">
      <c r="A365" s="29">
        <v>45236</v>
      </c>
      <c r="B365" s="41">
        <v>6432414125</v>
      </c>
      <c r="C365" s="27">
        <v>643241401</v>
      </c>
      <c r="D365" s="48">
        <v>5897.28</v>
      </c>
      <c r="E365" s="46">
        <v>4947.33</v>
      </c>
      <c r="F365" s="48">
        <v>40.950000000000003</v>
      </c>
      <c r="G365" s="26">
        <v>144</v>
      </c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>
        <f>($E$365/$G$365)*0.5</f>
        <v>17.178229166666668</v>
      </c>
      <c r="AL365" s="33">
        <f t="shared" ref="AL365:AV365" si="292">($E$365/$G$365)</f>
        <v>34.356458333333336</v>
      </c>
      <c r="AM365" s="33">
        <f t="shared" si="292"/>
        <v>34.356458333333336</v>
      </c>
      <c r="AN365" s="33">
        <f t="shared" si="292"/>
        <v>34.356458333333336</v>
      </c>
      <c r="AO365" s="33">
        <f t="shared" si="292"/>
        <v>34.356458333333336</v>
      </c>
      <c r="AP365" s="33">
        <f t="shared" si="292"/>
        <v>34.356458333333336</v>
      </c>
      <c r="AQ365" s="33">
        <f t="shared" si="292"/>
        <v>34.356458333333336</v>
      </c>
      <c r="AR365" s="33">
        <f t="shared" si="292"/>
        <v>34.356458333333336</v>
      </c>
      <c r="AS365" s="33">
        <f t="shared" si="292"/>
        <v>34.356458333333336</v>
      </c>
      <c r="AT365" s="33">
        <f t="shared" si="292"/>
        <v>34.356458333333336</v>
      </c>
      <c r="AU365" s="33">
        <f t="shared" si="292"/>
        <v>34.356458333333336</v>
      </c>
      <c r="AV365" s="33">
        <f t="shared" si="292"/>
        <v>34.356458333333336</v>
      </c>
    </row>
    <row r="366" spans="1:48" x14ac:dyDescent="0.25">
      <c r="A366" s="29">
        <v>45236</v>
      </c>
      <c r="B366" s="41">
        <v>331713187</v>
      </c>
      <c r="C366" s="27">
        <v>33171301</v>
      </c>
      <c r="D366" s="48">
        <v>4430.3900000000003</v>
      </c>
      <c r="E366" s="46">
        <v>3716.73</v>
      </c>
      <c r="F366" s="48">
        <v>30.77</v>
      </c>
      <c r="G366" s="26">
        <v>144</v>
      </c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>
        <f>($E$366/$G$366)*0.5</f>
        <v>12.905312500000001</v>
      </c>
      <c r="AL366" s="33">
        <f t="shared" ref="AL366:AV366" si="293">($E$366/$G$366)</f>
        <v>25.810625000000002</v>
      </c>
      <c r="AM366" s="33">
        <f t="shared" si="293"/>
        <v>25.810625000000002</v>
      </c>
      <c r="AN366" s="33">
        <f t="shared" si="293"/>
        <v>25.810625000000002</v>
      </c>
      <c r="AO366" s="33">
        <f t="shared" si="293"/>
        <v>25.810625000000002</v>
      </c>
      <c r="AP366" s="33">
        <f t="shared" si="293"/>
        <v>25.810625000000002</v>
      </c>
      <c r="AQ366" s="33">
        <f t="shared" si="293"/>
        <v>25.810625000000002</v>
      </c>
      <c r="AR366" s="33">
        <f t="shared" si="293"/>
        <v>25.810625000000002</v>
      </c>
      <c r="AS366" s="33">
        <f t="shared" si="293"/>
        <v>25.810625000000002</v>
      </c>
      <c r="AT366" s="33">
        <f t="shared" si="293"/>
        <v>25.810625000000002</v>
      </c>
      <c r="AU366" s="33">
        <f t="shared" si="293"/>
        <v>25.810625000000002</v>
      </c>
      <c r="AV366" s="33">
        <f t="shared" si="293"/>
        <v>25.810625000000002</v>
      </c>
    </row>
    <row r="367" spans="1:48" x14ac:dyDescent="0.25">
      <c r="A367" s="29">
        <v>45236</v>
      </c>
      <c r="B367" s="41">
        <v>8394707158</v>
      </c>
      <c r="C367" s="27">
        <v>839470701</v>
      </c>
      <c r="D367" s="48">
        <v>5601.32</v>
      </c>
      <c r="E367" s="46">
        <v>4699.04</v>
      </c>
      <c r="F367" s="48">
        <v>38.9</v>
      </c>
      <c r="G367" s="26">
        <v>144</v>
      </c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>
        <f>($E$367/$G$367)*0.5</f>
        <v>16.316111111111113</v>
      </c>
      <c r="AL367" s="33">
        <f t="shared" ref="AL367:AV367" si="294">($E$367/$G$367)</f>
        <v>32.632222222222225</v>
      </c>
      <c r="AM367" s="33">
        <f t="shared" si="294"/>
        <v>32.632222222222225</v>
      </c>
      <c r="AN367" s="33">
        <f t="shared" si="294"/>
        <v>32.632222222222225</v>
      </c>
      <c r="AO367" s="33">
        <f t="shared" si="294"/>
        <v>32.632222222222225</v>
      </c>
      <c r="AP367" s="33">
        <f t="shared" si="294"/>
        <v>32.632222222222225</v>
      </c>
      <c r="AQ367" s="33">
        <f t="shared" si="294"/>
        <v>32.632222222222225</v>
      </c>
      <c r="AR367" s="33">
        <f t="shared" si="294"/>
        <v>32.632222222222225</v>
      </c>
      <c r="AS367" s="33">
        <f t="shared" si="294"/>
        <v>32.632222222222225</v>
      </c>
      <c r="AT367" s="33">
        <f t="shared" si="294"/>
        <v>32.632222222222225</v>
      </c>
      <c r="AU367" s="33">
        <f t="shared" si="294"/>
        <v>32.632222222222225</v>
      </c>
      <c r="AV367" s="33">
        <f t="shared" si="294"/>
        <v>32.632222222222225</v>
      </c>
    </row>
    <row r="368" spans="1:48" x14ac:dyDescent="0.25">
      <c r="A368" s="29">
        <v>45236</v>
      </c>
      <c r="B368" s="41">
        <v>1158517136</v>
      </c>
      <c r="C368" s="27">
        <v>115851701</v>
      </c>
      <c r="D368" s="48">
        <v>763.04</v>
      </c>
      <c r="E368" s="46">
        <v>640.13</v>
      </c>
      <c r="F368" s="48">
        <v>5.3</v>
      </c>
      <c r="G368" s="26">
        <v>144</v>
      </c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>
        <f>($E$368/$G$368)*0.5</f>
        <v>2.2226736111111109</v>
      </c>
      <c r="AL368" s="33">
        <f t="shared" ref="AL368:AV368" si="295">($E$368/$G$368)</f>
        <v>4.4453472222222219</v>
      </c>
      <c r="AM368" s="33">
        <f t="shared" si="295"/>
        <v>4.4453472222222219</v>
      </c>
      <c r="AN368" s="33">
        <f t="shared" si="295"/>
        <v>4.4453472222222219</v>
      </c>
      <c r="AO368" s="33">
        <f t="shared" si="295"/>
        <v>4.4453472222222219</v>
      </c>
      <c r="AP368" s="33">
        <f t="shared" si="295"/>
        <v>4.4453472222222219</v>
      </c>
      <c r="AQ368" s="33">
        <f t="shared" si="295"/>
        <v>4.4453472222222219</v>
      </c>
      <c r="AR368" s="33">
        <f t="shared" si="295"/>
        <v>4.4453472222222219</v>
      </c>
      <c r="AS368" s="33">
        <f t="shared" si="295"/>
        <v>4.4453472222222219</v>
      </c>
      <c r="AT368" s="33">
        <f t="shared" si="295"/>
        <v>4.4453472222222219</v>
      </c>
      <c r="AU368" s="33">
        <f t="shared" si="295"/>
        <v>4.4453472222222219</v>
      </c>
      <c r="AV368" s="33">
        <f t="shared" si="295"/>
        <v>4.4453472222222219</v>
      </c>
    </row>
    <row r="369" spans="1:48" x14ac:dyDescent="0.25">
      <c r="A369" s="29">
        <v>45236</v>
      </c>
      <c r="B369" s="41">
        <v>9194605163</v>
      </c>
      <c r="C369" s="27">
        <v>919460501</v>
      </c>
      <c r="D369" s="48">
        <v>7968.96</v>
      </c>
      <c r="E369" s="46">
        <v>6685.3</v>
      </c>
      <c r="F369" s="48">
        <v>55.34</v>
      </c>
      <c r="G369" s="26">
        <v>144</v>
      </c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>
        <f>($E$369/$G$369)*0.5</f>
        <v>23.212847222222223</v>
      </c>
      <c r="AL369" s="33">
        <f t="shared" ref="AL369:AV369" si="296">($E$369/$G$369)</f>
        <v>46.425694444444446</v>
      </c>
      <c r="AM369" s="33">
        <f t="shared" si="296"/>
        <v>46.425694444444446</v>
      </c>
      <c r="AN369" s="33">
        <f t="shared" si="296"/>
        <v>46.425694444444446</v>
      </c>
      <c r="AO369" s="33">
        <f t="shared" si="296"/>
        <v>46.425694444444446</v>
      </c>
      <c r="AP369" s="33">
        <f t="shared" si="296"/>
        <v>46.425694444444446</v>
      </c>
      <c r="AQ369" s="33">
        <f t="shared" si="296"/>
        <v>46.425694444444446</v>
      </c>
      <c r="AR369" s="33">
        <f t="shared" si="296"/>
        <v>46.425694444444446</v>
      </c>
      <c r="AS369" s="33">
        <f t="shared" si="296"/>
        <v>46.425694444444446</v>
      </c>
      <c r="AT369" s="33">
        <f t="shared" si="296"/>
        <v>46.425694444444446</v>
      </c>
      <c r="AU369" s="33">
        <f t="shared" si="296"/>
        <v>46.425694444444446</v>
      </c>
      <c r="AV369" s="33">
        <f t="shared" si="296"/>
        <v>46.425694444444446</v>
      </c>
    </row>
    <row r="370" spans="1:48" x14ac:dyDescent="0.25">
      <c r="A370" s="29">
        <v>45236</v>
      </c>
      <c r="B370" s="41">
        <v>7320805155</v>
      </c>
      <c r="C370" s="27">
        <v>732080501</v>
      </c>
      <c r="D370" s="48">
        <v>597.96</v>
      </c>
      <c r="E370" s="46">
        <v>501.64</v>
      </c>
      <c r="F370" s="48">
        <v>4.1500000000000004</v>
      </c>
      <c r="G370" s="26">
        <v>144</v>
      </c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>
        <f>($E$370/$G$370)*0.5</f>
        <v>1.7418055555555556</v>
      </c>
      <c r="AL370" s="33">
        <f t="shared" ref="AL370:AV370" si="297">($E$370/$G$370)</f>
        <v>3.4836111111111112</v>
      </c>
      <c r="AM370" s="33">
        <f t="shared" si="297"/>
        <v>3.4836111111111112</v>
      </c>
      <c r="AN370" s="33">
        <f t="shared" si="297"/>
        <v>3.4836111111111112</v>
      </c>
      <c r="AO370" s="33">
        <f t="shared" si="297"/>
        <v>3.4836111111111112</v>
      </c>
      <c r="AP370" s="33">
        <f t="shared" si="297"/>
        <v>3.4836111111111112</v>
      </c>
      <c r="AQ370" s="33">
        <f t="shared" si="297"/>
        <v>3.4836111111111112</v>
      </c>
      <c r="AR370" s="33">
        <f t="shared" si="297"/>
        <v>3.4836111111111112</v>
      </c>
      <c r="AS370" s="33">
        <f t="shared" si="297"/>
        <v>3.4836111111111112</v>
      </c>
      <c r="AT370" s="33">
        <f t="shared" si="297"/>
        <v>3.4836111111111112</v>
      </c>
      <c r="AU370" s="33">
        <f t="shared" si="297"/>
        <v>3.4836111111111112</v>
      </c>
      <c r="AV370" s="33">
        <f t="shared" si="297"/>
        <v>3.4836111111111112</v>
      </c>
    </row>
    <row r="371" spans="1:48" x14ac:dyDescent="0.25">
      <c r="A371" s="29">
        <v>45243</v>
      </c>
      <c r="B371" s="41">
        <v>6315303126</v>
      </c>
      <c r="C371" s="27">
        <v>631530301</v>
      </c>
      <c r="D371" s="48">
        <v>12988.8</v>
      </c>
      <c r="E371" s="46">
        <v>10896.53</v>
      </c>
      <c r="F371" s="48">
        <v>90.2</v>
      </c>
      <c r="G371" s="26">
        <v>144</v>
      </c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>
        <f>($E$371/$G$371)*0.5</f>
        <v>37.835173611111117</v>
      </c>
      <c r="AL371" s="33">
        <f t="shared" ref="AL371:AV371" si="298">($E$371/$G$371)</f>
        <v>75.670347222222233</v>
      </c>
      <c r="AM371" s="33">
        <f t="shared" si="298"/>
        <v>75.670347222222233</v>
      </c>
      <c r="AN371" s="33">
        <f t="shared" si="298"/>
        <v>75.670347222222233</v>
      </c>
      <c r="AO371" s="33">
        <f t="shared" si="298"/>
        <v>75.670347222222233</v>
      </c>
      <c r="AP371" s="33">
        <f t="shared" si="298"/>
        <v>75.670347222222233</v>
      </c>
      <c r="AQ371" s="33">
        <f t="shared" si="298"/>
        <v>75.670347222222233</v>
      </c>
      <c r="AR371" s="33">
        <f t="shared" si="298"/>
        <v>75.670347222222233</v>
      </c>
      <c r="AS371" s="33">
        <f t="shared" si="298"/>
        <v>75.670347222222233</v>
      </c>
      <c r="AT371" s="33">
        <f t="shared" si="298"/>
        <v>75.670347222222233</v>
      </c>
      <c r="AU371" s="33">
        <f t="shared" si="298"/>
        <v>75.670347222222233</v>
      </c>
      <c r="AV371" s="33">
        <f t="shared" si="298"/>
        <v>75.670347222222233</v>
      </c>
    </row>
    <row r="372" spans="1:48" x14ac:dyDescent="0.25">
      <c r="A372" s="29">
        <v>45243</v>
      </c>
      <c r="B372" s="41">
        <v>2109509138</v>
      </c>
      <c r="C372" s="27">
        <v>210950901</v>
      </c>
      <c r="D372" s="48">
        <v>274.64</v>
      </c>
      <c r="E372" s="46">
        <v>230.4</v>
      </c>
      <c r="F372" s="48">
        <v>1.91</v>
      </c>
      <c r="G372" s="26">
        <v>144</v>
      </c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>
        <f>($E$372/$G$372)*0.5</f>
        <v>0.8</v>
      </c>
      <c r="AL372" s="33">
        <f t="shared" ref="AL372:AV372" si="299">($E$372/$G$372)</f>
        <v>1.6</v>
      </c>
      <c r="AM372" s="33">
        <f t="shared" si="299"/>
        <v>1.6</v>
      </c>
      <c r="AN372" s="33">
        <f t="shared" si="299"/>
        <v>1.6</v>
      </c>
      <c r="AO372" s="33">
        <f t="shared" si="299"/>
        <v>1.6</v>
      </c>
      <c r="AP372" s="33">
        <f t="shared" si="299"/>
        <v>1.6</v>
      </c>
      <c r="AQ372" s="33">
        <f t="shared" si="299"/>
        <v>1.6</v>
      </c>
      <c r="AR372" s="33">
        <f t="shared" si="299"/>
        <v>1.6</v>
      </c>
      <c r="AS372" s="33">
        <f t="shared" si="299"/>
        <v>1.6</v>
      </c>
      <c r="AT372" s="33">
        <f t="shared" si="299"/>
        <v>1.6</v>
      </c>
      <c r="AU372" s="33">
        <f t="shared" si="299"/>
        <v>1.6</v>
      </c>
      <c r="AV372" s="33">
        <f t="shared" si="299"/>
        <v>1.6</v>
      </c>
    </row>
    <row r="373" spans="1:48" x14ac:dyDescent="0.25">
      <c r="A373" s="29">
        <v>45250</v>
      </c>
      <c r="B373" s="41">
        <v>2020317111</v>
      </c>
      <c r="C373" s="27">
        <v>202031701</v>
      </c>
      <c r="D373" s="48">
        <v>3435.57</v>
      </c>
      <c r="E373" s="46">
        <v>2882.16</v>
      </c>
      <c r="F373" s="48">
        <v>23.86</v>
      </c>
      <c r="G373" s="26">
        <v>144</v>
      </c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>
        <f>($E$373/$G$373)*0.5</f>
        <v>10.0075</v>
      </c>
      <c r="AL373" s="33">
        <f t="shared" ref="AL373:AV373" si="300">($E$373/$G$373)</f>
        <v>20.015000000000001</v>
      </c>
      <c r="AM373" s="33">
        <f t="shared" si="300"/>
        <v>20.015000000000001</v>
      </c>
      <c r="AN373" s="33">
        <f t="shared" si="300"/>
        <v>20.015000000000001</v>
      </c>
      <c r="AO373" s="33">
        <f t="shared" si="300"/>
        <v>20.015000000000001</v>
      </c>
      <c r="AP373" s="33">
        <f t="shared" si="300"/>
        <v>20.015000000000001</v>
      </c>
      <c r="AQ373" s="33">
        <f t="shared" si="300"/>
        <v>20.015000000000001</v>
      </c>
      <c r="AR373" s="33">
        <f t="shared" si="300"/>
        <v>20.015000000000001</v>
      </c>
      <c r="AS373" s="33">
        <f t="shared" si="300"/>
        <v>20.015000000000001</v>
      </c>
      <c r="AT373" s="33">
        <f t="shared" si="300"/>
        <v>20.015000000000001</v>
      </c>
      <c r="AU373" s="33">
        <f t="shared" si="300"/>
        <v>20.015000000000001</v>
      </c>
      <c r="AV373" s="33">
        <f t="shared" si="300"/>
        <v>20.015000000000001</v>
      </c>
    </row>
    <row r="374" spans="1:48" x14ac:dyDescent="0.25">
      <c r="A374" s="29">
        <v>45250</v>
      </c>
      <c r="B374" s="41">
        <v>5642607136</v>
      </c>
      <c r="C374" s="27">
        <v>564260701</v>
      </c>
      <c r="D374" s="48">
        <v>6901.02</v>
      </c>
      <c r="E374" s="46">
        <v>5789.38</v>
      </c>
      <c r="F374" s="48">
        <v>47.92</v>
      </c>
      <c r="G374" s="26">
        <v>144</v>
      </c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>
        <f>($E$374/$G$374)*0.5</f>
        <v>20.102013888888891</v>
      </c>
      <c r="AL374" s="33">
        <f t="shared" ref="AL374:AV374" si="301">($E$374/$G$374)</f>
        <v>40.204027777777782</v>
      </c>
      <c r="AM374" s="33">
        <f t="shared" si="301"/>
        <v>40.204027777777782</v>
      </c>
      <c r="AN374" s="33">
        <f t="shared" si="301"/>
        <v>40.204027777777782</v>
      </c>
      <c r="AO374" s="33">
        <f t="shared" si="301"/>
        <v>40.204027777777782</v>
      </c>
      <c r="AP374" s="33">
        <f t="shared" si="301"/>
        <v>40.204027777777782</v>
      </c>
      <c r="AQ374" s="33">
        <f t="shared" si="301"/>
        <v>40.204027777777782</v>
      </c>
      <c r="AR374" s="33">
        <f t="shared" si="301"/>
        <v>40.204027777777782</v>
      </c>
      <c r="AS374" s="33">
        <f t="shared" si="301"/>
        <v>40.204027777777782</v>
      </c>
      <c r="AT374" s="33">
        <f t="shared" si="301"/>
        <v>40.204027777777782</v>
      </c>
      <c r="AU374" s="33">
        <f t="shared" si="301"/>
        <v>40.204027777777782</v>
      </c>
      <c r="AV374" s="33">
        <f t="shared" si="301"/>
        <v>40.204027777777782</v>
      </c>
    </row>
    <row r="375" spans="1:48" x14ac:dyDescent="0.25">
      <c r="A375" s="29">
        <v>45250</v>
      </c>
      <c r="B375" s="41">
        <v>5915806153</v>
      </c>
      <c r="C375" s="27">
        <v>591580601</v>
      </c>
      <c r="D375" s="48">
        <v>5685.51</v>
      </c>
      <c r="E375" s="46">
        <v>4769.67</v>
      </c>
      <c r="F375" s="48">
        <v>39.479999999999997</v>
      </c>
      <c r="G375" s="26">
        <v>144</v>
      </c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>
        <f>($E$375/$G$375)*0.5</f>
        <v>16.561354166666668</v>
      </c>
      <c r="AL375" s="33">
        <f t="shared" ref="AL375:AV375" si="302">($E$375/$G$375)</f>
        <v>33.122708333333335</v>
      </c>
      <c r="AM375" s="33">
        <f t="shared" si="302"/>
        <v>33.122708333333335</v>
      </c>
      <c r="AN375" s="33">
        <f t="shared" si="302"/>
        <v>33.122708333333335</v>
      </c>
      <c r="AO375" s="33">
        <f t="shared" si="302"/>
        <v>33.122708333333335</v>
      </c>
      <c r="AP375" s="33">
        <f t="shared" si="302"/>
        <v>33.122708333333335</v>
      </c>
      <c r="AQ375" s="33">
        <f t="shared" si="302"/>
        <v>33.122708333333335</v>
      </c>
      <c r="AR375" s="33">
        <f t="shared" si="302"/>
        <v>33.122708333333335</v>
      </c>
      <c r="AS375" s="33">
        <f t="shared" si="302"/>
        <v>33.122708333333335</v>
      </c>
      <c r="AT375" s="33">
        <f t="shared" si="302"/>
        <v>33.122708333333335</v>
      </c>
      <c r="AU375" s="33">
        <f t="shared" si="302"/>
        <v>33.122708333333335</v>
      </c>
      <c r="AV375" s="33">
        <f t="shared" si="302"/>
        <v>33.122708333333335</v>
      </c>
    </row>
    <row r="376" spans="1:48" x14ac:dyDescent="0.25">
      <c r="A376" s="29">
        <v>45250</v>
      </c>
      <c r="B376" s="41">
        <v>3896095040</v>
      </c>
      <c r="C376" s="27">
        <v>389609500</v>
      </c>
      <c r="D376" s="48">
        <v>4756.6099999999997</v>
      </c>
      <c r="E376" s="46">
        <v>3990.4</v>
      </c>
      <c r="F376" s="48">
        <v>33.03</v>
      </c>
      <c r="G376" s="26">
        <v>144</v>
      </c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>
        <f>($E$376/$G$376)*0.5</f>
        <v>13.855555555555556</v>
      </c>
      <c r="AL376" s="33">
        <f t="shared" ref="AL376:AV376" si="303">($E$376/$G$376)</f>
        <v>27.711111111111112</v>
      </c>
      <c r="AM376" s="33">
        <f t="shared" si="303"/>
        <v>27.711111111111112</v>
      </c>
      <c r="AN376" s="33">
        <f t="shared" si="303"/>
        <v>27.711111111111112</v>
      </c>
      <c r="AO376" s="33">
        <f t="shared" si="303"/>
        <v>27.711111111111112</v>
      </c>
      <c r="AP376" s="33">
        <f t="shared" si="303"/>
        <v>27.711111111111112</v>
      </c>
      <c r="AQ376" s="33">
        <f t="shared" si="303"/>
        <v>27.711111111111112</v>
      </c>
      <c r="AR376" s="33">
        <f t="shared" si="303"/>
        <v>27.711111111111112</v>
      </c>
      <c r="AS376" s="33">
        <f t="shared" si="303"/>
        <v>27.711111111111112</v>
      </c>
      <c r="AT376" s="33">
        <f t="shared" si="303"/>
        <v>27.711111111111112</v>
      </c>
      <c r="AU376" s="33">
        <f t="shared" si="303"/>
        <v>27.711111111111112</v>
      </c>
      <c r="AV376" s="33">
        <f t="shared" si="303"/>
        <v>27.711111111111112</v>
      </c>
    </row>
    <row r="377" spans="1:48" x14ac:dyDescent="0.25">
      <c r="A377" s="29">
        <v>45250</v>
      </c>
      <c r="B377" s="41">
        <v>451038010</v>
      </c>
      <c r="C377" s="27">
        <v>45103800</v>
      </c>
      <c r="D377" s="48">
        <v>3545.38</v>
      </c>
      <c r="E377" s="46">
        <v>2974.28</v>
      </c>
      <c r="F377" s="48">
        <v>24.62</v>
      </c>
      <c r="G377" s="26">
        <v>144</v>
      </c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>
        <f>($E$377/$G$377)*0.5</f>
        <v>10.327361111111111</v>
      </c>
      <c r="AL377" s="33">
        <f t="shared" ref="AL377:AV377" si="304">($E$377/$G$377)</f>
        <v>20.654722222222222</v>
      </c>
      <c r="AM377" s="33">
        <f t="shared" si="304"/>
        <v>20.654722222222222</v>
      </c>
      <c r="AN377" s="33">
        <f t="shared" si="304"/>
        <v>20.654722222222222</v>
      </c>
      <c r="AO377" s="33">
        <f t="shared" si="304"/>
        <v>20.654722222222222</v>
      </c>
      <c r="AP377" s="33">
        <f t="shared" si="304"/>
        <v>20.654722222222222</v>
      </c>
      <c r="AQ377" s="33">
        <f t="shared" si="304"/>
        <v>20.654722222222222</v>
      </c>
      <c r="AR377" s="33">
        <f t="shared" si="304"/>
        <v>20.654722222222222</v>
      </c>
      <c r="AS377" s="33">
        <f t="shared" si="304"/>
        <v>20.654722222222222</v>
      </c>
      <c r="AT377" s="33">
        <f t="shared" si="304"/>
        <v>20.654722222222222</v>
      </c>
      <c r="AU377" s="33">
        <f t="shared" si="304"/>
        <v>20.654722222222222</v>
      </c>
      <c r="AV377" s="33">
        <f t="shared" si="304"/>
        <v>20.654722222222222</v>
      </c>
    </row>
    <row r="378" spans="1:48" x14ac:dyDescent="0.25">
      <c r="A378" s="29">
        <v>45250</v>
      </c>
      <c r="B378" s="41">
        <v>7414516129</v>
      </c>
      <c r="C378" s="27">
        <v>741451601</v>
      </c>
      <c r="D378" s="48">
        <v>1423.92</v>
      </c>
      <c r="E378" s="46">
        <v>1194.55</v>
      </c>
      <c r="F378" s="48">
        <v>9.89</v>
      </c>
      <c r="G378" s="26">
        <v>144</v>
      </c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>
        <f>($E$378/$G$378)*0.5</f>
        <v>4.147743055555555</v>
      </c>
      <c r="AL378" s="33">
        <f t="shared" ref="AL378:AV378" si="305">($E$378/$G$378)</f>
        <v>8.29548611111111</v>
      </c>
      <c r="AM378" s="33">
        <f t="shared" si="305"/>
        <v>8.29548611111111</v>
      </c>
      <c r="AN378" s="33">
        <f t="shared" si="305"/>
        <v>8.29548611111111</v>
      </c>
      <c r="AO378" s="33">
        <f t="shared" si="305"/>
        <v>8.29548611111111</v>
      </c>
      <c r="AP378" s="33">
        <f t="shared" si="305"/>
        <v>8.29548611111111</v>
      </c>
      <c r="AQ378" s="33">
        <f t="shared" si="305"/>
        <v>8.29548611111111</v>
      </c>
      <c r="AR378" s="33">
        <f t="shared" si="305"/>
        <v>8.29548611111111</v>
      </c>
      <c r="AS378" s="33">
        <f t="shared" si="305"/>
        <v>8.29548611111111</v>
      </c>
      <c r="AT378" s="33">
        <f t="shared" si="305"/>
        <v>8.29548611111111</v>
      </c>
      <c r="AU378" s="33">
        <f t="shared" si="305"/>
        <v>8.29548611111111</v>
      </c>
      <c r="AV378" s="33">
        <f t="shared" si="305"/>
        <v>8.29548611111111</v>
      </c>
    </row>
    <row r="379" spans="1:48" x14ac:dyDescent="0.25">
      <c r="A379" s="135">
        <v>45257</v>
      </c>
      <c r="B379" s="146">
        <v>8049504117</v>
      </c>
      <c r="C379" s="137">
        <v>804950401</v>
      </c>
      <c r="D379" s="144">
        <v>332.69</v>
      </c>
      <c r="E379" s="145">
        <v>279.10000000000002</v>
      </c>
      <c r="F379" s="144">
        <v>2.31</v>
      </c>
      <c r="G379" s="136">
        <v>144</v>
      </c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132">
        <f>($E$379/$G$379)*0.5</f>
        <v>0.96909722222222228</v>
      </c>
      <c r="AL379" s="33">
        <f t="shared" ref="AL379:AV379" si="306">($E$379/$G$379)</f>
        <v>1.9381944444444446</v>
      </c>
      <c r="AM379" s="33">
        <f t="shared" si="306"/>
        <v>1.9381944444444446</v>
      </c>
      <c r="AN379" s="33">
        <f t="shared" si="306"/>
        <v>1.9381944444444446</v>
      </c>
      <c r="AO379" s="33">
        <f t="shared" si="306"/>
        <v>1.9381944444444446</v>
      </c>
      <c r="AP379" s="33">
        <f t="shared" si="306"/>
        <v>1.9381944444444446</v>
      </c>
      <c r="AQ379" s="33">
        <f t="shared" si="306"/>
        <v>1.9381944444444446</v>
      </c>
      <c r="AR379" s="33">
        <f t="shared" si="306"/>
        <v>1.9381944444444446</v>
      </c>
      <c r="AS379" s="33">
        <f t="shared" si="306"/>
        <v>1.9381944444444446</v>
      </c>
      <c r="AT379" s="33">
        <f t="shared" si="306"/>
        <v>1.9381944444444446</v>
      </c>
      <c r="AU379" s="33">
        <f t="shared" si="306"/>
        <v>1.9381944444444446</v>
      </c>
      <c r="AV379" s="33">
        <f t="shared" si="306"/>
        <v>1.9381944444444446</v>
      </c>
    </row>
    <row r="380" spans="1:48" x14ac:dyDescent="0.25">
      <c r="A380" s="29"/>
      <c r="B380" s="41"/>
      <c r="C380" s="27"/>
      <c r="D380" s="48"/>
      <c r="E380" s="46"/>
      <c r="F380" s="48"/>
      <c r="G380" s="26"/>
      <c r="AF380" s="43"/>
      <c r="AG380" s="35"/>
      <c r="AH380" s="35"/>
      <c r="AI380" s="43"/>
      <c r="AJ380" s="35"/>
      <c r="AK380" s="39">
        <f>SUM(AK202:AK378)</f>
        <v>2832.0710751584597</v>
      </c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</row>
    <row r="381" spans="1:48" x14ac:dyDescent="0.25">
      <c r="F381" s="17"/>
    </row>
    <row r="382" spans="1:48" x14ac:dyDescent="0.25">
      <c r="A382" s="29">
        <v>45264</v>
      </c>
      <c r="B382" s="41">
        <v>8958411157</v>
      </c>
      <c r="C382" s="27">
        <v>895841101</v>
      </c>
      <c r="D382" s="48">
        <v>2230.64</v>
      </c>
      <c r="E382" s="46">
        <v>1871.32</v>
      </c>
      <c r="F382" s="48">
        <v>15.49</v>
      </c>
      <c r="G382" s="26">
        <v>144</v>
      </c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>
        <f>($E$382/$G$382)*0.5</f>
        <v>6.497638888888889</v>
      </c>
      <c r="AM382" s="33">
        <f t="shared" ref="AM382:AV382" si="307">($E$382/$G$382)</f>
        <v>12.995277777777778</v>
      </c>
      <c r="AN382" s="33">
        <f t="shared" si="307"/>
        <v>12.995277777777778</v>
      </c>
      <c r="AO382" s="33">
        <f t="shared" si="307"/>
        <v>12.995277777777778</v>
      </c>
      <c r="AP382" s="33">
        <f t="shared" si="307"/>
        <v>12.995277777777778</v>
      </c>
      <c r="AQ382" s="33">
        <f t="shared" si="307"/>
        <v>12.995277777777778</v>
      </c>
      <c r="AR382" s="33">
        <f t="shared" si="307"/>
        <v>12.995277777777778</v>
      </c>
      <c r="AS382" s="33">
        <f t="shared" si="307"/>
        <v>12.995277777777778</v>
      </c>
      <c r="AT382" s="33">
        <f t="shared" si="307"/>
        <v>12.995277777777778</v>
      </c>
      <c r="AU382" s="33">
        <f t="shared" si="307"/>
        <v>12.995277777777778</v>
      </c>
      <c r="AV382" s="33">
        <f t="shared" si="307"/>
        <v>12.995277777777778</v>
      </c>
    </row>
    <row r="383" spans="1:48" x14ac:dyDescent="0.25">
      <c r="A383" s="29">
        <v>45264</v>
      </c>
      <c r="B383" s="41">
        <v>387705170</v>
      </c>
      <c r="C383" s="27">
        <v>38770501</v>
      </c>
      <c r="D383" s="48">
        <v>1009.48</v>
      </c>
      <c r="E383" s="46">
        <v>846.87</v>
      </c>
      <c r="F383" s="48">
        <v>7.01</v>
      </c>
      <c r="G383" s="26">
        <v>144</v>
      </c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>
        <f>($E$383/$G$383)*0.5</f>
        <v>2.9405208333333333</v>
      </c>
      <c r="AM383" s="33">
        <f t="shared" ref="AM383:AV383" si="308">($E$383/$G$383)</f>
        <v>5.8810416666666665</v>
      </c>
      <c r="AN383" s="33">
        <f t="shared" si="308"/>
        <v>5.8810416666666665</v>
      </c>
      <c r="AO383" s="33">
        <f t="shared" si="308"/>
        <v>5.8810416666666665</v>
      </c>
      <c r="AP383" s="33">
        <f t="shared" si="308"/>
        <v>5.8810416666666665</v>
      </c>
      <c r="AQ383" s="33">
        <f t="shared" si="308"/>
        <v>5.8810416666666665</v>
      </c>
      <c r="AR383" s="33">
        <f t="shared" si="308"/>
        <v>5.8810416666666665</v>
      </c>
      <c r="AS383" s="33">
        <f t="shared" si="308"/>
        <v>5.8810416666666665</v>
      </c>
      <c r="AT383" s="33">
        <f t="shared" si="308"/>
        <v>5.8810416666666665</v>
      </c>
      <c r="AU383" s="33">
        <f t="shared" si="308"/>
        <v>5.8810416666666665</v>
      </c>
      <c r="AV383" s="33">
        <f t="shared" si="308"/>
        <v>5.8810416666666665</v>
      </c>
    </row>
    <row r="384" spans="1:48" x14ac:dyDescent="0.25">
      <c r="A384" s="29">
        <v>45264</v>
      </c>
      <c r="B384" s="41">
        <v>4291412110</v>
      </c>
      <c r="C384" s="27">
        <v>429141201</v>
      </c>
      <c r="D384" s="48">
        <v>14031.85</v>
      </c>
      <c r="E384" s="46">
        <v>11771.56</v>
      </c>
      <c r="F384" s="48">
        <v>97.44</v>
      </c>
      <c r="G384" s="26">
        <v>144</v>
      </c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>
        <f>($E$384/$G$384)*0.5</f>
        <v>40.873472222222219</v>
      </c>
      <c r="AM384" s="33">
        <f t="shared" ref="AM384:AV384" si="309">($E$384/$G$384)</f>
        <v>81.746944444444438</v>
      </c>
      <c r="AN384" s="33">
        <f t="shared" si="309"/>
        <v>81.746944444444438</v>
      </c>
      <c r="AO384" s="33">
        <f t="shared" si="309"/>
        <v>81.746944444444438</v>
      </c>
      <c r="AP384" s="33">
        <f t="shared" si="309"/>
        <v>81.746944444444438</v>
      </c>
      <c r="AQ384" s="33">
        <f t="shared" si="309"/>
        <v>81.746944444444438</v>
      </c>
      <c r="AR384" s="33">
        <f t="shared" si="309"/>
        <v>81.746944444444438</v>
      </c>
      <c r="AS384" s="33">
        <f t="shared" si="309"/>
        <v>81.746944444444438</v>
      </c>
      <c r="AT384" s="33">
        <f t="shared" si="309"/>
        <v>81.746944444444438</v>
      </c>
      <c r="AU384" s="33">
        <f t="shared" si="309"/>
        <v>81.746944444444438</v>
      </c>
      <c r="AV384" s="33">
        <f t="shared" si="309"/>
        <v>81.746944444444438</v>
      </c>
    </row>
    <row r="385" spans="1:48" x14ac:dyDescent="0.25">
      <c r="A385" s="29">
        <v>45271</v>
      </c>
      <c r="B385" s="41">
        <v>5611615159</v>
      </c>
      <c r="C385" s="27">
        <v>561161501</v>
      </c>
      <c r="D385" s="48">
        <v>1826.86</v>
      </c>
      <c r="E385" s="46">
        <v>1532.58</v>
      </c>
      <c r="F385" s="48">
        <v>12.69</v>
      </c>
      <c r="G385" s="26">
        <v>144</v>
      </c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>
        <f>($E$385/$G$385)*0.5</f>
        <v>5.3214583333333332</v>
      </c>
      <c r="AM385" s="33">
        <f t="shared" ref="AM385:AV385" si="310">($E$385/$G$385)</f>
        <v>10.642916666666666</v>
      </c>
      <c r="AN385" s="33">
        <f t="shared" si="310"/>
        <v>10.642916666666666</v>
      </c>
      <c r="AO385" s="33">
        <f t="shared" si="310"/>
        <v>10.642916666666666</v>
      </c>
      <c r="AP385" s="33">
        <f t="shared" si="310"/>
        <v>10.642916666666666</v>
      </c>
      <c r="AQ385" s="33">
        <f t="shared" si="310"/>
        <v>10.642916666666666</v>
      </c>
      <c r="AR385" s="33">
        <f t="shared" si="310"/>
        <v>10.642916666666666</v>
      </c>
      <c r="AS385" s="33">
        <f t="shared" si="310"/>
        <v>10.642916666666666</v>
      </c>
      <c r="AT385" s="33">
        <f t="shared" si="310"/>
        <v>10.642916666666666</v>
      </c>
      <c r="AU385" s="33">
        <f t="shared" si="310"/>
        <v>10.642916666666666</v>
      </c>
      <c r="AV385" s="33">
        <f t="shared" si="310"/>
        <v>10.642916666666666</v>
      </c>
    </row>
    <row r="386" spans="1:48" x14ac:dyDescent="0.25">
      <c r="A386" s="29">
        <v>45271</v>
      </c>
      <c r="B386" s="41">
        <v>9044702117</v>
      </c>
      <c r="C386" s="27">
        <v>904470201</v>
      </c>
      <c r="D386" s="48">
        <v>3915.17</v>
      </c>
      <c r="E386" s="46">
        <v>3284.5</v>
      </c>
      <c r="F386" s="48">
        <v>27.19</v>
      </c>
      <c r="G386" s="26">
        <v>144</v>
      </c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>
        <f>($E$386/$G$386)*0.5</f>
        <v>11.404513888888889</v>
      </c>
      <c r="AM386" s="33">
        <f t="shared" ref="AM386:AV386" si="311">($E$386/$G$386)</f>
        <v>22.809027777777779</v>
      </c>
      <c r="AN386" s="33">
        <f t="shared" si="311"/>
        <v>22.809027777777779</v>
      </c>
      <c r="AO386" s="33">
        <f t="shared" si="311"/>
        <v>22.809027777777779</v>
      </c>
      <c r="AP386" s="33">
        <f t="shared" si="311"/>
        <v>22.809027777777779</v>
      </c>
      <c r="AQ386" s="33">
        <f t="shared" si="311"/>
        <v>22.809027777777779</v>
      </c>
      <c r="AR386" s="33">
        <f t="shared" si="311"/>
        <v>22.809027777777779</v>
      </c>
      <c r="AS386" s="33">
        <f t="shared" si="311"/>
        <v>22.809027777777779</v>
      </c>
      <c r="AT386" s="33">
        <f t="shared" si="311"/>
        <v>22.809027777777779</v>
      </c>
      <c r="AU386" s="33">
        <f t="shared" si="311"/>
        <v>22.809027777777779</v>
      </c>
      <c r="AV386" s="33">
        <f t="shared" si="311"/>
        <v>22.809027777777779</v>
      </c>
    </row>
    <row r="387" spans="1:48" x14ac:dyDescent="0.25">
      <c r="A387" s="29">
        <v>45271</v>
      </c>
      <c r="B387" s="41">
        <v>5798120027</v>
      </c>
      <c r="C387" s="27">
        <v>579812000</v>
      </c>
      <c r="D387" s="48">
        <v>8910.82</v>
      </c>
      <c r="E387" s="46">
        <v>7475.44</v>
      </c>
      <c r="F387" s="48">
        <v>61.88</v>
      </c>
      <c r="G387" s="26">
        <v>144</v>
      </c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>
        <f>($E$387/$G$387)*0.5</f>
        <v>25.956388888888888</v>
      </c>
      <c r="AM387" s="33">
        <f t="shared" ref="AM387:AV387" si="312">($E$387/$G$387)</f>
        <v>51.912777777777777</v>
      </c>
      <c r="AN387" s="33">
        <f t="shared" si="312"/>
        <v>51.912777777777777</v>
      </c>
      <c r="AO387" s="33">
        <f t="shared" si="312"/>
        <v>51.912777777777777</v>
      </c>
      <c r="AP387" s="33">
        <f t="shared" si="312"/>
        <v>51.912777777777777</v>
      </c>
      <c r="AQ387" s="33">
        <f t="shared" si="312"/>
        <v>51.912777777777777</v>
      </c>
      <c r="AR387" s="33">
        <f t="shared" si="312"/>
        <v>51.912777777777777</v>
      </c>
      <c r="AS387" s="33">
        <f t="shared" si="312"/>
        <v>51.912777777777777</v>
      </c>
      <c r="AT387" s="33">
        <f t="shared" si="312"/>
        <v>51.912777777777777</v>
      </c>
      <c r="AU387" s="33">
        <f t="shared" si="312"/>
        <v>51.912777777777777</v>
      </c>
      <c r="AV387" s="33">
        <f t="shared" si="312"/>
        <v>51.912777777777777</v>
      </c>
    </row>
    <row r="388" spans="1:48" x14ac:dyDescent="0.25">
      <c r="A388" s="29">
        <v>45271</v>
      </c>
      <c r="B388" s="41">
        <v>6957606129</v>
      </c>
      <c r="C388" s="27">
        <v>695760601</v>
      </c>
      <c r="D388" s="48">
        <v>359.78</v>
      </c>
      <c r="E388" s="46">
        <v>301.82</v>
      </c>
      <c r="F388" s="48">
        <v>2.5</v>
      </c>
      <c r="G388" s="26">
        <v>144</v>
      </c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>
        <f>($E$388/$G$388)*0.5</f>
        <v>1.0479861111111111</v>
      </c>
      <c r="AM388" s="33">
        <f t="shared" ref="AM388:AV388" si="313">($E$388/$G$388)</f>
        <v>2.0959722222222221</v>
      </c>
      <c r="AN388" s="33">
        <f t="shared" si="313"/>
        <v>2.0959722222222221</v>
      </c>
      <c r="AO388" s="33">
        <f t="shared" si="313"/>
        <v>2.0959722222222221</v>
      </c>
      <c r="AP388" s="33">
        <f t="shared" si="313"/>
        <v>2.0959722222222221</v>
      </c>
      <c r="AQ388" s="33">
        <f t="shared" si="313"/>
        <v>2.0959722222222221</v>
      </c>
      <c r="AR388" s="33">
        <f t="shared" si="313"/>
        <v>2.0959722222222221</v>
      </c>
      <c r="AS388" s="33">
        <f t="shared" si="313"/>
        <v>2.0959722222222221</v>
      </c>
      <c r="AT388" s="33">
        <f t="shared" si="313"/>
        <v>2.0959722222222221</v>
      </c>
      <c r="AU388" s="33">
        <f t="shared" si="313"/>
        <v>2.0959722222222221</v>
      </c>
      <c r="AV388" s="33">
        <f t="shared" si="313"/>
        <v>2.0959722222222221</v>
      </c>
    </row>
    <row r="389" spans="1:48" x14ac:dyDescent="0.25">
      <c r="A389" s="29">
        <v>45271</v>
      </c>
      <c r="B389" s="41">
        <v>2010602134</v>
      </c>
      <c r="C389" s="27">
        <v>201060201</v>
      </c>
      <c r="D389" s="48">
        <v>1081.6300000000001</v>
      </c>
      <c r="E389" s="46">
        <v>907.4</v>
      </c>
      <c r="F389" s="48">
        <v>7.51</v>
      </c>
      <c r="G389" s="26">
        <v>144</v>
      </c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>
        <f>($E$389/$G$389)*0.5</f>
        <v>3.1506944444444445</v>
      </c>
      <c r="AM389" s="33">
        <f t="shared" ref="AM389:AV389" si="314">($E$389/$G$389)</f>
        <v>6.3013888888888889</v>
      </c>
      <c r="AN389" s="33">
        <f t="shared" si="314"/>
        <v>6.3013888888888889</v>
      </c>
      <c r="AO389" s="33">
        <f t="shared" si="314"/>
        <v>6.3013888888888889</v>
      </c>
      <c r="AP389" s="33">
        <f t="shared" si="314"/>
        <v>6.3013888888888889</v>
      </c>
      <c r="AQ389" s="33">
        <f t="shared" si="314"/>
        <v>6.3013888888888889</v>
      </c>
      <c r="AR389" s="33">
        <f t="shared" si="314"/>
        <v>6.3013888888888889</v>
      </c>
      <c r="AS389" s="33">
        <f t="shared" si="314"/>
        <v>6.3013888888888889</v>
      </c>
      <c r="AT389" s="33">
        <f t="shared" si="314"/>
        <v>6.3013888888888889</v>
      </c>
      <c r="AU389" s="33">
        <f t="shared" si="314"/>
        <v>6.3013888888888889</v>
      </c>
      <c r="AV389" s="33">
        <f t="shared" si="314"/>
        <v>6.3013888888888889</v>
      </c>
    </row>
    <row r="390" spans="1:48" x14ac:dyDescent="0.25">
      <c r="A390" s="29">
        <v>45278</v>
      </c>
      <c r="B390" s="41">
        <v>8403315142</v>
      </c>
      <c r="C390" s="27">
        <v>840331501</v>
      </c>
      <c r="D390" s="48">
        <v>356.07</v>
      </c>
      <c r="E390" s="46">
        <v>298.70999999999998</v>
      </c>
      <c r="F390" s="48">
        <v>2.4700000000000002</v>
      </c>
      <c r="G390" s="26">
        <v>144</v>
      </c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>
        <f>($E$390/$G$390)*0.5</f>
        <v>1.0371874999999999</v>
      </c>
      <c r="AM390" s="33">
        <f t="shared" ref="AM390:AV390" si="315">($E$390/$G$390)</f>
        <v>2.0743749999999999</v>
      </c>
      <c r="AN390" s="33">
        <f t="shared" si="315"/>
        <v>2.0743749999999999</v>
      </c>
      <c r="AO390" s="33">
        <f t="shared" si="315"/>
        <v>2.0743749999999999</v>
      </c>
      <c r="AP390" s="33">
        <f t="shared" si="315"/>
        <v>2.0743749999999999</v>
      </c>
      <c r="AQ390" s="33">
        <f t="shared" si="315"/>
        <v>2.0743749999999999</v>
      </c>
      <c r="AR390" s="33">
        <f t="shared" si="315"/>
        <v>2.0743749999999999</v>
      </c>
      <c r="AS390" s="33">
        <f t="shared" si="315"/>
        <v>2.0743749999999999</v>
      </c>
      <c r="AT390" s="33">
        <f t="shared" si="315"/>
        <v>2.0743749999999999</v>
      </c>
      <c r="AU390" s="33">
        <f t="shared" si="315"/>
        <v>2.0743749999999999</v>
      </c>
      <c r="AV390" s="33">
        <f t="shared" si="315"/>
        <v>2.0743749999999999</v>
      </c>
    </row>
    <row r="391" spans="1:48" x14ac:dyDescent="0.25">
      <c r="A391" s="29">
        <v>45278</v>
      </c>
      <c r="B391" s="41">
        <v>450601206</v>
      </c>
      <c r="C391" s="27">
        <v>45060101</v>
      </c>
      <c r="D391" s="48">
        <v>599.87</v>
      </c>
      <c r="E391" s="46">
        <v>503.24</v>
      </c>
      <c r="F391" s="48">
        <v>4.17</v>
      </c>
      <c r="G391" s="26">
        <v>144</v>
      </c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>
        <f>($E$391/$G$391)*0.5</f>
        <v>1.7473611111111111</v>
      </c>
      <c r="AM391" s="33">
        <f t="shared" ref="AM391:AV391" si="316">($E$391/$G$391)</f>
        <v>3.4947222222222223</v>
      </c>
      <c r="AN391" s="33">
        <f t="shared" si="316"/>
        <v>3.4947222222222223</v>
      </c>
      <c r="AO391" s="33">
        <f t="shared" si="316"/>
        <v>3.4947222222222223</v>
      </c>
      <c r="AP391" s="33">
        <f t="shared" si="316"/>
        <v>3.4947222222222223</v>
      </c>
      <c r="AQ391" s="33">
        <f t="shared" si="316"/>
        <v>3.4947222222222223</v>
      </c>
      <c r="AR391" s="33">
        <f t="shared" si="316"/>
        <v>3.4947222222222223</v>
      </c>
      <c r="AS391" s="33">
        <f t="shared" si="316"/>
        <v>3.4947222222222223</v>
      </c>
      <c r="AT391" s="33">
        <f t="shared" si="316"/>
        <v>3.4947222222222223</v>
      </c>
      <c r="AU391" s="33">
        <f t="shared" si="316"/>
        <v>3.4947222222222223</v>
      </c>
      <c r="AV391" s="33">
        <f t="shared" si="316"/>
        <v>3.4947222222222223</v>
      </c>
    </row>
    <row r="392" spans="1:48" x14ac:dyDescent="0.25">
      <c r="A392" s="29">
        <v>45278</v>
      </c>
      <c r="B392" s="41">
        <v>7645218174</v>
      </c>
      <c r="C392" s="27">
        <v>764521801</v>
      </c>
      <c r="D392" s="48">
        <v>596.24</v>
      </c>
      <c r="E392" s="46">
        <v>500.2</v>
      </c>
      <c r="F392" s="48">
        <v>4.1399999999999997</v>
      </c>
      <c r="G392" s="26">
        <v>144</v>
      </c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>
        <f>($E$392/$G$392)*0.5</f>
        <v>1.7368055555555555</v>
      </c>
      <c r="AM392" s="33">
        <f t="shared" ref="AM392:AV392" si="317">($E$392/$G$392)</f>
        <v>3.473611111111111</v>
      </c>
      <c r="AN392" s="33">
        <f t="shared" si="317"/>
        <v>3.473611111111111</v>
      </c>
      <c r="AO392" s="33">
        <f t="shared" si="317"/>
        <v>3.473611111111111</v>
      </c>
      <c r="AP392" s="33">
        <f t="shared" si="317"/>
        <v>3.473611111111111</v>
      </c>
      <c r="AQ392" s="33">
        <f t="shared" si="317"/>
        <v>3.473611111111111</v>
      </c>
      <c r="AR392" s="33">
        <f t="shared" si="317"/>
        <v>3.473611111111111</v>
      </c>
      <c r="AS392" s="33">
        <f t="shared" si="317"/>
        <v>3.473611111111111</v>
      </c>
      <c r="AT392" s="33">
        <f t="shared" si="317"/>
        <v>3.473611111111111</v>
      </c>
      <c r="AU392" s="33">
        <f t="shared" si="317"/>
        <v>3.473611111111111</v>
      </c>
      <c r="AV392" s="33">
        <f t="shared" si="317"/>
        <v>3.473611111111111</v>
      </c>
    </row>
    <row r="393" spans="1:48" x14ac:dyDescent="0.25">
      <c r="A393" s="29">
        <v>45285</v>
      </c>
      <c r="B393" s="41">
        <v>1731037015</v>
      </c>
      <c r="C393" s="27">
        <v>173103700</v>
      </c>
      <c r="D393" s="48">
        <v>1220.74</v>
      </c>
      <c r="E393" s="46">
        <v>1024.0999999999999</v>
      </c>
      <c r="F393" s="48">
        <v>8.48</v>
      </c>
      <c r="G393" s="26">
        <v>144</v>
      </c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>
        <f>($E$393/$G$393)*0.5</f>
        <v>3.5559027777777774</v>
      </c>
      <c r="AM393" s="33">
        <f t="shared" ref="AM393:AV393" si="318">($E$393/$G$393)</f>
        <v>7.1118055555555548</v>
      </c>
      <c r="AN393" s="33">
        <f t="shared" si="318"/>
        <v>7.1118055555555548</v>
      </c>
      <c r="AO393" s="33">
        <f t="shared" si="318"/>
        <v>7.1118055555555548</v>
      </c>
      <c r="AP393" s="33">
        <f t="shared" si="318"/>
        <v>7.1118055555555548</v>
      </c>
      <c r="AQ393" s="33">
        <f t="shared" si="318"/>
        <v>7.1118055555555548</v>
      </c>
      <c r="AR393" s="33">
        <f t="shared" si="318"/>
        <v>7.1118055555555548</v>
      </c>
      <c r="AS393" s="33">
        <f t="shared" si="318"/>
        <v>7.1118055555555548</v>
      </c>
      <c r="AT393" s="33">
        <f t="shared" si="318"/>
        <v>7.1118055555555548</v>
      </c>
      <c r="AU393" s="33">
        <f t="shared" si="318"/>
        <v>7.1118055555555548</v>
      </c>
      <c r="AV393" s="33">
        <f t="shared" si="318"/>
        <v>7.1118055555555548</v>
      </c>
    </row>
    <row r="394" spans="1:48" x14ac:dyDescent="0.25">
      <c r="A394" s="29">
        <v>45285</v>
      </c>
      <c r="B394" s="41">
        <v>149109112</v>
      </c>
      <c r="C394" s="27">
        <v>14910901</v>
      </c>
      <c r="D394" s="48">
        <v>1151.1500000000001</v>
      </c>
      <c r="E394" s="46">
        <v>965.72</v>
      </c>
      <c r="F394" s="48">
        <v>7.99</v>
      </c>
      <c r="G394" s="26">
        <v>144</v>
      </c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>
        <f>($E$394/$G$394)*0.5</f>
        <v>3.3531944444444446</v>
      </c>
      <c r="AM394" s="33">
        <f t="shared" ref="AM394:AV394" si="319">($E$394/$G$394)</f>
        <v>6.7063888888888892</v>
      </c>
      <c r="AN394" s="33">
        <f t="shared" si="319"/>
        <v>6.7063888888888892</v>
      </c>
      <c r="AO394" s="33">
        <f t="shared" si="319"/>
        <v>6.7063888888888892</v>
      </c>
      <c r="AP394" s="33">
        <f t="shared" si="319"/>
        <v>6.7063888888888892</v>
      </c>
      <c r="AQ394" s="33">
        <f t="shared" si="319"/>
        <v>6.7063888888888892</v>
      </c>
      <c r="AR394" s="33">
        <f t="shared" si="319"/>
        <v>6.7063888888888892</v>
      </c>
      <c r="AS394" s="33">
        <f t="shared" si="319"/>
        <v>6.7063888888888892</v>
      </c>
      <c r="AT394" s="33">
        <f t="shared" si="319"/>
        <v>6.7063888888888892</v>
      </c>
      <c r="AU394" s="33">
        <f t="shared" si="319"/>
        <v>6.7063888888888892</v>
      </c>
      <c r="AV394" s="33">
        <f t="shared" si="319"/>
        <v>6.7063888888888892</v>
      </c>
    </row>
    <row r="395" spans="1:48" x14ac:dyDescent="0.25">
      <c r="A395" s="29">
        <v>45285</v>
      </c>
      <c r="B395" s="41">
        <v>7654317112</v>
      </c>
      <c r="C395" s="27">
        <v>765431701</v>
      </c>
      <c r="D395" s="48">
        <v>670.13</v>
      </c>
      <c r="E395" s="46">
        <v>562.19000000000005</v>
      </c>
      <c r="F395" s="48">
        <v>4.6500000000000004</v>
      </c>
      <c r="G395" s="26">
        <v>144</v>
      </c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>
        <f>($E$395/$G$395)*0.5</f>
        <v>1.9520486111111113</v>
      </c>
      <c r="AM395" s="33">
        <f t="shared" ref="AM395:AV395" si="320">($E$395/$G$395)</f>
        <v>3.9040972222222226</v>
      </c>
      <c r="AN395" s="33">
        <f t="shared" si="320"/>
        <v>3.9040972222222226</v>
      </c>
      <c r="AO395" s="33">
        <f t="shared" si="320"/>
        <v>3.9040972222222226</v>
      </c>
      <c r="AP395" s="33">
        <f t="shared" si="320"/>
        <v>3.9040972222222226</v>
      </c>
      <c r="AQ395" s="33">
        <f t="shared" si="320"/>
        <v>3.9040972222222226</v>
      </c>
      <c r="AR395" s="33">
        <f t="shared" si="320"/>
        <v>3.9040972222222226</v>
      </c>
      <c r="AS395" s="33">
        <f t="shared" si="320"/>
        <v>3.9040972222222226</v>
      </c>
      <c r="AT395" s="33">
        <f t="shared" si="320"/>
        <v>3.9040972222222226</v>
      </c>
      <c r="AU395" s="33">
        <f t="shared" si="320"/>
        <v>3.9040972222222226</v>
      </c>
      <c r="AV395" s="33">
        <f t="shared" si="320"/>
        <v>3.9040972222222226</v>
      </c>
    </row>
    <row r="396" spans="1:48" x14ac:dyDescent="0.25">
      <c r="A396" s="29">
        <v>45285</v>
      </c>
      <c r="B396" s="41">
        <v>2292219115</v>
      </c>
      <c r="C396" s="27">
        <v>229221901</v>
      </c>
      <c r="D396" s="48">
        <v>3135.36</v>
      </c>
      <c r="E396" s="46">
        <v>2630.31</v>
      </c>
      <c r="F396" s="48">
        <v>21.77</v>
      </c>
      <c r="G396" s="26">
        <v>144</v>
      </c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43"/>
      <c r="AL396" s="38">
        <f>($E$396/$G$396)*0.5</f>
        <v>9.1330208333333331</v>
      </c>
      <c r="AM396" s="38">
        <f t="shared" ref="AM396:AV396" si="321">($E$396/$G$396)</f>
        <v>18.266041666666666</v>
      </c>
      <c r="AN396" s="33">
        <f t="shared" si="321"/>
        <v>18.266041666666666</v>
      </c>
      <c r="AO396" s="33">
        <f t="shared" si="321"/>
        <v>18.266041666666666</v>
      </c>
      <c r="AP396" s="33">
        <f t="shared" si="321"/>
        <v>18.266041666666666</v>
      </c>
      <c r="AQ396" s="33">
        <f t="shared" si="321"/>
        <v>18.266041666666666</v>
      </c>
      <c r="AR396" s="33">
        <f t="shared" si="321"/>
        <v>18.266041666666666</v>
      </c>
      <c r="AS396" s="33">
        <f t="shared" si="321"/>
        <v>18.266041666666666</v>
      </c>
      <c r="AT396" s="33">
        <f t="shared" si="321"/>
        <v>18.266041666666666</v>
      </c>
      <c r="AU396" s="33">
        <f t="shared" si="321"/>
        <v>18.266041666666666</v>
      </c>
      <c r="AV396" s="33">
        <f t="shared" si="321"/>
        <v>18.266041666666666</v>
      </c>
    </row>
    <row r="397" spans="1:48" x14ac:dyDescent="0.25">
      <c r="F397" s="17"/>
      <c r="AK397" s="43" t="s">
        <v>609</v>
      </c>
      <c r="AL397" s="35">
        <f>SUM(AL202:AL396)+AK379</f>
        <v>3161.4928112695702</v>
      </c>
      <c r="AM397" s="35">
        <f>SUM(AM202:AM396)</f>
        <v>3292.5193043251256</v>
      </c>
      <c r="AN397" s="35"/>
      <c r="AO397" s="35"/>
      <c r="AP397" s="35"/>
      <c r="AQ397" s="35"/>
      <c r="AR397" s="35"/>
      <c r="AS397" s="35"/>
      <c r="AT397" s="35"/>
      <c r="AU397" s="35"/>
      <c r="AV397" s="35"/>
    </row>
    <row r="398" spans="1:48" x14ac:dyDescent="0.25">
      <c r="F398" s="17"/>
      <c r="AK398" s="43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</row>
    <row r="399" spans="1:48" x14ac:dyDescent="0.25">
      <c r="A399" s="135">
        <v>45292</v>
      </c>
      <c r="B399" s="146" t="s">
        <v>614</v>
      </c>
      <c r="C399" s="137">
        <v>705081801</v>
      </c>
      <c r="D399" s="150">
        <v>2610.34</v>
      </c>
      <c r="E399" s="150">
        <v>2189.86</v>
      </c>
      <c r="F399" s="150">
        <v>18.13</v>
      </c>
      <c r="G399" s="136">
        <v>144</v>
      </c>
      <c r="AM399" s="132">
        <f>($E$399/$G$399)*0.5</f>
        <v>7.603680555555556</v>
      </c>
      <c r="AN399" s="33">
        <f t="shared" ref="AN399:AV399" si="322">($E$399/$G$399)</f>
        <v>15.207361111111112</v>
      </c>
      <c r="AO399" s="33">
        <f t="shared" si="322"/>
        <v>15.207361111111112</v>
      </c>
      <c r="AP399" s="33">
        <f t="shared" si="322"/>
        <v>15.207361111111112</v>
      </c>
      <c r="AQ399" s="33">
        <f t="shared" si="322"/>
        <v>15.207361111111112</v>
      </c>
      <c r="AR399" s="33">
        <f t="shared" si="322"/>
        <v>15.207361111111112</v>
      </c>
      <c r="AS399" s="33">
        <f t="shared" si="322"/>
        <v>15.207361111111112</v>
      </c>
      <c r="AT399" s="33">
        <f t="shared" si="322"/>
        <v>15.207361111111112</v>
      </c>
      <c r="AU399" s="33">
        <f t="shared" si="322"/>
        <v>15.207361111111112</v>
      </c>
      <c r="AV399" s="33">
        <f t="shared" si="322"/>
        <v>15.207361111111112</v>
      </c>
    </row>
    <row r="400" spans="1:48" x14ac:dyDescent="0.25">
      <c r="A400" s="135">
        <v>45292</v>
      </c>
      <c r="B400" s="146" t="s">
        <v>615</v>
      </c>
      <c r="C400" s="137">
        <v>826541101</v>
      </c>
      <c r="D400" s="150">
        <v>452.28</v>
      </c>
      <c r="E400" s="150">
        <v>379.42</v>
      </c>
      <c r="F400" s="150">
        <v>3.14</v>
      </c>
      <c r="G400" s="136">
        <v>144</v>
      </c>
      <c r="AM400" s="132">
        <f>($E$400/$G$400)*0.5</f>
        <v>1.3174305555555557</v>
      </c>
      <c r="AN400" s="33">
        <f t="shared" ref="AN400:AV400" si="323">($E$400/$G$400)</f>
        <v>2.6348611111111113</v>
      </c>
      <c r="AO400" s="33">
        <f t="shared" si="323"/>
        <v>2.6348611111111113</v>
      </c>
      <c r="AP400" s="33">
        <f t="shared" si="323"/>
        <v>2.6348611111111113</v>
      </c>
      <c r="AQ400" s="33">
        <f t="shared" si="323"/>
        <v>2.6348611111111113</v>
      </c>
      <c r="AR400" s="33">
        <f t="shared" si="323"/>
        <v>2.6348611111111113</v>
      </c>
      <c r="AS400" s="33">
        <f t="shared" si="323"/>
        <v>2.6348611111111113</v>
      </c>
      <c r="AT400" s="33">
        <f t="shared" si="323"/>
        <v>2.6348611111111113</v>
      </c>
      <c r="AU400" s="33">
        <f t="shared" si="323"/>
        <v>2.6348611111111113</v>
      </c>
      <c r="AV400" s="33">
        <f t="shared" si="323"/>
        <v>2.6348611111111113</v>
      </c>
    </row>
    <row r="401" spans="1:48" x14ac:dyDescent="0.25">
      <c r="A401" s="135">
        <v>45292</v>
      </c>
      <c r="B401" s="146" t="s">
        <v>616</v>
      </c>
      <c r="C401" s="137">
        <v>917131701</v>
      </c>
      <c r="D401" s="150">
        <v>1569.63</v>
      </c>
      <c r="E401" s="150">
        <v>1316.79</v>
      </c>
      <c r="F401" s="150">
        <v>10.9</v>
      </c>
      <c r="G401" s="136">
        <v>144</v>
      </c>
      <c r="AM401" s="132">
        <f>($E$401/$G$401)*0.5</f>
        <v>4.5721875000000001</v>
      </c>
      <c r="AN401" s="33">
        <f t="shared" ref="AN401:AV401" si="324">($E$401/$G$401)</f>
        <v>9.1443750000000001</v>
      </c>
      <c r="AO401" s="33">
        <f t="shared" si="324"/>
        <v>9.1443750000000001</v>
      </c>
      <c r="AP401" s="33">
        <f t="shared" si="324"/>
        <v>9.1443750000000001</v>
      </c>
      <c r="AQ401" s="33">
        <f t="shared" si="324"/>
        <v>9.1443750000000001</v>
      </c>
      <c r="AR401" s="33">
        <f t="shared" si="324"/>
        <v>9.1443750000000001</v>
      </c>
      <c r="AS401" s="33">
        <f t="shared" si="324"/>
        <v>9.1443750000000001</v>
      </c>
      <c r="AT401" s="33">
        <f t="shared" si="324"/>
        <v>9.1443750000000001</v>
      </c>
      <c r="AU401" s="33">
        <f t="shared" si="324"/>
        <v>9.1443750000000001</v>
      </c>
      <c r="AV401" s="33">
        <f t="shared" si="324"/>
        <v>9.1443750000000001</v>
      </c>
    </row>
    <row r="402" spans="1:48" x14ac:dyDescent="0.25">
      <c r="A402" s="135">
        <v>45292</v>
      </c>
      <c r="B402" s="146" t="s">
        <v>617</v>
      </c>
      <c r="C402" s="137">
        <v>843840401</v>
      </c>
      <c r="D402" s="150">
        <v>165.99</v>
      </c>
      <c r="E402" s="150">
        <v>139.25</v>
      </c>
      <c r="F402" s="150">
        <v>1.1499999999999999</v>
      </c>
      <c r="G402" s="136">
        <v>144</v>
      </c>
      <c r="AM402" s="132">
        <f>($E$402/$G$402)*0.5</f>
        <v>0.48350694444444442</v>
      </c>
      <c r="AN402" s="33">
        <f t="shared" ref="AN402:AV402" si="325">($E$402/$G$402)</f>
        <v>0.96701388888888884</v>
      </c>
      <c r="AO402" s="33">
        <f t="shared" si="325"/>
        <v>0.96701388888888884</v>
      </c>
      <c r="AP402" s="33">
        <f t="shared" si="325"/>
        <v>0.96701388888888884</v>
      </c>
      <c r="AQ402" s="33">
        <f t="shared" si="325"/>
        <v>0.96701388888888884</v>
      </c>
      <c r="AR402" s="33">
        <f t="shared" si="325"/>
        <v>0.96701388888888884</v>
      </c>
      <c r="AS402" s="33">
        <f t="shared" si="325"/>
        <v>0.96701388888888884</v>
      </c>
      <c r="AT402" s="33">
        <f t="shared" si="325"/>
        <v>0.96701388888888884</v>
      </c>
      <c r="AU402" s="33">
        <f t="shared" si="325"/>
        <v>0.96701388888888884</v>
      </c>
      <c r="AV402" s="33">
        <f t="shared" si="325"/>
        <v>0.96701388888888884</v>
      </c>
    </row>
    <row r="403" spans="1:48" x14ac:dyDescent="0.25">
      <c r="A403" s="135">
        <v>45303</v>
      </c>
      <c r="B403" s="146">
        <v>6472508128</v>
      </c>
      <c r="C403" s="137">
        <v>647250801</v>
      </c>
      <c r="D403" s="150">
        <v>489.37</v>
      </c>
      <c r="E403" s="150">
        <v>410.54</v>
      </c>
      <c r="F403" s="150">
        <v>3.4</v>
      </c>
      <c r="G403" s="136">
        <v>144</v>
      </c>
      <c r="AM403" s="132">
        <f>($E$403/$G$403)*0.5</f>
        <v>1.4254861111111112</v>
      </c>
      <c r="AN403" s="33">
        <f t="shared" ref="AN403:AV403" si="326">($E$403/$G$403)</f>
        <v>2.8509722222222225</v>
      </c>
      <c r="AO403" s="33">
        <f t="shared" si="326"/>
        <v>2.8509722222222225</v>
      </c>
      <c r="AP403" s="33">
        <f t="shared" si="326"/>
        <v>2.8509722222222225</v>
      </c>
      <c r="AQ403" s="33">
        <f t="shared" si="326"/>
        <v>2.8509722222222225</v>
      </c>
      <c r="AR403" s="33">
        <f t="shared" si="326"/>
        <v>2.8509722222222225</v>
      </c>
      <c r="AS403" s="33">
        <f t="shared" si="326"/>
        <v>2.8509722222222225</v>
      </c>
      <c r="AT403" s="33">
        <f t="shared" si="326"/>
        <v>2.8509722222222225</v>
      </c>
      <c r="AU403" s="33">
        <f t="shared" si="326"/>
        <v>2.8509722222222225</v>
      </c>
      <c r="AV403" s="33">
        <f t="shared" si="326"/>
        <v>2.8509722222222225</v>
      </c>
    </row>
    <row r="404" spans="1:48" x14ac:dyDescent="0.25">
      <c r="A404" s="135">
        <v>45303</v>
      </c>
      <c r="B404" s="146">
        <v>483053200</v>
      </c>
      <c r="C404" s="137">
        <v>48305310</v>
      </c>
      <c r="D404" s="150">
        <v>4052.16</v>
      </c>
      <c r="E404" s="150">
        <v>3399.43</v>
      </c>
      <c r="F404" s="150">
        <v>28.14</v>
      </c>
      <c r="G404" s="136">
        <v>144</v>
      </c>
      <c r="AM404" s="132">
        <f>($E$404/$G$404)*0.5</f>
        <v>11.803576388888889</v>
      </c>
      <c r="AN404" s="33">
        <f t="shared" ref="AN404:AV404" si="327">($E$404/$G$404)</f>
        <v>23.607152777777777</v>
      </c>
      <c r="AO404" s="33">
        <f t="shared" si="327"/>
        <v>23.607152777777777</v>
      </c>
      <c r="AP404" s="33">
        <f t="shared" si="327"/>
        <v>23.607152777777777</v>
      </c>
      <c r="AQ404" s="33">
        <f t="shared" si="327"/>
        <v>23.607152777777777</v>
      </c>
      <c r="AR404" s="33">
        <f t="shared" si="327"/>
        <v>23.607152777777777</v>
      </c>
      <c r="AS404" s="33">
        <f t="shared" si="327"/>
        <v>23.607152777777777</v>
      </c>
      <c r="AT404" s="33">
        <f t="shared" si="327"/>
        <v>23.607152777777777</v>
      </c>
      <c r="AU404" s="33">
        <f t="shared" si="327"/>
        <v>23.607152777777777</v>
      </c>
      <c r="AV404" s="33">
        <f t="shared" si="327"/>
        <v>23.607152777777777</v>
      </c>
    </row>
    <row r="405" spans="1:48" x14ac:dyDescent="0.25">
      <c r="A405" s="135">
        <v>45303</v>
      </c>
      <c r="B405" s="146">
        <v>4551516149</v>
      </c>
      <c r="C405" s="137">
        <v>455151601</v>
      </c>
      <c r="D405" s="150">
        <v>4154.38</v>
      </c>
      <c r="E405" s="150">
        <v>3485.18</v>
      </c>
      <c r="F405" s="150">
        <v>28.85</v>
      </c>
      <c r="G405" s="136">
        <v>144</v>
      </c>
      <c r="AM405" s="132">
        <f>($E$405/$G$405)*0.5</f>
        <v>12.101319444444444</v>
      </c>
      <c r="AN405" s="33">
        <f t="shared" ref="AN405:AV405" si="328">($E$405/$G$405)</f>
        <v>24.202638888888888</v>
      </c>
      <c r="AO405" s="33">
        <f t="shared" si="328"/>
        <v>24.202638888888888</v>
      </c>
      <c r="AP405" s="33">
        <f t="shared" si="328"/>
        <v>24.202638888888888</v>
      </c>
      <c r="AQ405" s="33">
        <f t="shared" si="328"/>
        <v>24.202638888888888</v>
      </c>
      <c r="AR405" s="33">
        <f t="shared" si="328"/>
        <v>24.202638888888888</v>
      </c>
      <c r="AS405" s="33">
        <f t="shared" si="328"/>
        <v>24.202638888888888</v>
      </c>
      <c r="AT405" s="33">
        <f t="shared" si="328"/>
        <v>24.202638888888888</v>
      </c>
      <c r="AU405" s="33">
        <f t="shared" si="328"/>
        <v>24.202638888888888</v>
      </c>
      <c r="AV405" s="33">
        <f t="shared" si="328"/>
        <v>24.202638888888888</v>
      </c>
    </row>
    <row r="406" spans="1:48" x14ac:dyDescent="0.25">
      <c r="A406" s="135">
        <v>45303</v>
      </c>
      <c r="B406" s="146">
        <v>2720712206</v>
      </c>
      <c r="C406" s="137">
        <v>272071201</v>
      </c>
      <c r="D406" s="150">
        <v>4982.97</v>
      </c>
      <c r="E406" s="150">
        <v>4180.3</v>
      </c>
      <c r="F406" s="150">
        <v>34.6</v>
      </c>
      <c r="G406" s="136">
        <v>144</v>
      </c>
      <c r="AM406" s="132">
        <f>($E$406/$G$406)*0.5</f>
        <v>14.514930555555557</v>
      </c>
      <c r="AN406" s="33">
        <f t="shared" ref="AN406:AV406" si="329">($E$406/$G$406)</f>
        <v>29.029861111111114</v>
      </c>
      <c r="AO406" s="33">
        <f t="shared" si="329"/>
        <v>29.029861111111114</v>
      </c>
      <c r="AP406" s="33">
        <f t="shared" si="329"/>
        <v>29.029861111111114</v>
      </c>
      <c r="AQ406" s="33">
        <f t="shared" si="329"/>
        <v>29.029861111111114</v>
      </c>
      <c r="AR406" s="33">
        <f t="shared" si="329"/>
        <v>29.029861111111114</v>
      </c>
      <c r="AS406" s="33">
        <f t="shared" si="329"/>
        <v>29.029861111111114</v>
      </c>
      <c r="AT406" s="33">
        <f t="shared" si="329"/>
        <v>29.029861111111114</v>
      </c>
      <c r="AU406" s="33">
        <f t="shared" si="329"/>
        <v>29.029861111111114</v>
      </c>
      <c r="AV406" s="33">
        <f t="shared" si="329"/>
        <v>29.029861111111114</v>
      </c>
    </row>
    <row r="407" spans="1:48" x14ac:dyDescent="0.25">
      <c r="A407" s="135">
        <v>45310</v>
      </c>
      <c r="B407" s="146">
        <v>734303133</v>
      </c>
      <c r="C407" s="137">
        <v>73430301</v>
      </c>
      <c r="D407" s="150">
        <v>5613.61</v>
      </c>
      <c r="E407" s="150">
        <v>4709.3500000000004</v>
      </c>
      <c r="F407" s="150">
        <v>38.979999999999997</v>
      </c>
      <c r="G407" s="136">
        <v>144</v>
      </c>
      <c r="AM407" s="132">
        <f>($E$407/$G$407)*0.5</f>
        <v>16.351909722222224</v>
      </c>
      <c r="AN407" s="33">
        <f t="shared" ref="AN407:AV407" si="330">($E$407/$G$407)</f>
        <v>32.703819444444449</v>
      </c>
      <c r="AO407" s="33">
        <f t="shared" si="330"/>
        <v>32.703819444444449</v>
      </c>
      <c r="AP407" s="33">
        <f t="shared" si="330"/>
        <v>32.703819444444449</v>
      </c>
      <c r="AQ407" s="33">
        <f t="shared" si="330"/>
        <v>32.703819444444449</v>
      </c>
      <c r="AR407" s="33">
        <f t="shared" si="330"/>
        <v>32.703819444444449</v>
      </c>
      <c r="AS407" s="33">
        <f t="shared" si="330"/>
        <v>32.703819444444449</v>
      </c>
      <c r="AT407" s="33">
        <f t="shared" si="330"/>
        <v>32.703819444444449</v>
      </c>
      <c r="AU407" s="33">
        <f t="shared" si="330"/>
        <v>32.703819444444449</v>
      </c>
      <c r="AV407" s="33">
        <f t="shared" si="330"/>
        <v>32.703819444444449</v>
      </c>
    </row>
    <row r="408" spans="1:48" x14ac:dyDescent="0.25">
      <c r="A408" s="135">
        <v>45317</v>
      </c>
      <c r="B408" s="146">
        <v>3529404132</v>
      </c>
      <c r="C408" s="137">
        <v>352940401</v>
      </c>
      <c r="D408" s="150">
        <v>702.49</v>
      </c>
      <c r="E408" s="150">
        <v>589.33000000000004</v>
      </c>
      <c r="F408" s="150">
        <v>4.88</v>
      </c>
      <c r="G408" s="136">
        <v>144</v>
      </c>
      <c r="AM408" s="132">
        <f>($E$408/$G$408)*0.5</f>
        <v>2.0462847222222225</v>
      </c>
      <c r="AN408" s="33">
        <f t="shared" ref="AN408:AV408" si="331">($E$408/$G$408)</f>
        <v>4.0925694444444449</v>
      </c>
      <c r="AO408" s="33">
        <f t="shared" si="331"/>
        <v>4.0925694444444449</v>
      </c>
      <c r="AP408" s="33">
        <f t="shared" si="331"/>
        <v>4.0925694444444449</v>
      </c>
      <c r="AQ408" s="33">
        <f t="shared" si="331"/>
        <v>4.0925694444444449</v>
      </c>
      <c r="AR408" s="33">
        <f t="shared" si="331"/>
        <v>4.0925694444444449</v>
      </c>
      <c r="AS408" s="33">
        <f t="shared" si="331"/>
        <v>4.0925694444444449</v>
      </c>
      <c r="AT408" s="33">
        <f t="shared" si="331"/>
        <v>4.0925694444444449</v>
      </c>
      <c r="AU408" s="33">
        <f t="shared" si="331"/>
        <v>4.0925694444444449</v>
      </c>
      <c r="AV408" s="33">
        <f t="shared" si="331"/>
        <v>4.0925694444444449</v>
      </c>
    </row>
    <row r="409" spans="1:48" x14ac:dyDescent="0.25">
      <c r="F409" s="17"/>
    </row>
    <row r="410" spans="1:48" x14ac:dyDescent="0.25">
      <c r="F410" s="17"/>
    </row>
    <row r="411" spans="1:48" s="11" customFormat="1" x14ac:dyDescent="0.25">
      <c r="A411" s="151">
        <v>45324</v>
      </c>
      <c r="B411" s="41">
        <v>8068703134</v>
      </c>
      <c r="C411" s="27">
        <v>806870301</v>
      </c>
      <c r="D411" s="149">
        <v>2672.7</v>
      </c>
      <c r="E411" s="149">
        <v>2242.1799999999998</v>
      </c>
      <c r="F411" s="149">
        <v>18.559999999999999</v>
      </c>
      <c r="G411" s="26">
        <v>144</v>
      </c>
      <c r="AM411" s="129"/>
      <c r="AN411" s="129">
        <f>($E$411/$G$411)*0.5</f>
        <v>7.7853472222222218</v>
      </c>
      <c r="AO411" s="129">
        <f t="shared" ref="AO411:AV411" si="332">($E$411/$G$411)</f>
        <v>15.570694444444444</v>
      </c>
      <c r="AP411" s="129">
        <f t="shared" si="332"/>
        <v>15.570694444444444</v>
      </c>
      <c r="AQ411" s="129">
        <f t="shared" si="332"/>
        <v>15.570694444444444</v>
      </c>
      <c r="AR411" s="129">
        <f t="shared" si="332"/>
        <v>15.570694444444444</v>
      </c>
      <c r="AS411" s="129">
        <f t="shared" si="332"/>
        <v>15.570694444444444</v>
      </c>
      <c r="AT411" s="129">
        <f t="shared" si="332"/>
        <v>15.570694444444444</v>
      </c>
      <c r="AU411" s="129">
        <f t="shared" si="332"/>
        <v>15.570694444444444</v>
      </c>
      <c r="AV411" s="129">
        <f t="shared" si="332"/>
        <v>15.570694444444444</v>
      </c>
    </row>
    <row r="412" spans="1:48" s="11" customFormat="1" x14ac:dyDescent="0.25">
      <c r="A412" s="151">
        <v>45324</v>
      </c>
      <c r="B412" s="41">
        <v>7341201133</v>
      </c>
      <c r="C412" s="27">
        <v>734120101</v>
      </c>
      <c r="D412" s="149">
        <v>2801.7</v>
      </c>
      <c r="E412" s="149">
        <v>2350.39</v>
      </c>
      <c r="F412" s="149">
        <v>19.46</v>
      </c>
      <c r="G412" s="26">
        <v>144</v>
      </c>
      <c r="AF412" s="154"/>
      <c r="AM412" s="129"/>
      <c r="AN412" s="129">
        <f>($E$412/$G$412)*0.5</f>
        <v>8.1610763888888886</v>
      </c>
      <c r="AO412" s="129">
        <f t="shared" ref="AO412:AV412" si="333">($E$412/$G$412)</f>
        <v>16.322152777777777</v>
      </c>
      <c r="AP412" s="129">
        <f t="shared" si="333"/>
        <v>16.322152777777777</v>
      </c>
      <c r="AQ412" s="129">
        <f t="shared" si="333"/>
        <v>16.322152777777777</v>
      </c>
      <c r="AR412" s="129">
        <f t="shared" si="333"/>
        <v>16.322152777777777</v>
      </c>
      <c r="AS412" s="129">
        <f t="shared" si="333"/>
        <v>16.322152777777777</v>
      </c>
      <c r="AT412" s="129">
        <f t="shared" si="333"/>
        <v>16.322152777777777</v>
      </c>
      <c r="AU412" s="129">
        <f t="shared" si="333"/>
        <v>16.322152777777777</v>
      </c>
      <c r="AV412" s="129">
        <f t="shared" si="333"/>
        <v>16.322152777777777</v>
      </c>
    </row>
    <row r="413" spans="1:48" s="11" customFormat="1" x14ac:dyDescent="0.25">
      <c r="A413" s="151">
        <v>45331</v>
      </c>
      <c r="B413" s="146">
        <v>1683147097</v>
      </c>
      <c r="C413" s="137">
        <v>168314700</v>
      </c>
      <c r="D413" s="150">
        <v>7799.52</v>
      </c>
      <c r="E413" s="150">
        <v>6543.15</v>
      </c>
      <c r="F413" s="150">
        <v>54.16</v>
      </c>
      <c r="G413" s="136">
        <v>144</v>
      </c>
      <c r="AM413" s="129"/>
      <c r="AN413" s="153">
        <f>($E$413/$G$413)*0.5</f>
        <v>22.719270833333333</v>
      </c>
      <c r="AO413" s="129">
        <f t="shared" ref="AO413:AV413" si="334">($E$413/$G$413)</f>
        <v>45.438541666666666</v>
      </c>
      <c r="AP413" s="129">
        <f t="shared" si="334"/>
        <v>45.438541666666666</v>
      </c>
      <c r="AQ413" s="129">
        <f t="shared" si="334"/>
        <v>45.438541666666666</v>
      </c>
      <c r="AR413" s="129">
        <f t="shared" si="334"/>
        <v>45.438541666666666</v>
      </c>
      <c r="AS413" s="129">
        <f t="shared" si="334"/>
        <v>45.438541666666666</v>
      </c>
      <c r="AT413" s="129">
        <f t="shared" si="334"/>
        <v>45.438541666666666</v>
      </c>
      <c r="AU413" s="129">
        <f t="shared" si="334"/>
        <v>45.438541666666666</v>
      </c>
      <c r="AV413" s="129">
        <f t="shared" si="334"/>
        <v>45.438541666666666</v>
      </c>
    </row>
    <row r="414" spans="1:48" s="11" customFormat="1" x14ac:dyDescent="0.25">
      <c r="A414" s="151">
        <v>45331</v>
      </c>
      <c r="B414" s="146">
        <v>2388101112</v>
      </c>
      <c r="C414" s="137">
        <v>238810101</v>
      </c>
      <c r="D414" s="150">
        <v>780.51</v>
      </c>
      <c r="E414" s="150">
        <v>654.79</v>
      </c>
      <c r="F414" s="150">
        <v>5.42</v>
      </c>
      <c r="G414" s="136">
        <v>144</v>
      </c>
      <c r="AM414" s="129"/>
      <c r="AN414" s="153">
        <f>($E$414/$G$414)*0.5</f>
        <v>2.2735763888888889</v>
      </c>
      <c r="AO414" s="129">
        <f t="shared" ref="AO414:AV414" si="335">($E$414/$G$414)</f>
        <v>4.5471527777777778</v>
      </c>
      <c r="AP414" s="129">
        <f t="shared" si="335"/>
        <v>4.5471527777777778</v>
      </c>
      <c r="AQ414" s="129">
        <f t="shared" si="335"/>
        <v>4.5471527777777778</v>
      </c>
      <c r="AR414" s="129">
        <f t="shared" si="335"/>
        <v>4.5471527777777778</v>
      </c>
      <c r="AS414" s="129">
        <f t="shared" si="335"/>
        <v>4.5471527777777778</v>
      </c>
      <c r="AT414" s="129">
        <f t="shared" si="335"/>
        <v>4.5471527777777778</v>
      </c>
      <c r="AU414" s="129">
        <f t="shared" si="335"/>
        <v>4.5471527777777778</v>
      </c>
      <c r="AV414" s="129">
        <f t="shared" si="335"/>
        <v>4.5471527777777778</v>
      </c>
    </row>
    <row r="415" spans="1:48" s="11" customFormat="1" x14ac:dyDescent="0.25">
      <c r="A415" s="151">
        <v>45331</v>
      </c>
      <c r="B415" s="146">
        <v>8702613137</v>
      </c>
      <c r="C415" s="137">
        <v>870261301</v>
      </c>
      <c r="D415" s="150">
        <v>4967.43</v>
      </c>
      <c r="E415" s="150">
        <v>4167.26</v>
      </c>
      <c r="F415" s="150">
        <v>34.5</v>
      </c>
      <c r="G415" s="136">
        <v>144</v>
      </c>
      <c r="AM415" s="129"/>
      <c r="AN415" s="153">
        <f>($E$415/$G$415)*0.5</f>
        <v>14.469652777777778</v>
      </c>
      <c r="AO415" s="129">
        <f t="shared" ref="AO415:AV415" si="336">($E$415/$G$415)</f>
        <v>28.939305555555556</v>
      </c>
      <c r="AP415" s="129">
        <f t="shared" si="336"/>
        <v>28.939305555555556</v>
      </c>
      <c r="AQ415" s="129">
        <f t="shared" si="336"/>
        <v>28.939305555555556</v>
      </c>
      <c r="AR415" s="129">
        <f t="shared" si="336"/>
        <v>28.939305555555556</v>
      </c>
      <c r="AS415" s="129">
        <f t="shared" si="336"/>
        <v>28.939305555555556</v>
      </c>
      <c r="AT415" s="129">
        <f t="shared" si="336"/>
        <v>28.939305555555556</v>
      </c>
      <c r="AU415" s="129">
        <f t="shared" si="336"/>
        <v>28.939305555555556</v>
      </c>
      <c r="AV415" s="129">
        <f t="shared" si="336"/>
        <v>28.939305555555556</v>
      </c>
    </row>
    <row r="416" spans="1:48" s="11" customFormat="1" x14ac:dyDescent="0.25">
      <c r="A416" s="151">
        <v>45331</v>
      </c>
      <c r="B416" s="146">
        <v>774313119</v>
      </c>
      <c r="C416" s="137">
        <v>77431301</v>
      </c>
      <c r="D416" s="150">
        <v>1606.63</v>
      </c>
      <c r="E416" s="150">
        <v>1347.83</v>
      </c>
      <c r="F416" s="150">
        <v>11.16</v>
      </c>
      <c r="G416" s="136">
        <v>144</v>
      </c>
      <c r="AM416" s="129"/>
      <c r="AN416" s="153">
        <f>($E$416/$G$416)*0.5</f>
        <v>4.6799652777777778</v>
      </c>
      <c r="AO416" s="129">
        <f t="shared" ref="AO416:AV416" si="337">($E$416/$G$416)</f>
        <v>9.3599305555555556</v>
      </c>
      <c r="AP416" s="129">
        <f t="shared" si="337"/>
        <v>9.3599305555555556</v>
      </c>
      <c r="AQ416" s="129">
        <f t="shared" si="337"/>
        <v>9.3599305555555556</v>
      </c>
      <c r="AR416" s="129">
        <f t="shared" si="337"/>
        <v>9.3599305555555556</v>
      </c>
      <c r="AS416" s="129">
        <f t="shared" si="337"/>
        <v>9.3599305555555556</v>
      </c>
      <c r="AT416" s="129">
        <f t="shared" si="337"/>
        <v>9.3599305555555556</v>
      </c>
      <c r="AU416" s="129">
        <f t="shared" si="337"/>
        <v>9.3599305555555556</v>
      </c>
      <c r="AV416" s="129">
        <f t="shared" si="337"/>
        <v>9.3599305555555556</v>
      </c>
    </row>
    <row r="417" spans="1:49" s="11" customFormat="1" x14ac:dyDescent="0.25">
      <c r="A417" s="151">
        <v>45339</v>
      </c>
      <c r="B417" s="41">
        <v>2600505176</v>
      </c>
      <c r="C417" s="27">
        <v>260050501</v>
      </c>
      <c r="D417" s="149">
        <v>333.09</v>
      </c>
      <c r="E417" s="149">
        <v>279.43</v>
      </c>
      <c r="F417" s="149">
        <v>2.31</v>
      </c>
      <c r="G417" s="26">
        <v>144</v>
      </c>
      <c r="AM417" s="129"/>
      <c r="AN417" s="129">
        <f>($E$417/$G$417)*0.5</f>
        <v>0.97024305555555557</v>
      </c>
      <c r="AO417" s="129">
        <f t="shared" ref="AO417:AV417" si="338">($E$417/$G$417)</f>
        <v>1.9404861111111111</v>
      </c>
      <c r="AP417" s="129">
        <f t="shared" si="338"/>
        <v>1.9404861111111111</v>
      </c>
      <c r="AQ417" s="129">
        <f t="shared" si="338"/>
        <v>1.9404861111111111</v>
      </c>
      <c r="AR417" s="129">
        <f t="shared" si="338"/>
        <v>1.9404861111111111</v>
      </c>
      <c r="AS417" s="129">
        <f t="shared" si="338"/>
        <v>1.9404861111111111</v>
      </c>
      <c r="AT417" s="129">
        <f t="shared" si="338"/>
        <v>1.9404861111111111</v>
      </c>
      <c r="AU417" s="129">
        <f t="shared" si="338"/>
        <v>1.9404861111111111</v>
      </c>
      <c r="AV417" s="129">
        <f t="shared" si="338"/>
        <v>1.9404861111111111</v>
      </c>
    </row>
    <row r="418" spans="1:49" s="11" customFormat="1" x14ac:dyDescent="0.25">
      <c r="A418" s="151">
        <v>45339</v>
      </c>
      <c r="B418" s="41">
        <v>3352503148</v>
      </c>
      <c r="C418" s="27">
        <v>335250301</v>
      </c>
      <c r="D418" s="149">
        <v>558.27</v>
      </c>
      <c r="E418" s="149">
        <v>468.34</v>
      </c>
      <c r="F418" s="149">
        <v>3.88</v>
      </c>
      <c r="G418" s="26">
        <v>144</v>
      </c>
      <c r="AM418" s="129"/>
      <c r="AN418" s="129">
        <f>($E$418/$G$418)*0.5</f>
        <v>1.6261805555555555</v>
      </c>
      <c r="AO418" s="129">
        <f t="shared" ref="AO418:AV418" si="339">($E$418/$G$418)</f>
        <v>3.252361111111111</v>
      </c>
      <c r="AP418" s="129">
        <f t="shared" si="339"/>
        <v>3.252361111111111</v>
      </c>
      <c r="AQ418" s="129">
        <f t="shared" si="339"/>
        <v>3.252361111111111</v>
      </c>
      <c r="AR418" s="129">
        <f t="shared" si="339"/>
        <v>3.252361111111111</v>
      </c>
      <c r="AS418" s="129">
        <f t="shared" si="339"/>
        <v>3.252361111111111</v>
      </c>
      <c r="AT418" s="129">
        <f t="shared" si="339"/>
        <v>3.252361111111111</v>
      </c>
      <c r="AU418" s="129">
        <f t="shared" si="339"/>
        <v>3.252361111111111</v>
      </c>
      <c r="AV418" s="129">
        <f t="shared" si="339"/>
        <v>3.252361111111111</v>
      </c>
    </row>
    <row r="419" spans="1:49" s="11" customFormat="1" x14ac:dyDescent="0.25">
      <c r="A419" s="151">
        <v>45339</v>
      </c>
      <c r="B419" s="41">
        <v>3372317222</v>
      </c>
      <c r="C419" s="27">
        <v>337231701</v>
      </c>
      <c r="D419" s="149">
        <v>32.409999999999997</v>
      </c>
      <c r="E419" s="149">
        <v>27.19</v>
      </c>
      <c r="F419" s="149">
        <v>0.23</v>
      </c>
      <c r="G419" s="26">
        <v>144</v>
      </c>
      <c r="AM419" s="129"/>
      <c r="AN419" s="129">
        <f>($E$419/$G$419)*0.5</f>
        <v>9.4409722222222228E-2</v>
      </c>
      <c r="AO419" s="129">
        <f t="shared" ref="AO419:AV419" si="340">($E$419/$G$419)</f>
        <v>0.18881944444444446</v>
      </c>
      <c r="AP419" s="129">
        <f t="shared" si="340"/>
        <v>0.18881944444444446</v>
      </c>
      <c r="AQ419" s="129">
        <f t="shared" si="340"/>
        <v>0.18881944444444446</v>
      </c>
      <c r="AR419" s="129">
        <f t="shared" si="340"/>
        <v>0.18881944444444446</v>
      </c>
      <c r="AS419" s="129">
        <f t="shared" si="340"/>
        <v>0.18881944444444446</v>
      </c>
      <c r="AT419" s="129">
        <f t="shared" si="340"/>
        <v>0.18881944444444446</v>
      </c>
      <c r="AU419" s="129">
        <f t="shared" si="340"/>
        <v>0.18881944444444446</v>
      </c>
      <c r="AV419" s="129">
        <f t="shared" si="340"/>
        <v>0.18881944444444446</v>
      </c>
    </row>
    <row r="420" spans="1:49" s="11" customFormat="1" x14ac:dyDescent="0.25">
      <c r="A420" s="151">
        <v>45339</v>
      </c>
      <c r="B420" s="41">
        <v>8903313223</v>
      </c>
      <c r="C420" s="27">
        <v>890331301</v>
      </c>
      <c r="D420" s="149">
        <v>1251.92</v>
      </c>
      <c r="E420" s="149">
        <v>1050.26</v>
      </c>
      <c r="F420" s="149">
        <v>8.69</v>
      </c>
      <c r="G420" s="26">
        <v>144</v>
      </c>
      <c r="AM420" s="129"/>
      <c r="AN420" s="129">
        <f>($E$420/$G$420)*0.5</f>
        <v>3.6467361111111112</v>
      </c>
      <c r="AO420" s="129">
        <f t="shared" ref="AO420:AV420" si="341">($E$420/$G$420)</f>
        <v>7.2934722222222224</v>
      </c>
      <c r="AP420" s="129">
        <f t="shared" si="341"/>
        <v>7.2934722222222224</v>
      </c>
      <c r="AQ420" s="129">
        <f t="shared" si="341"/>
        <v>7.2934722222222224</v>
      </c>
      <c r="AR420" s="129">
        <f t="shared" si="341"/>
        <v>7.2934722222222224</v>
      </c>
      <c r="AS420" s="129">
        <f t="shared" si="341"/>
        <v>7.2934722222222224</v>
      </c>
      <c r="AT420" s="129">
        <f t="shared" si="341"/>
        <v>7.2934722222222224</v>
      </c>
      <c r="AU420" s="129">
        <f t="shared" si="341"/>
        <v>7.2934722222222224</v>
      </c>
      <c r="AV420" s="129">
        <f t="shared" si="341"/>
        <v>7.2934722222222224</v>
      </c>
    </row>
    <row r="421" spans="1:49" s="11" customFormat="1" x14ac:dyDescent="0.25">
      <c r="A421" s="151">
        <v>45345</v>
      </c>
      <c r="B421" s="41">
        <v>7580310143</v>
      </c>
      <c r="C421" s="27">
        <v>758031001</v>
      </c>
      <c r="D421" s="149">
        <v>228.52</v>
      </c>
      <c r="E421" s="149">
        <v>191.71</v>
      </c>
      <c r="F421" s="149">
        <v>1.59</v>
      </c>
      <c r="G421" s="26">
        <v>144</v>
      </c>
      <c r="AM421" s="129"/>
      <c r="AN421" s="129">
        <f>($E$421/$G$421)*0.5</f>
        <v>0.66565972222222225</v>
      </c>
      <c r="AO421" s="129">
        <f t="shared" ref="AO421:AV421" si="342">($E$421/$G$421)</f>
        <v>1.3313194444444445</v>
      </c>
      <c r="AP421" s="129">
        <f t="shared" si="342"/>
        <v>1.3313194444444445</v>
      </c>
      <c r="AQ421" s="129">
        <f t="shared" si="342"/>
        <v>1.3313194444444445</v>
      </c>
      <c r="AR421" s="129">
        <f t="shared" si="342"/>
        <v>1.3313194444444445</v>
      </c>
      <c r="AS421" s="129">
        <f t="shared" si="342"/>
        <v>1.3313194444444445</v>
      </c>
      <c r="AT421" s="129">
        <f t="shared" si="342"/>
        <v>1.3313194444444445</v>
      </c>
      <c r="AU421" s="129">
        <f t="shared" si="342"/>
        <v>1.3313194444444445</v>
      </c>
      <c r="AV421" s="129">
        <f t="shared" si="342"/>
        <v>1.3313194444444445</v>
      </c>
    </row>
    <row r="422" spans="1:49" s="11" customFormat="1" x14ac:dyDescent="0.25">
      <c r="A422" s="151">
        <v>45345</v>
      </c>
      <c r="B422" s="41">
        <v>338417145</v>
      </c>
      <c r="C422" s="27">
        <v>33841701</v>
      </c>
      <c r="D422" s="149">
        <v>7055.24</v>
      </c>
      <c r="E422" s="149">
        <v>5918.76</v>
      </c>
      <c r="F422" s="149">
        <v>48.99</v>
      </c>
      <c r="G422" s="26">
        <v>144</v>
      </c>
      <c r="AM422" s="129"/>
      <c r="AN422" s="129">
        <f>($E$422/$G$422)*0.5</f>
        <v>20.55125</v>
      </c>
      <c r="AO422" s="129">
        <f t="shared" ref="AO422:AV422" si="343">($E$422/$G$422)</f>
        <v>41.102499999999999</v>
      </c>
      <c r="AP422" s="129">
        <f t="shared" si="343"/>
        <v>41.102499999999999</v>
      </c>
      <c r="AQ422" s="129">
        <f t="shared" si="343"/>
        <v>41.102499999999999</v>
      </c>
      <c r="AR422" s="129">
        <f t="shared" si="343"/>
        <v>41.102499999999999</v>
      </c>
      <c r="AS422" s="129">
        <f t="shared" si="343"/>
        <v>41.102499999999999</v>
      </c>
      <c r="AT422" s="129">
        <f t="shared" si="343"/>
        <v>41.102499999999999</v>
      </c>
      <c r="AU422" s="129">
        <f t="shared" si="343"/>
        <v>41.102499999999999</v>
      </c>
      <c r="AV422" s="129">
        <f t="shared" si="343"/>
        <v>41.102499999999999</v>
      </c>
    </row>
    <row r="423" spans="1:49" s="11" customFormat="1" x14ac:dyDescent="0.25">
      <c r="A423" s="151">
        <v>45345</v>
      </c>
      <c r="B423" s="41">
        <v>8931207152</v>
      </c>
      <c r="C423" s="27">
        <v>893120701</v>
      </c>
      <c r="D423" s="149">
        <v>174.42</v>
      </c>
      <c r="E423" s="149">
        <v>146.32</v>
      </c>
      <c r="F423" s="149">
        <v>1.21</v>
      </c>
      <c r="G423" s="26">
        <v>144</v>
      </c>
      <c r="AM423" s="129"/>
      <c r="AN423" s="152">
        <f>($E$423/$G$423)*0.5</f>
        <v>0.50805555555555548</v>
      </c>
      <c r="AO423" s="152">
        <f t="shared" ref="AO423:AV423" si="344">($E$423/$G$423)</f>
        <v>1.016111111111111</v>
      </c>
      <c r="AP423" s="152">
        <f t="shared" si="344"/>
        <v>1.016111111111111</v>
      </c>
      <c r="AQ423" s="129">
        <f t="shared" si="344"/>
        <v>1.016111111111111</v>
      </c>
      <c r="AR423" s="129">
        <f t="shared" si="344"/>
        <v>1.016111111111111</v>
      </c>
      <c r="AS423" s="129">
        <f t="shared" si="344"/>
        <v>1.016111111111111</v>
      </c>
      <c r="AT423" s="129">
        <f t="shared" si="344"/>
        <v>1.016111111111111</v>
      </c>
      <c r="AU423" s="129">
        <f t="shared" si="344"/>
        <v>1.016111111111111</v>
      </c>
      <c r="AV423" s="129">
        <f t="shared" si="344"/>
        <v>1.016111111111111</v>
      </c>
    </row>
    <row r="424" spans="1:49" x14ac:dyDescent="0.25">
      <c r="F424" s="17"/>
      <c r="AM424" s="43" t="s">
        <v>619</v>
      </c>
      <c r="AN424" s="35">
        <f>(SUM(AN202:AN423)+SUM(AM399:AM408))-SUM(AN413:AN416)</f>
        <v>3553.1892001584583</v>
      </c>
      <c r="AO424" s="156">
        <f>SUM(AO202:AO423)+SUM(AN413:AN416)</f>
        <v>3657.4052418251249</v>
      </c>
      <c r="AP424" s="35">
        <f>SUM(AP202:AP423)</f>
        <v>3613.2627765473471</v>
      </c>
      <c r="AQ424" s="35"/>
      <c r="AR424" s="35"/>
      <c r="AS424" s="35"/>
      <c r="AT424" s="35"/>
      <c r="AU424" s="35"/>
      <c r="AV424" s="35"/>
      <c r="AW424" s="155"/>
    </row>
    <row r="425" spans="1:49" x14ac:dyDescent="0.25">
      <c r="F425" s="17"/>
    </row>
    <row r="426" spans="1:49" s="11" customFormat="1" x14ac:dyDescent="0.25">
      <c r="A426" s="151">
        <v>45429</v>
      </c>
      <c r="B426" s="41">
        <v>6907114147</v>
      </c>
      <c r="C426" s="27">
        <v>690711401</v>
      </c>
      <c r="D426" s="149">
        <v>1030.93</v>
      </c>
      <c r="E426" s="149">
        <v>864.86</v>
      </c>
      <c r="F426" s="149">
        <v>7.16</v>
      </c>
      <c r="G426" s="26">
        <v>144</v>
      </c>
      <c r="AM426" s="129"/>
      <c r="AN426" s="129"/>
      <c r="AO426" s="129"/>
      <c r="AP426" s="129"/>
      <c r="AQ426" s="129">
        <f>($E$426/$G$426)*0.5</f>
        <v>3.0029861111111114</v>
      </c>
      <c r="AR426" s="129">
        <f>($E$426/$G$426)</f>
        <v>6.0059722222222227</v>
      </c>
      <c r="AS426" s="129">
        <f>($E$426/$G$426)</f>
        <v>6.0059722222222227</v>
      </c>
      <c r="AT426" s="129">
        <f>($E$426/$G$426)</f>
        <v>6.0059722222222227</v>
      </c>
      <c r="AU426" s="129">
        <f>($E$426/$G$426)</f>
        <v>6.0059722222222227</v>
      </c>
      <c r="AV426" s="129">
        <f>($E$426/$G$426)</f>
        <v>6.0059722222222227</v>
      </c>
    </row>
    <row r="427" spans="1:49" s="11" customFormat="1" x14ac:dyDescent="0.25">
      <c r="A427" s="151">
        <v>45429</v>
      </c>
      <c r="B427" s="41">
        <v>9802604126</v>
      </c>
      <c r="C427" s="27">
        <v>980260401</v>
      </c>
      <c r="D427" s="149">
        <v>266.91000000000003</v>
      </c>
      <c r="E427" s="149">
        <v>223.91</v>
      </c>
      <c r="F427" s="149">
        <v>1.85</v>
      </c>
      <c r="G427" s="26">
        <v>144</v>
      </c>
      <c r="AF427" s="154"/>
      <c r="AM427" s="129"/>
      <c r="AN427" s="129"/>
      <c r="AO427" s="129"/>
      <c r="AP427" s="129"/>
      <c r="AQ427" s="129">
        <f>($E$427/$G$427)*0.5</f>
        <v>0.77746527777777774</v>
      </c>
      <c r="AR427" s="129">
        <f>($E$427/$G$427)</f>
        <v>1.5549305555555555</v>
      </c>
      <c r="AS427" s="129">
        <f>($E$427/$G$427)</f>
        <v>1.5549305555555555</v>
      </c>
      <c r="AT427" s="129">
        <f>($E$427/$G$427)</f>
        <v>1.5549305555555555</v>
      </c>
      <c r="AU427" s="129">
        <f>($E$427/$G$427)</f>
        <v>1.5549305555555555</v>
      </c>
      <c r="AV427" s="129">
        <f>($E$427/$G$427)</f>
        <v>1.5549305555555555</v>
      </c>
    </row>
    <row r="428" spans="1:49" s="11" customFormat="1" x14ac:dyDescent="0.25">
      <c r="A428" s="151">
        <v>45436</v>
      </c>
      <c r="B428" s="164">
        <v>4561809144</v>
      </c>
      <c r="C428" s="165">
        <v>456180901</v>
      </c>
      <c r="D428" s="166">
        <v>1613.54</v>
      </c>
      <c r="E428" s="166">
        <v>1353.63</v>
      </c>
      <c r="F428" s="166">
        <v>11.21</v>
      </c>
      <c r="G428" s="167">
        <v>144</v>
      </c>
      <c r="AM428" s="129"/>
      <c r="AN428" s="129"/>
      <c r="AO428" s="129"/>
      <c r="AP428" s="129"/>
      <c r="AQ428" s="129">
        <f>($E$428/$G$428)*0.5</f>
        <v>4.7001041666666667</v>
      </c>
      <c r="AR428" s="129">
        <f>($E$428/$G$428)</f>
        <v>9.4002083333333335</v>
      </c>
      <c r="AS428" s="129">
        <f>($E$428/$G$428)</f>
        <v>9.4002083333333335</v>
      </c>
      <c r="AT428" s="129">
        <f>($E$428/$G$428)</f>
        <v>9.4002083333333335</v>
      </c>
      <c r="AU428" s="129">
        <f>($E$428/$G$428)</f>
        <v>9.4002083333333335</v>
      </c>
      <c r="AV428" s="129">
        <f>($E$428/$G$428)</f>
        <v>9.4002083333333335</v>
      </c>
    </row>
    <row r="429" spans="1:49" s="11" customFormat="1" x14ac:dyDescent="0.25">
      <c r="A429" s="151">
        <v>45436</v>
      </c>
      <c r="B429" s="164">
        <v>6727606126</v>
      </c>
      <c r="C429" s="165">
        <v>672760601</v>
      </c>
      <c r="D429" s="166">
        <v>1127.26</v>
      </c>
      <c r="E429" s="166">
        <v>945.68</v>
      </c>
      <c r="F429" s="166">
        <v>7.83</v>
      </c>
      <c r="G429" s="167">
        <v>144</v>
      </c>
      <c r="AM429" s="129"/>
      <c r="AN429" s="129"/>
      <c r="AO429" s="129"/>
      <c r="AP429" s="129"/>
      <c r="AQ429" s="129">
        <f>($E$429/$G$429)*0.5</f>
        <v>3.283611111111111</v>
      </c>
      <c r="AR429" s="129">
        <f>($E$429/$G$429)</f>
        <v>6.5672222222222221</v>
      </c>
      <c r="AS429" s="129">
        <f>($E$429/$G$429)</f>
        <v>6.5672222222222221</v>
      </c>
      <c r="AT429" s="129">
        <f>($E$429/$G$429)</f>
        <v>6.5672222222222221</v>
      </c>
      <c r="AU429" s="129">
        <f>($E$429/$G$429)</f>
        <v>6.5672222222222221</v>
      </c>
      <c r="AV429" s="129">
        <f>($E$429/$G$429)</f>
        <v>6.5672222222222221</v>
      </c>
    </row>
    <row r="430" spans="1:49" s="11" customFormat="1" x14ac:dyDescent="0.25">
      <c r="A430" s="151">
        <v>45436</v>
      </c>
      <c r="B430" s="164">
        <v>8261303139</v>
      </c>
      <c r="C430" s="165">
        <v>826130301</v>
      </c>
      <c r="D430" s="166">
        <v>1499.11</v>
      </c>
      <c r="E430" s="166">
        <v>1257.6300000000001</v>
      </c>
      <c r="F430" s="166">
        <v>10.41</v>
      </c>
      <c r="G430" s="167">
        <v>144</v>
      </c>
      <c r="AM430" s="129"/>
      <c r="AN430" s="129"/>
      <c r="AO430" s="129"/>
      <c r="AP430" s="129"/>
      <c r="AQ430" s="129">
        <f>($E$430/$G$430)*0.5</f>
        <v>4.3667708333333337</v>
      </c>
      <c r="AR430" s="129">
        <f>($E$430/$G$430)</f>
        <v>8.7335416666666674</v>
      </c>
      <c r="AS430" s="129">
        <f>($E$430/$G$430)</f>
        <v>8.7335416666666674</v>
      </c>
      <c r="AT430" s="129">
        <f>($E$430/$G$430)</f>
        <v>8.7335416666666674</v>
      </c>
      <c r="AU430" s="129">
        <f>($E$430/$G$430)</f>
        <v>8.7335416666666674</v>
      </c>
      <c r="AV430" s="129">
        <f>($E$430/$G$430)</f>
        <v>8.7335416666666674</v>
      </c>
    </row>
    <row r="431" spans="1:49" s="11" customFormat="1" x14ac:dyDescent="0.25">
      <c r="A431" s="151">
        <v>45443</v>
      </c>
      <c r="B431" s="164">
        <v>8604515161</v>
      </c>
      <c r="C431" s="165">
        <v>860451501</v>
      </c>
      <c r="D431" s="166">
        <v>610.5</v>
      </c>
      <c r="E431" s="166">
        <v>512.16</v>
      </c>
      <c r="F431" s="166">
        <v>4.24</v>
      </c>
      <c r="G431" s="167">
        <v>144</v>
      </c>
      <c r="AM431" s="129"/>
      <c r="AN431" s="129"/>
      <c r="AO431" s="129"/>
      <c r="AP431" s="129"/>
      <c r="AQ431" s="129">
        <f>($E$431/$G$431)*0.5</f>
        <v>1.7783333333333333</v>
      </c>
      <c r="AR431" s="129">
        <f>($E$431/$G$431)</f>
        <v>3.5566666666666666</v>
      </c>
      <c r="AS431" s="129">
        <f>($E$431/$G$431)</f>
        <v>3.5566666666666666</v>
      </c>
      <c r="AT431" s="129">
        <f>($E$431/$G$431)</f>
        <v>3.5566666666666666</v>
      </c>
      <c r="AU431" s="129">
        <f>($E$431/$G$431)</f>
        <v>3.5566666666666666</v>
      </c>
      <c r="AV431" s="129">
        <f>($E$431/$G$431)</f>
        <v>3.5566666666666666</v>
      </c>
    </row>
    <row r="432" spans="1:49" s="11" customFormat="1" x14ac:dyDescent="0.25">
      <c r="A432" s="151">
        <v>45443</v>
      </c>
      <c r="B432" s="41">
        <v>3245212146</v>
      </c>
      <c r="C432" s="27">
        <v>324521201</v>
      </c>
      <c r="D432" s="149">
        <v>265.62</v>
      </c>
      <c r="E432" s="149">
        <v>222.83</v>
      </c>
      <c r="F432" s="149">
        <v>1.84</v>
      </c>
      <c r="G432" s="26">
        <v>144</v>
      </c>
      <c r="AM432" s="129"/>
      <c r="AN432" s="129"/>
      <c r="AO432" s="129"/>
      <c r="AP432" s="129"/>
      <c r="AQ432" s="129">
        <f>($E$432/$G$432)*0.5</f>
        <v>0.77371527777777782</v>
      </c>
      <c r="AR432" s="129">
        <f>($E$432/$G$432)</f>
        <v>1.5474305555555556</v>
      </c>
      <c r="AS432" s="129">
        <f>($E$432/$G$432)</f>
        <v>1.5474305555555556</v>
      </c>
      <c r="AT432" s="129">
        <f>($E$432/$G$432)</f>
        <v>1.5474305555555556</v>
      </c>
      <c r="AU432" s="129">
        <f>($E$432/$G$432)</f>
        <v>1.5474305555555556</v>
      </c>
      <c r="AV432" s="129">
        <f>($E$432/$G$432)</f>
        <v>1.5474305555555556</v>
      </c>
    </row>
    <row r="433" spans="1:48" s="11" customFormat="1" x14ac:dyDescent="0.25">
      <c r="A433" s="151">
        <v>45443</v>
      </c>
      <c r="B433" s="41">
        <v>1780806137</v>
      </c>
      <c r="C433" s="27">
        <v>178080601</v>
      </c>
      <c r="D433" s="149">
        <v>1251.75</v>
      </c>
      <c r="E433" s="149">
        <v>1050.1199999999999</v>
      </c>
      <c r="F433" s="149">
        <v>8.69</v>
      </c>
      <c r="G433" s="26">
        <v>144</v>
      </c>
      <c r="AM433" s="129"/>
      <c r="AN433" s="129"/>
      <c r="AO433" s="129"/>
      <c r="AP433" s="129"/>
      <c r="AQ433" s="129">
        <f>($E$433/$G$433)*0.5</f>
        <v>3.6462499999999998</v>
      </c>
      <c r="AR433" s="129">
        <f>($E$433/$G$433)</f>
        <v>7.2924999999999995</v>
      </c>
      <c r="AS433" s="129">
        <f>($E$433/$G$433)</f>
        <v>7.2924999999999995</v>
      </c>
      <c r="AT433" s="129">
        <f>($E$433/$G$433)</f>
        <v>7.2924999999999995</v>
      </c>
      <c r="AU433" s="129">
        <f>($E$433/$G$433)</f>
        <v>7.2924999999999995</v>
      </c>
      <c r="AV433" s="129">
        <f>($E$433/$G$433)</f>
        <v>7.2924999999999995</v>
      </c>
    </row>
    <row r="434" spans="1:48" s="11" customFormat="1" x14ac:dyDescent="0.25">
      <c r="A434" s="151">
        <v>45443</v>
      </c>
      <c r="B434" s="41">
        <v>4218206177</v>
      </c>
      <c r="C434" s="27">
        <v>421820601</v>
      </c>
      <c r="D434" s="149">
        <v>538.42999999999995</v>
      </c>
      <c r="E434" s="149">
        <v>451.7</v>
      </c>
      <c r="F434" s="149">
        <v>3.74</v>
      </c>
      <c r="G434" s="26">
        <v>144</v>
      </c>
      <c r="AM434" s="129"/>
      <c r="AN434" s="129"/>
      <c r="AO434" s="129"/>
      <c r="AP434" s="129"/>
      <c r="AQ434" s="129">
        <f>($E$434/$G$434)*0.5</f>
        <v>1.5684027777777778</v>
      </c>
      <c r="AR434" s="129">
        <f>($E$434/$G$434)</f>
        <v>3.1368055555555556</v>
      </c>
      <c r="AS434" s="129">
        <f>($E$434/$G$434)</f>
        <v>3.1368055555555556</v>
      </c>
      <c r="AT434" s="129">
        <f>($E$434/$G$434)</f>
        <v>3.1368055555555556</v>
      </c>
      <c r="AU434" s="129">
        <f>($E$434/$G$434)</f>
        <v>3.1368055555555556</v>
      </c>
      <c r="AV434" s="129">
        <f>($E$434/$G$434)</f>
        <v>3.1368055555555556</v>
      </c>
    </row>
    <row r="435" spans="1:48" s="11" customFormat="1" x14ac:dyDescent="0.25">
      <c r="A435" s="151">
        <v>45443</v>
      </c>
      <c r="B435" s="41">
        <v>7688205142</v>
      </c>
      <c r="C435" s="27">
        <v>768820501</v>
      </c>
      <c r="D435" s="149">
        <v>363.15</v>
      </c>
      <c r="E435" s="149">
        <v>304.64999999999998</v>
      </c>
      <c r="F435" s="149">
        <v>2.52</v>
      </c>
      <c r="G435" s="26">
        <v>144</v>
      </c>
      <c r="AM435" s="129"/>
      <c r="AN435" s="129"/>
      <c r="AO435" s="129"/>
      <c r="AP435" s="129"/>
      <c r="AQ435" s="129">
        <f>($E$435/$G$435)*0.5</f>
        <v>1.0578124999999998</v>
      </c>
      <c r="AR435" s="129">
        <f>($E$435/$G$435)</f>
        <v>2.1156249999999996</v>
      </c>
      <c r="AS435" s="129">
        <f>($E$435/$G$435)</f>
        <v>2.1156249999999996</v>
      </c>
      <c r="AT435" s="129">
        <f>($E$435/$G$435)</f>
        <v>2.1156249999999996</v>
      </c>
      <c r="AU435" s="129">
        <f>($E$435/$G$435)</f>
        <v>2.1156249999999996</v>
      </c>
      <c r="AV435" s="129">
        <f>($E$435/$G$435)</f>
        <v>2.1156249999999996</v>
      </c>
    </row>
    <row r="436" spans="1:48" s="11" customFormat="1" x14ac:dyDescent="0.25">
      <c r="A436" s="151">
        <v>45443</v>
      </c>
      <c r="B436" s="41">
        <v>8892606135</v>
      </c>
      <c r="C436" s="27">
        <v>889260601</v>
      </c>
      <c r="D436" s="149">
        <v>887.07</v>
      </c>
      <c r="E436" s="149">
        <v>744.18</v>
      </c>
      <c r="F436" s="149">
        <v>6.16</v>
      </c>
      <c r="G436" s="26">
        <v>144</v>
      </c>
      <c r="AM436" s="129"/>
      <c r="AN436" s="129"/>
      <c r="AO436" s="129"/>
      <c r="AP436" s="129"/>
      <c r="AQ436" s="129">
        <f>($E$436/$G$436)*0.5</f>
        <v>2.5839583333333334</v>
      </c>
      <c r="AR436" s="129">
        <f>($E$436/$G$436)</f>
        <v>5.1679166666666667</v>
      </c>
      <c r="AS436" s="129">
        <f>($E$436/$G$436)</f>
        <v>5.1679166666666667</v>
      </c>
      <c r="AT436" s="129">
        <f>($E$436/$G$436)</f>
        <v>5.1679166666666667</v>
      </c>
      <c r="AU436" s="129">
        <f>($E$436/$G$436)</f>
        <v>5.1679166666666667</v>
      </c>
      <c r="AV436" s="129">
        <f>($E$436/$G$436)</f>
        <v>5.1679166666666667</v>
      </c>
    </row>
    <row r="437" spans="1:48" s="11" customFormat="1" x14ac:dyDescent="0.25">
      <c r="A437" s="151">
        <v>45443</v>
      </c>
      <c r="B437" s="41">
        <v>7221300119</v>
      </c>
      <c r="C437" s="27">
        <v>722130001</v>
      </c>
      <c r="D437" s="149">
        <v>641.5</v>
      </c>
      <c r="E437" s="149">
        <v>538.16</v>
      </c>
      <c r="F437" s="149">
        <v>4.45</v>
      </c>
      <c r="G437" s="26">
        <v>144</v>
      </c>
      <c r="AM437" s="129"/>
      <c r="AN437" s="129"/>
      <c r="AO437" s="129"/>
      <c r="AP437" s="129"/>
      <c r="AQ437" s="129">
        <f>($E$437/$G$437)*0.5</f>
        <v>1.868611111111111</v>
      </c>
      <c r="AR437" s="129">
        <f>($E$437/$G$437)</f>
        <v>3.737222222222222</v>
      </c>
      <c r="AS437" s="129">
        <f>($E$437/$G$437)</f>
        <v>3.737222222222222</v>
      </c>
      <c r="AT437" s="129">
        <f>($E$437/$G$437)</f>
        <v>3.737222222222222</v>
      </c>
      <c r="AU437" s="129">
        <f>($E$437/$G$437)</f>
        <v>3.737222222222222</v>
      </c>
      <c r="AV437" s="129">
        <f>($E$437/$G$437)</f>
        <v>3.737222222222222</v>
      </c>
    </row>
    <row r="438" spans="1:48" s="11" customFormat="1" x14ac:dyDescent="0.25">
      <c r="A438" s="151">
        <v>45443</v>
      </c>
      <c r="B438" s="41">
        <v>9097108222</v>
      </c>
      <c r="C438" s="27">
        <v>909710801</v>
      </c>
      <c r="D438" s="149">
        <v>335.57</v>
      </c>
      <c r="E438" s="149">
        <v>281.51</v>
      </c>
      <c r="F438" s="149">
        <v>2.33</v>
      </c>
      <c r="G438" s="26">
        <v>144</v>
      </c>
      <c r="AM438" s="129"/>
      <c r="AN438" s="129"/>
      <c r="AO438" s="129"/>
      <c r="AP438" s="129"/>
      <c r="AQ438" s="129">
        <f>($E$438/$G$438)*0.5</f>
        <v>0.9774652777777777</v>
      </c>
      <c r="AR438" s="129">
        <f>($E$438/$G$438)</f>
        <v>1.9549305555555554</v>
      </c>
      <c r="AS438" s="129">
        <f>($E$438/$G$438)</f>
        <v>1.9549305555555554</v>
      </c>
      <c r="AT438" s="129">
        <f>($E$438/$G$438)</f>
        <v>1.9549305555555554</v>
      </c>
      <c r="AU438" s="129">
        <f>($E$438/$G$438)</f>
        <v>1.9549305555555554</v>
      </c>
      <c r="AV438" s="129">
        <f>($E$438/$G$438)</f>
        <v>1.9549305555555554</v>
      </c>
    </row>
    <row r="439" spans="1:48" s="11" customFormat="1" x14ac:dyDescent="0.25">
      <c r="A439" s="151">
        <v>45443</v>
      </c>
      <c r="B439" s="41">
        <v>1029116125</v>
      </c>
      <c r="C439" s="27">
        <v>102911601</v>
      </c>
      <c r="D439" s="149">
        <v>774.61</v>
      </c>
      <c r="E439" s="149">
        <v>649.84</v>
      </c>
      <c r="F439" s="149">
        <v>5.38</v>
      </c>
      <c r="G439" s="26">
        <v>144</v>
      </c>
      <c r="AM439" s="129"/>
      <c r="AN439" s="129"/>
      <c r="AO439" s="129"/>
      <c r="AP439" s="129"/>
      <c r="AQ439" s="129">
        <f>($E$439/$G$439)*0.5</f>
        <v>2.256388888888889</v>
      </c>
      <c r="AR439" s="129">
        <f>($E$439/$G$439)</f>
        <v>4.512777777777778</v>
      </c>
      <c r="AS439" s="129">
        <f>($E$439/$G$439)</f>
        <v>4.512777777777778</v>
      </c>
      <c r="AT439" s="129">
        <f>($E$439/$G$439)</f>
        <v>4.512777777777778</v>
      </c>
      <c r="AU439" s="129">
        <f>($E$439/$G$439)</f>
        <v>4.512777777777778</v>
      </c>
      <c r="AV439" s="129">
        <f>($E$439/$G$439)</f>
        <v>4.512777777777778</v>
      </c>
    </row>
    <row r="440" spans="1:48" s="11" customFormat="1" x14ac:dyDescent="0.25">
      <c r="A440" s="151">
        <v>45443</v>
      </c>
      <c r="B440" s="41">
        <v>1898108132</v>
      </c>
      <c r="C440" s="27">
        <v>189810801</v>
      </c>
      <c r="D440" s="149">
        <v>301.88</v>
      </c>
      <c r="E440" s="149">
        <v>253.26</v>
      </c>
      <c r="F440" s="149">
        <v>2.1</v>
      </c>
      <c r="G440" s="26">
        <v>144</v>
      </c>
      <c r="AM440" s="129"/>
      <c r="AN440" s="129"/>
      <c r="AO440" s="129"/>
      <c r="AP440" s="129"/>
      <c r="AQ440" s="129">
        <f>($E$440/$G$440)*0.5</f>
        <v>0.87937500000000002</v>
      </c>
      <c r="AR440" s="129">
        <f>($E$440/$G$440)</f>
        <v>1.75875</v>
      </c>
      <c r="AS440" s="129">
        <f>($E$440/$G$440)</f>
        <v>1.75875</v>
      </c>
      <c r="AT440" s="129">
        <f>($E$440/$G$440)</f>
        <v>1.75875</v>
      </c>
      <c r="AU440" s="129">
        <f>($E$440/$G$440)</f>
        <v>1.75875</v>
      </c>
      <c r="AV440" s="129">
        <f>($E$440/$G$440)</f>
        <v>1.75875</v>
      </c>
    </row>
    <row r="441" spans="1:48" s="11" customFormat="1" x14ac:dyDescent="0.25">
      <c r="A441" s="151">
        <v>45443</v>
      </c>
      <c r="B441" s="41">
        <v>7284112142</v>
      </c>
      <c r="C441" s="27">
        <v>728411201</v>
      </c>
      <c r="D441" s="149">
        <v>381.35</v>
      </c>
      <c r="E441" s="149">
        <v>319.93</v>
      </c>
      <c r="F441" s="149">
        <v>2.65</v>
      </c>
      <c r="G441" s="26">
        <v>144</v>
      </c>
      <c r="AM441" s="129"/>
      <c r="AN441" s="129"/>
      <c r="AO441" s="129"/>
      <c r="AP441" s="129"/>
      <c r="AQ441" s="152">
        <f>($E$441/$G$441)*0.5</f>
        <v>1.1108680555555557</v>
      </c>
      <c r="AR441" s="129">
        <f>($E$441/$G$441)</f>
        <v>2.2217361111111114</v>
      </c>
      <c r="AS441" s="129">
        <f>($E$441/$G$441)</f>
        <v>2.2217361111111114</v>
      </c>
      <c r="AT441" s="129">
        <f>($E$441/$G$441)</f>
        <v>2.2217361111111114</v>
      </c>
      <c r="AU441" s="129">
        <f>($E$441/$G$441)</f>
        <v>2.2217361111111114</v>
      </c>
      <c r="AV441" s="129">
        <f>($E$441/$G$441)</f>
        <v>2.2217361111111114</v>
      </c>
    </row>
    <row r="442" spans="1:48" x14ac:dyDescent="0.25">
      <c r="F442" s="17"/>
      <c r="AQ442" s="35">
        <f>SUM(AQ202:AQ441)</f>
        <v>3647.8948946029022</v>
      </c>
      <c r="AR442" s="35"/>
      <c r="AS442" s="35"/>
      <c r="AT442" s="35"/>
      <c r="AU442" s="35"/>
      <c r="AV442" s="35"/>
    </row>
    <row r="443" spans="1:48" x14ac:dyDescent="0.25">
      <c r="F443" s="17"/>
    </row>
    <row r="444" spans="1:48" x14ac:dyDescent="0.25">
      <c r="A444" s="151">
        <v>45457</v>
      </c>
      <c r="B444" s="41">
        <v>2665111157</v>
      </c>
      <c r="C444" s="27">
        <v>266511101</v>
      </c>
      <c r="D444" s="149">
        <v>4874.5</v>
      </c>
      <c r="E444" s="149">
        <v>4089.3</v>
      </c>
      <c r="F444" s="149">
        <v>33.85</v>
      </c>
      <c r="G444" s="26">
        <v>144</v>
      </c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29"/>
      <c r="AN444" s="129"/>
      <c r="AO444" s="129"/>
      <c r="AP444" s="129"/>
      <c r="AQ444" s="129"/>
      <c r="AR444" s="129">
        <f>($E$444/$G$444)*0.5</f>
        <v>14.198958333333334</v>
      </c>
      <c r="AS444" s="129">
        <f>($E$444/$G$444)</f>
        <v>28.397916666666667</v>
      </c>
      <c r="AT444" s="129">
        <f>($E$444/$G$444)</f>
        <v>28.397916666666667</v>
      </c>
      <c r="AU444" s="129">
        <f>($E$444/$G$444)</f>
        <v>28.397916666666667</v>
      </c>
      <c r="AV444" s="129">
        <f>($E$444/$G$444)</f>
        <v>28.397916666666667</v>
      </c>
    </row>
    <row r="445" spans="1:48" x14ac:dyDescent="0.25">
      <c r="A445" s="151">
        <v>45457</v>
      </c>
      <c r="B445" s="41">
        <v>8377306124</v>
      </c>
      <c r="C445" s="27">
        <v>837730601</v>
      </c>
      <c r="D445" s="149">
        <v>2254.81</v>
      </c>
      <c r="E445" s="149">
        <v>1891.6</v>
      </c>
      <c r="F445" s="149">
        <v>15.66</v>
      </c>
      <c r="G445" s="26">
        <v>144</v>
      </c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54"/>
      <c r="AG445" s="11"/>
      <c r="AH445" s="11"/>
      <c r="AI445" s="11"/>
      <c r="AJ445" s="11"/>
      <c r="AK445" s="11"/>
      <c r="AL445" s="11"/>
      <c r="AM445" s="129"/>
      <c r="AN445" s="129"/>
      <c r="AO445" s="129"/>
      <c r="AP445" s="129"/>
      <c r="AQ445" s="129"/>
      <c r="AR445" s="129">
        <f>($E$445/$G$445)*0.5</f>
        <v>6.5680555555555555</v>
      </c>
      <c r="AS445" s="129">
        <f>($E$445/$G$445)</f>
        <v>13.136111111111111</v>
      </c>
      <c r="AT445" s="129">
        <f>($E$445/$G$445)</f>
        <v>13.136111111111111</v>
      </c>
      <c r="AU445" s="129">
        <f>($E$445/$G$445)</f>
        <v>13.136111111111111</v>
      </c>
      <c r="AV445" s="129">
        <f>($E$445/$G$445)</f>
        <v>13.136111111111111</v>
      </c>
    </row>
    <row r="446" spans="1:48" x14ac:dyDescent="0.25">
      <c r="A446" s="151">
        <v>45457</v>
      </c>
      <c r="B446" s="41">
        <v>3280111154</v>
      </c>
      <c r="C446" s="27">
        <v>328011101</v>
      </c>
      <c r="D446" s="149">
        <v>177.89</v>
      </c>
      <c r="E446" s="149">
        <v>149.22999999999999</v>
      </c>
      <c r="F446" s="149">
        <v>1.24</v>
      </c>
      <c r="G446" s="26">
        <v>144</v>
      </c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29"/>
      <c r="AN446" s="129"/>
      <c r="AO446" s="129"/>
      <c r="AP446" s="129"/>
      <c r="AQ446" s="129"/>
      <c r="AR446" s="129">
        <f>($E$446/$G$446)*0.5</f>
        <v>0.51815972222222217</v>
      </c>
      <c r="AS446" s="129">
        <f>($E$446/$G$446)</f>
        <v>1.0363194444444443</v>
      </c>
      <c r="AT446" s="129">
        <f>($E$446/$G$446)</f>
        <v>1.0363194444444443</v>
      </c>
      <c r="AU446" s="129">
        <f>($E$446/$G$446)</f>
        <v>1.0363194444444443</v>
      </c>
      <c r="AV446" s="129">
        <f>($E$446/$G$446)</f>
        <v>1.0363194444444443</v>
      </c>
    </row>
    <row r="447" spans="1:48" x14ac:dyDescent="0.25">
      <c r="A447" s="151">
        <v>45457</v>
      </c>
      <c r="B447" s="41">
        <v>8071107149</v>
      </c>
      <c r="C447" s="27">
        <v>807110701</v>
      </c>
      <c r="D447" s="149">
        <v>5277.59</v>
      </c>
      <c r="E447" s="149">
        <v>4427.46</v>
      </c>
      <c r="F447" s="149">
        <v>36.65</v>
      </c>
      <c r="G447" s="26">
        <v>144</v>
      </c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29"/>
      <c r="AN447" s="129"/>
      <c r="AO447" s="129"/>
      <c r="AP447" s="129"/>
      <c r="AQ447" s="129"/>
      <c r="AR447" s="129">
        <f>($E$447/$G$447)*0.5</f>
        <v>15.373125</v>
      </c>
      <c r="AS447" s="129">
        <f>($E$447/$G$447)</f>
        <v>30.74625</v>
      </c>
      <c r="AT447" s="129">
        <f>($E$447/$G$447)</f>
        <v>30.74625</v>
      </c>
      <c r="AU447" s="129">
        <f>($E$447/$G$447)</f>
        <v>30.74625</v>
      </c>
      <c r="AV447" s="129">
        <f>($E$447/$G$447)</f>
        <v>30.74625</v>
      </c>
    </row>
    <row r="448" spans="1:48" x14ac:dyDescent="0.25">
      <c r="A448" s="151">
        <v>45464</v>
      </c>
      <c r="B448" s="41">
        <v>3130605127</v>
      </c>
      <c r="C448" s="27">
        <v>313060501</v>
      </c>
      <c r="D448" s="149">
        <v>1291.76</v>
      </c>
      <c r="E448" s="149">
        <v>1083.68</v>
      </c>
      <c r="F448" s="149">
        <v>8.9700000000000006</v>
      </c>
      <c r="G448" s="26">
        <v>144</v>
      </c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29"/>
      <c r="AN448" s="129"/>
      <c r="AO448" s="129"/>
      <c r="AP448" s="129"/>
      <c r="AQ448" s="129"/>
      <c r="AR448" s="129">
        <f>($E$448/$G$448)*0.5</f>
        <v>3.762777777777778</v>
      </c>
      <c r="AS448" s="129">
        <f>($E$448/$G$448)</f>
        <v>7.525555555555556</v>
      </c>
      <c r="AT448" s="129">
        <f>($E$448/$G$448)</f>
        <v>7.525555555555556</v>
      </c>
      <c r="AU448" s="129">
        <f>($E$448/$G$448)</f>
        <v>7.525555555555556</v>
      </c>
      <c r="AV448" s="129">
        <f>($E$448/$G$448)</f>
        <v>7.525555555555556</v>
      </c>
    </row>
    <row r="449" spans="1:48" x14ac:dyDescent="0.25">
      <c r="A449" s="151">
        <v>45464</v>
      </c>
      <c r="B449" s="41">
        <v>932518152</v>
      </c>
      <c r="C449" s="27">
        <v>93251801</v>
      </c>
      <c r="D449" s="149">
        <v>3756.87</v>
      </c>
      <c r="E449" s="149">
        <v>3151.7</v>
      </c>
      <c r="F449" s="149">
        <v>26.09</v>
      </c>
      <c r="G449" s="26">
        <v>144</v>
      </c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29"/>
      <c r="AN449" s="129"/>
      <c r="AO449" s="129"/>
      <c r="AP449" s="129"/>
      <c r="AQ449" s="129"/>
      <c r="AR449" s="129">
        <f>($E$449/$G$449)*0.5</f>
        <v>10.943402777777777</v>
      </c>
      <c r="AS449" s="129">
        <f>($E$449/$G$449)</f>
        <v>21.886805555555554</v>
      </c>
      <c r="AT449" s="129">
        <f>($E$449/$G$449)</f>
        <v>21.886805555555554</v>
      </c>
      <c r="AU449" s="129">
        <f>($E$449/$G$449)</f>
        <v>21.886805555555554</v>
      </c>
      <c r="AV449" s="129">
        <f>($E$449/$G$449)</f>
        <v>21.886805555555554</v>
      </c>
    </row>
    <row r="450" spans="1:48" x14ac:dyDescent="0.25">
      <c r="A450" s="151">
        <v>45464</v>
      </c>
      <c r="B450" s="41">
        <v>6255609134</v>
      </c>
      <c r="C450" s="27">
        <v>625560901</v>
      </c>
      <c r="D450" s="149">
        <v>5292.1</v>
      </c>
      <c r="E450" s="149">
        <v>4439.63</v>
      </c>
      <c r="F450" s="149">
        <v>36.75</v>
      </c>
      <c r="G450" s="26">
        <v>144</v>
      </c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29"/>
      <c r="AN450" s="129"/>
      <c r="AO450" s="129"/>
      <c r="AP450" s="129"/>
      <c r="AQ450" s="129"/>
      <c r="AR450" s="129">
        <f>($E$450/$G$450)*0.5</f>
        <v>15.415381944444444</v>
      </c>
      <c r="AS450" s="129">
        <f>($E$450/$G$450)</f>
        <v>30.830763888888889</v>
      </c>
      <c r="AT450" s="129">
        <f>($E$450/$G$450)</f>
        <v>30.830763888888889</v>
      </c>
      <c r="AU450" s="129">
        <f>($E$450/$G$450)</f>
        <v>30.830763888888889</v>
      </c>
      <c r="AV450" s="129">
        <f>($E$450/$G$450)</f>
        <v>30.830763888888889</v>
      </c>
    </row>
    <row r="451" spans="1:48" x14ac:dyDescent="0.25">
      <c r="A451" s="151">
        <v>45464</v>
      </c>
      <c r="B451" s="41">
        <v>2492006038</v>
      </c>
      <c r="C451" s="27">
        <v>249200600</v>
      </c>
      <c r="D451" s="149">
        <v>9672</v>
      </c>
      <c r="E451" s="149">
        <v>8114.01</v>
      </c>
      <c r="F451" s="149">
        <v>67.17</v>
      </c>
      <c r="G451" s="26">
        <v>144</v>
      </c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29"/>
      <c r="AN451" s="129"/>
      <c r="AO451" s="129"/>
      <c r="AP451" s="129"/>
      <c r="AQ451" s="129"/>
      <c r="AR451" s="129">
        <f>($E$451/$G$451)*0.5</f>
        <v>28.173645833333335</v>
      </c>
      <c r="AS451" s="129">
        <f>($E$451/$G$451)</f>
        <v>56.347291666666671</v>
      </c>
      <c r="AT451" s="129">
        <f>($E$451/$G$451)</f>
        <v>56.347291666666671</v>
      </c>
      <c r="AU451" s="129">
        <f>($E$451/$G$451)</f>
        <v>56.347291666666671</v>
      </c>
      <c r="AV451" s="129">
        <f>($E$451/$G$451)</f>
        <v>56.347291666666671</v>
      </c>
    </row>
    <row r="452" spans="1:48" x14ac:dyDescent="0.25">
      <c r="A452" s="151">
        <v>45464</v>
      </c>
      <c r="B452" s="41">
        <v>4183116047</v>
      </c>
      <c r="C452" s="27">
        <v>418311600</v>
      </c>
      <c r="D452" s="149">
        <v>6086.2</v>
      </c>
      <c r="E452" s="149">
        <v>5105.82</v>
      </c>
      <c r="F452" s="149">
        <v>42.27</v>
      </c>
      <c r="G452" s="26">
        <v>144</v>
      </c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29"/>
      <c r="AN452" s="129"/>
      <c r="AO452" s="129"/>
      <c r="AP452" s="129"/>
      <c r="AQ452" s="129"/>
      <c r="AR452" s="129">
        <f>($E$452/$G$452)*0.5</f>
        <v>17.728541666666665</v>
      </c>
      <c r="AS452" s="129">
        <f>($E$452/$G$452)</f>
        <v>35.45708333333333</v>
      </c>
      <c r="AT452" s="129">
        <f>($E$452/$G$452)</f>
        <v>35.45708333333333</v>
      </c>
      <c r="AU452" s="129">
        <f>($E$452/$G$452)</f>
        <v>35.45708333333333</v>
      </c>
      <c r="AV452" s="129">
        <f>($E$452/$G$452)</f>
        <v>35.45708333333333</v>
      </c>
    </row>
    <row r="453" spans="1:48" x14ac:dyDescent="0.25">
      <c r="A453" s="151">
        <v>45464</v>
      </c>
      <c r="B453" s="41">
        <v>1368108225</v>
      </c>
      <c r="C453" s="27">
        <v>136810801</v>
      </c>
      <c r="D453" s="149">
        <v>8909.9500000000007</v>
      </c>
      <c r="E453" s="149">
        <v>7474.71</v>
      </c>
      <c r="F453" s="149">
        <v>61.87</v>
      </c>
      <c r="G453" s="26">
        <v>144</v>
      </c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29"/>
      <c r="AN453" s="129"/>
      <c r="AO453" s="129"/>
      <c r="AP453" s="129"/>
      <c r="AQ453" s="129"/>
      <c r="AR453" s="129">
        <f>($E$453/$G$453)*0.5</f>
        <v>25.953854166666666</v>
      </c>
      <c r="AS453" s="129">
        <f>($E$453/$G$453)</f>
        <v>51.907708333333332</v>
      </c>
      <c r="AT453" s="129">
        <f>($E$453/$G$453)</f>
        <v>51.907708333333332</v>
      </c>
      <c r="AU453" s="129">
        <f>($E$453/$G$453)</f>
        <v>51.907708333333332</v>
      </c>
      <c r="AV453" s="129">
        <f>($E$453/$G$453)</f>
        <v>51.907708333333332</v>
      </c>
    </row>
    <row r="454" spans="1:48" x14ac:dyDescent="0.25">
      <c r="A454" s="151">
        <v>45471</v>
      </c>
      <c r="B454" s="41">
        <v>1227412117</v>
      </c>
      <c r="C454" s="27">
        <v>122741201</v>
      </c>
      <c r="D454" s="149">
        <v>204.14</v>
      </c>
      <c r="E454" s="149">
        <v>171.25</v>
      </c>
      <c r="F454" s="149">
        <v>1.42</v>
      </c>
      <c r="G454" s="26">
        <v>144</v>
      </c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29"/>
      <c r="AN454" s="129"/>
      <c r="AO454" s="129"/>
      <c r="AP454" s="129"/>
      <c r="AQ454" s="129"/>
      <c r="AR454" s="129">
        <f>($E$454/$G$454)*0.5</f>
        <v>0.59461805555555558</v>
      </c>
      <c r="AS454" s="129">
        <f>($E$454/$G$454)</f>
        <v>1.1892361111111112</v>
      </c>
      <c r="AT454" s="129">
        <f>($E$454/$G$454)</f>
        <v>1.1892361111111112</v>
      </c>
      <c r="AU454" s="129">
        <f>($E$454/$G$454)</f>
        <v>1.1892361111111112</v>
      </c>
      <c r="AV454" s="129">
        <f>($E$454/$G$454)</f>
        <v>1.1892361111111112</v>
      </c>
    </row>
    <row r="455" spans="1:48" x14ac:dyDescent="0.25">
      <c r="A455" s="151">
        <v>45471</v>
      </c>
      <c r="B455" s="41">
        <v>5141603124</v>
      </c>
      <c r="C455" s="27">
        <v>514160301</v>
      </c>
      <c r="D455" s="149">
        <v>8302.18</v>
      </c>
      <c r="E455" s="149">
        <v>6964.84</v>
      </c>
      <c r="F455" s="149">
        <v>57.65</v>
      </c>
      <c r="G455" s="26">
        <v>144</v>
      </c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29"/>
      <c r="AN455" s="129"/>
      <c r="AO455" s="129"/>
      <c r="AP455" s="129"/>
      <c r="AQ455" s="129"/>
      <c r="AR455" s="152">
        <f>($E$455/$G$455)*0.5</f>
        <v>24.183472222222221</v>
      </c>
      <c r="AS455" s="129">
        <f>($E$455/$G$455)</f>
        <v>48.366944444444442</v>
      </c>
      <c r="AT455" s="129">
        <f>($E$455/$G$455)</f>
        <v>48.366944444444442</v>
      </c>
      <c r="AU455" s="129">
        <f>($E$455/$G$455)</f>
        <v>48.366944444444442</v>
      </c>
      <c r="AV455" s="129">
        <f>($E$455/$G$455)</f>
        <v>48.366944444444442</v>
      </c>
    </row>
    <row r="456" spans="1:48" x14ac:dyDescent="0.25">
      <c r="F456" s="17"/>
      <c r="AR456" s="35">
        <f>SUM(AR202:AR455)</f>
        <v>3845.9410057140144</v>
      </c>
      <c r="AS456" s="35"/>
      <c r="AT456" s="35"/>
      <c r="AU456" s="35"/>
      <c r="AV456" s="35"/>
    </row>
    <row r="457" spans="1:48" x14ac:dyDescent="0.25">
      <c r="F457" s="17"/>
    </row>
    <row r="458" spans="1:48" x14ac:dyDescent="0.25">
      <c r="A458" s="151">
        <v>45499</v>
      </c>
      <c r="B458" s="41">
        <v>2660506124</v>
      </c>
      <c r="C458" s="27">
        <v>266050601</v>
      </c>
      <c r="D458" s="149">
        <v>290.26</v>
      </c>
      <c r="E458" s="149">
        <v>246.39</v>
      </c>
      <c r="F458" s="149">
        <v>2.17</v>
      </c>
      <c r="G458" s="26">
        <v>134</v>
      </c>
      <c r="AS458" s="129">
        <f>($E$458/$G$458)*0.5</f>
        <v>0.91936567164179095</v>
      </c>
      <c r="AT458" s="129">
        <f>($E$458/$G$458)</f>
        <v>1.8387313432835819</v>
      </c>
      <c r="AU458" s="129">
        <f>($E$458/$G$458)</f>
        <v>1.8387313432835819</v>
      </c>
      <c r="AV458" s="129">
        <f>($E$458/$G$458)</f>
        <v>1.8387313432835819</v>
      </c>
    </row>
    <row r="459" spans="1:48" x14ac:dyDescent="0.25">
      <c r="A459" s="151">
        <v>45499</v>
      </c>
      <c r="B459" s="41">
        <v>5154161023</v>
      </c>
      <c r="C459" s="27">
        <v>515416100</v>
      </c>
      <c r="D459" s="149">
        <v>5224.41</v>
      </c>
      <c r="E459" s="149">
        <v>4382.8500000000004</v>
      </c>
      <c r="F459" s="149">
        <v>36.28</v>
      </c>
      <c r="G459" s="26">
        <v>144</v>
      </c>
      <c r="AS459" s="152">
        <f>($E$459/$G$459)*0.5</f>
        <v>15.218229166666667</v>
      </c>
      <c r="AT459" s="129">
        <f>($E$459/$G$459)</f>
        <v>30.436458333333334</v>
      </c>
      <c r="AU459" s="129">
        <f>($E$459/$G$459)</f>
        <v>30.436458333333334</v>
      </c>
      <c r="AV459" s="129">
        <f>($E$459/$G$459)</f>
        <v>30.436458333333334</v>
      </c>
    </row>
    <row r="460" spans="1:48" x14ac:dyDescent="0.25">
      <c r="F460" s="17"/>
      <c r="AS460" s="35">
        <f>SUM(AS202:AS459)</f>
        <v>4025.4925936078771</v>
      </c>
      <c r="AT460" s="35"/>
      <c r="AU460" s="35"/>
      <c r="AV460" s="35"/>
    </row>
    <row r="461" spans="1:48" x14ac:dyDescent="0.25">
      <c r="F461" s="17"/>
    </row>
    <row r="462" spans="1:48" x14ac:dyDescent="0.25">
      <c r="A462" s="151">
        <v>45506</v>
      </c>
      <c r="B462" s="41">
        <v>7837513213</v>
      </c>
      <c r="C462" s="27">
        <v>783751301</v>
      </c>
      <c r="D462" s="149">
        <v>1192.3699999999999</v>
      </c>
      <c r="E462" s="149">
        <v>1064</v>
      </c>
      <c r="F462" s="149">
        <v>12.96</v>
      </c>
      <c r="G462" s="26">
        <v>92</v>
      </c>
      <c r="AS462" s="129"/>
      <c r="AT462" s="129">
        <f>($E$462/$G$462)*0.5</f>
        <v>5.7826086956521738</v>
      </c>
      <c r="AU462" s="129">
        <f>($E$462/$G$462)</f>
        <v>11.565217391304348</v>
      </c>
      <c r="AV462" s="129">
        <f>($E$462/$G$462)</f>
        <v>11.565217391304348</v>
      </c>
    </row>
    <row r="463" spans="1:48" x14ac:dyDescent="0.25">
      <c r="A463" s="151">
        <v>45513</v>
      </c>
      <c r="B463" s="41">
        <v>5055512126</v>
      </c>
      <c r="C463" s="27">
        <v>505551201</v>
      </c>
      <c r="D463" s="149">
        <v>308.92</v>
      </c>
      <c r="E463" s="149">
        <v>259.16000000000003</v>
      </c>
      <c r="F463" s="149">
        <v>2.15</v>
      </c>
      <c r="G463" s="26">
        <v>144</v>
      </c>
      <c r="AS463" s="129"/>
      <c r="AT463" s="129">
        <f>($E$463/$G$463)*0.5</f>
        <v>0.89986111111111122</v>
      </c>
      <c r="AU463" s="129">
        <f>($E$463/$G$463)</f>
        <v>1.7997222222222224</v>
      </c>
      <c r="AV463" s="129">
        <f>($E$463/$G$463)</f>
        <v>1.7997222222222224</v>
      </c>
    </row>
    <row r="464" spans="1:48" x14ac:dyDescent="0.25">
      <c r="A464" s="151">
        <v>45513</v>
      </c>
      <c r="B464" s="41">
        <v>9308307231</v>
      </c>
      <c r="C464" s="27">
        <v>930830701</v>
      </c>
      <c r="D464" s="149">
        <v>574.21</v>
      </c>
      <c r="E464" s="149">
        <v>528.73</v>
      </c>
      <c r="F464" s="149">
        <v>8.6999999999999993</v>
      </c>
      <c r="G464" s="26">
        <v>66</v>
      </c>
      <c r="AS464" s="129"/>
      <c r="AT464" s="129">
        <f>($E$464/$G$464)*0.5</f>
        <v>4.0055303030303033</v>
      </c>
      <c r="AU464" s="129">
        <f>($E$464/$G$464)</f>
        <v>8.0110606060606067</v>
      </c>
      <c r="AV464" s="129">
        <f>($E$464/$G$464)</f>
        <v>8.0110606060606067</v>
      </c>
    </row>
    <row r="465" spans="1:48" x14ac:dyDescent="0.25">
      <c r="A465" s="151">
        <v>45513</v>
      </c>
      <c r="B465" s="41">
        <v>6461800288</v>
      </c>
      <c r="C465" s="27">
        <v>646180001</v>
      </c>
      <c r="D465" s="149">
        <v>7012.91</v>
      </c>
      <c r="E465" s="149">
        <v>5883.25</v>
      </c>
      <c r="F465" s="149">
        <v>48.7</v>
      </c>
      <c r="G465" s="26">
        <v>144</v>
      </c>
      <c r="AS465" s="129"/>
      <c r="AT465" s="129">
        <f>($E$465/$G$465)*0.5</f>
        <v>20.427951388888889</v>
      </c>
      <c r="AU465" s="129">
        <f>($E$465/$G$465)</f>
        <v>40.855902777777779</v>
      </c>
      <c r="AV465" s="129">
        <f>($E$465/$G$465)</f>
        <v>40.855902777777779</v>
      </c>
    </row>
    <row r="466" spans="1:48" x14ac:dyDescent="0.25">
      <c r="A466" s="151">
        <v>45513</v>
      </c>
      <c r="B466" s="41">
        <v>3648203133</v>
      </c>
      <c r="C466" s="27">
        <v>364820301</v>
      </c>
      <c r="D466" s="149">
        <v>1137.02</v>
      </c>
      <c r="E466" s="149">
        <v>953.87</v>
      </c>
      <c r="F466" s="149">
        <v>7.9</v>
      </c>
      <c r="G466" s="26">
        <v>144</v>
      </c>
      <c r="AS466" s="129"/>
      <c r="AT466" s="129">
        <f>($E$466/$G$466)*0.5</f>
        <v>3.3120486111111109</v>
      </c>
      <c r="AU466" s="129">
        <f>($E$466/$G$466)</f>
        <v>6.6240972222222219</v>
      </c>
      <c r="AV466" s="129">
        <f>($E$466/$G$466)</f>
        <v>6.6240972222222219</v>
      </c>
    </row>
    <row r="467" spans="1:48" x14ac:dyDescent="0.25">
      <c r="A467" s="151">
        <v>45513</v>
      </c>
      <c r="B467" s="41">
        <v>6720129138</v>
      </c>
      <c r="C467" s="27">
        <v>672012901</v>
      </c>
      <c r="D467" s="149">
        <v>4762.8900000000003</v>
      </c>
      <c r="E467" s="149">
        <v>3995.67</v>
      </c>
      <c r="F467" s="149">
        <v>33.08</v>
      </c>
      <c r="G467" s="26">
        <v>144</v>
      </c>
      <c r="AS467" s="129"/>
      <c r="AT467" s="129">
        <f>($E$467/$G$467)*0.5</f>
        <v>13.873854166666668</v>
      </c>
      <c r="AU467" s="129">
        <f>($E$467/$G$467)</f>
        <v>27.747708333333335</v>
      </c>
      <c r="AV467" s="129">
        <f>($E$467/$G$467)</f>
        <v>27.747708333333335</v>
      </c>
    </row>
    <row r="468" spans="1:48" x14ac:dyDescent="0.25">
      <c r="A468" s="151">
        <v>45513</v>
      </c>
      <c r="B468" s="41">
        <v>1991609148</v>
      </c>
      <c r="C468" s="27">
        <v>199160901</v>
      </c>
      <c r="D468" s="149">
        <v>938.94</v>
      </c>
      <c r="E468" s="149">
        <v>787.69</v>
      </c>
      <c r="F468" s="149">
        <v>6.52</v>
      </c>
      <c r="G468" s="26">
        <v>144</v>
      </c>
      <c r="AS468" s="129"/>
      <c r="AT468" s="129">
        <f>($E$468/$G$468)*0.5</f>
        <v>2.7350347222222222</v>
      </c>
      <c r="AU468" s="129">
        <f>($E$468/$G$468)</f>
        <v>5.4700694444444444</v>
      </c>
      <c r="AV468" s="129">
        <f>($E$468/$G$468)</f>
        <v>5.4700694444444444</v>
      </c>
    </row>
    <row r="469" spans="1:48" x14ac:dyDescent="0.25">
      <c r="A469" s="151">
        <v>45513</v>
      </c>
      <c r="B469" s="41">
        <v>5186216164</v>
      </c>
      <c r="C469" s="27">
        <v>518621601</v>
      </c>
      <c r="D469" s="149">
        <v>1229.43</v>
      </c>
      <c r="E469" s="149">
        <v>1031.3900000000001</v>
      </c>
      <c r="F469" s="149">
        <v>8.5399999999999991</v>
      </c>
      <c r="G469" s="26">
        <v>144</v>
      </c>
      <c r="AS469" s="129"/>
      <c r="AT469" s="129">
        <f>($E$469/$G$469)*0.5</f>
        <v>3.5812152777777779</v>
      </c>
      <c r="AU469" s="129">
        <f>($E$469/$G$469)</f>
        <v>7.1624305555555559</v>
      </c>
      <c r="AV469" s="129">
        <f>($E$469/$G$469)</f>
        <v>7.1624305555555559</v>
      </c>
    </row>
    <row r="470" spans="1:48" x14ac:dyDescent="0.25">
      <c r="A470" s="151">
        <v>45513</v>
      </c>
      <c r="B470" s="41">
        <v>154005028</v>
      </c>
      <c r="C470" s="27">
        <v>15400500</v>
      </c>
      <c r="D470" s="149">
        <v>6461.57</v>
      </c>
      <c r="E470" s="149">
        <v>5420.72</v>
      </c>
      <c r="F470" s="149">
        <v>44.87</v>
      </c>
      <c r="G470" s="26">
        <v>144</v>
      </c>
      <c r="AS470" s="129"/>
      <c r="AT470" s="129">
        <f>($E$470/$G$470)*0.5</f>
        <v>18.821944444444444</v>
      </c>
      <c r="AU470" s="129">
        <f>($E$470/$G$470)</f>
        <v>37.643888888888888</v>
      </c>
      <c r="AV470" s="129">
        <f>($E$470/$G$470)</f>
        <v>37.643888888888888</v>
      </c>
    </row>
    <row r="471" spans="1:48" x14ac:dyDescent="0.25">
      <c r="A471" s="151">
        <v>45513</v>
      </c>
      <c r="B471" s="41">
        <v>1480308280</v>
      </c>
      <c r="C471" s="27">
        <v>148030801</v>
      </c>
      <c r="D471" s="149">
        <v>887.53</v>
      </c>
      <c r="E471" s="149">
        <v>744.56</v>
      </c>
      <c r="F471" s="149">
        <v>6.16</v>
      </c>
      <c r="G471" s="26">
        <v>144</v>
      </c>
      <c r="AP471" s="6"/>
      <c r="AS471" s="129"/>
      <c r="AT471" s="129">
        <f>($E$471/$G$471)*0.5</f>
        <v>2.5852777777777778</v>
      </c>
      <c r="AU471" s="129">
        <f>($E$471/$G$471)</f>
        <v>5.1705555555555556</v>
      </c>
      <c r="AV471" s="129">
        <f>($E$471/$G$471)</f>
        <v>5.1705555555555556</v>
      </c>
    </row>
    <row r="472" spans="1:48" x14ac:dyDescent="0.25">
      <c r="A472" s="151">
        <v>45520</v>
      </c>
      <c r="B472" s="41">
        <v>6571619249</v>
      </c>
      <c r="C472" s="27">
        <v>657161901</v>
      </c>
      <c r="D472" s="149">
        <v>1537.11</v>
      </c>
      <c r="E472" s="149">
        <v>1289.51</v>
      </c>
      <c r="F472" s="149">
        <v>10.67</v>
      </c>
      <c r="G472" s="26">
        <v>144</v>
      </c>
      <c r="AP472" s="6"/>
      <c r="AS472" s="129"/>
      <c r="AT472" s="129">
        <f>($E$472/$G$472)*0.5</f>
        <v>4.4774652777777781</v>
      </c>
      <c r="AU472" s="129">
        <f>($E$472/$G$472)</f>
        <v>8.9549305555555563</v>
      </c>
      <c r="AV472" s="129">
        <f>($E$472/$G$472)</f>
        <v>8.9549305555555563</v>
      </c>
    </row>
    <row r="473" spans="1:48" x14ac:dyDescent="0.25">
      <c r="A473" s="151">
        <v>45520</v>
      </c>
      <c r="B473" s="41">
        <v>5215307125</v>
      </c>
      <c r="C473" s="27">
        <v>521530701</v>
      </c>
      <c r="D473" s="149">
        <v>8000.06</v>
      </c>
      <c r="E473" s="149">
        <v>6711.39</v>
      </c>
      <c r="F473" s="149">
        <v>55.56</v>
      </c>
      <c r="G473" s="26">
        <v>144</v>
      </c>
      <c r="AS473" s="129"/>
      <c r="AT473" s="129">
        <f>($E$473/$G$473)*0.5</f>
        <v>23.303437500000001</v>
      </c>
      <c r="AU473" s="129">
        <f>($E$473/$G$473)</f>
        <v>46.606875000000002</v>
      </c>
      <c r="AV473" s="129">
        <f>($E$473/$G$473)</f>
        <v>46.606875000000002</v>
      </c>
    </row>
    <row r="474" spans="1:48" x14ac:dyDescent="0.25">
      <c r="A474" s="151">
        <v>45520</v>
      </c>
      <c r="B474" s="41">
        <v>3766214130</v>
      </c>
      <c r="C474" s="27">
        <v>376621401</v>
      </c>
      <c r="D474" s="149">
        <v>2164.62</v>
      </c>
      <c r="E474" s="149">
        <v>1815.94</v>
      </c>
      <c r="F474" s="149">
        <v>15.03</v>
      </c>
      <c r="G474" s="26">
        <v>144</v>
      </c>
      <c r="AS474" s="129"/>
      <c r="AT474" s="129">
        <f>($E$474/$G$474)*0.5</f>
        <v>6.3053472222222222</v>
      </c>
      <c r="AU474" s="129">
        <f>($E$474/$G$474)</f>
        <v>12.610694444444444</v>
      </c>
      <c r="AV474" s="129">
        <f>($E$474/$G$474)</f>
        <v>12.610694444444444</v>
      </c>
    </row>
    <row r="475" spans="1:48" x14ac:dyDescent="0.25">
      <c r="A475" s="151">
        <v>45527</v>
      </c>
      <c r="B475" s="41">
        <v>2900109125</v>
      </c>
      <c r="C475" s="27">
        <v>290010901</v>
      </c>
      <c r="D475" s="149">
        <v>4011.08</v>
      </c>
      <c r="E475" s="149">
        <v>3364.97</v>
      </c>
      <c r="F475" s="149">
        <v>27.85</v>
      </c>
      <c r="G475" s="26">
        <v>144</v>
      </c>
      <c r="AS475" s="129"/>
      <c r="AT475" s="152">
        <f>($E$475/$G$475)*0.5</f>
        <v>11.68392361111111</v>
      </c>
      <c r="AU475" s="129">
        <f>($E$475/$G$475)</f>
        <v>23.36784722222222</v>
      </c>
      <c r="AV475" s="129">
        <f>($E$475/$G$475)</f>
        <v>23.36784722222222</v>
      </c>
    </row>
    <row r="476" spans="1:48" x14ac:dyDescent="0.25">
      <c r="F476" s="17"/>
      <c r="AT476" s="35">
        <f>SUM(AT202:AT475)</f>
        <v>4163.4256885559789</v>
      </c>
      <c r="AU476" s="35"/>
      <c r="AV476" s="35"/>
    </row>
    <row r="477" spans="1:48" x14ac:dyDescent="0.25">
      <c r="F477" s="17"/>
    </row>
    <row r="478" spans="1:48" x14ac:dyDescent="0.25">
      <c r="A478" s="2">
        <v>45541</v>
      </c>
      <c r="B478" s="41">
        <v>2958123054</v>
      </c>
      <c r="C478" s="27">
        <v>295812300</v>
      </c>
      <c r="D478" s="149">
        <v>638.65</v>
      </c>
      <c r="E478" s="149">
        <v>535.77</v>
      </c>
      <c r="F478" s="149">
        <v>4.4400000000000004</v>
      </c>
      <c r="G478" s="26">
        <v>144</v>
      </c>
      <c r="AS478" s="129"/>
      <c r="AT478" s="129"/>
      <c r="AU478" s="129">
        <f>($E$478/$G$478)*0.5</f>
        <v>1.8603125</v>
      </c>
      <c r="AV478" s="129">
        <f>($E$478/$G$478)</f>
        <v>3.7206250000000001</v>
      </c>
    </row>
    <row r="479" spans="1:48" x14ac:dyDescent="0.25">
      <c r="A479" s="2">
        <v>45541</v>
      </c>
      <c r="B479" s="41">
        <v>73807226</v>
      </c>
      <c r="C479" s="27">
        <v>7380701</v>
      </c>
      <c r="D479" s="149">
        <v>6955.49</v>
      </c>
      <c r="E479" s="149">
        <v>5835.08</v>
      </c>
      <c r="F479" s="149">
        <v>48.3</v>
      </c>
      <c r="G479" s="26">
        <v>144</v>
      </c>
      <c r="AS479" s="129"/>
      <c r="AT479" s="129"/>
      <c r="AU479" s="129">
        <f>($E$479/$G$479)*0.5</f>
        <v>20.260694444444443</v>
      </c>
      <c r="AV479" s="129">
        <f>($E$479/$G$479)</f>
        <v>40.521388888888886</v>
      </c>
    </row>
    <row r="480" spans="1:48" x14ac:dyDescent="0.25">
      <c r="A480" s="2">
        <v>45555</v>
      </c>
      <c r="B480" s="41">
        <v>5377705112</v>
      </c>
      <c r="C480" s="27">
        <v>537770501</v>
      </c>
      <c r="D480" s="149">
        <v>573.98</v>
      </c>
      <c r="E480" s="149">
        <v>481.52</v>
      </c>
      <c r="F480" s="149">
        <v>3.99</v>
      </c>
      <c r="G480" s="26">
        <v>144</v>
      </c>
      <c r="AS480" s="129"/>
      <c r="AT480" s="129"/>
      <c r="AU480" s="129">
        <f>($E$480/$G$480)*0.5</f>
        <v>1.6719444444444445</v>
      </c>
      <c r="AV480" s="129">
        <f>($E$480/$G$480)</f>
        <v>3.3438888888888889</v>
      </c>
    </row>
    <row r="481" spans="1:48" x14ac:dyDescent="0.25">
      <c r="A481" s="2">
        <v>45555</v>
      </c>
      <c r="B481" s="41">
        <v>6473314111</v>
      </c>
      <c r="C481" s="27">
        <v>647331401</v>
      </c>
      <c r="D481" s="149">
        <v>10854.35</v>
      </c>
      <c r="E481" s="149">
        <v>9105.9</v>
      </c>
      <c r="F481" s="149">
        <v>75.38</v>
      </c>
      <c r="G481" s="26">
        <v>144</v>
      </c>
      <c r="AS481" s="129"/>
      <c r="AT481" s="129"/>
      <c r="AU481" s="129">
        <f>($E$481/$G$481)*0.5</f>
        <v>31.617708333333333</v>
      </c>
      <c r="AV481" s="129">
        <f>($E$481/$G$481)</f>
        <v>63.235416666666666</v>
      </c>
    </row>
    <row r="482" spans="1:48" x14ac:dyDescent="0.25">
      <c r="A482" s="2">
        <v>45555</v>
      </c>
      <c r="B482" s="41">
        <v>2064507137</v>
      </c>
      <c r="C482" s="27">
        <v>206450701</v>
      </c>
      <c r="D482" s="149">
        <v>14118.72</v>
      </c>
      <c r="E482" s="149">
        <v>11844.44</v>
      </c>
      <c r="F482" s="149">
        <v>98.05</v>
      </c>
      <c r="G482" s="26">
        <v>144</v>
      </c>
      <c r="AS482" s="129"/>
      <c r="AT482" s="129"/>
      <c r="AU482" s="129">
        <f>($E$482/$G$482)*0.5</f>
        <v>41.126527777777781</v>
      </c>
      <c r="AV482" s="129">
        <f>($E$482/$G$482)</f>
        <v>82.253055555555562</v>
      </c>
    </row>
    <row r="483" spans="1:48" x14ac:dyDescent="0.25">
      <c r="A483" s="2">
        <v>45555</v>
      </c>
      <c r="B483" s="41">
        <v>6277305126</v>
      </c>
      <c r="C483" s="27">
        <v>627730501</v>
      </c>
      <c r="D483" s="149">
        <v>505.97</v>
      </c>
      <c r="E483" s="149">
        <v>430.51</v>
      </c>
      <c r="F483" s="149">
        <v>3.83</v>
      </c>
      <c r="G483" s="26">
        <v>132</v>
      </c>
      <c r="AS483" s="129"/>
      <c r="AT483" s="129"/>
      <c r="AU483" s="129">
        <f>($E$483/$G$483)*0.5</f>
        <v>1.6307196969696969</v>
      </c>
      <c r="AV483" s="129">
        <f>($E$483/$G$483)</f>
        <v>3.2614393939393937</v>
      </c>
    </row>
    <row r="484" spans="1:48" x14ac:dyDescent="0.25">
      <c r="A484" s="2">
        <v>45555</v>
      </c>
      <c r="B484" s="41">
        <v>2073143058</v>
      </c>
      <c r="C484" s="27">
        <v>207314300</v>
      </c>
      <c r="D484" s="149">
        <v>281.33999999999997</v>
      </c>
      <c r="E484" s="149">
        <v>236.02</v>
      </c>
      <c r="F484" s="149">
        <v>1.95</v>
      </c>
      <c r="G484" s="26">
        <v>144</v>
      </c>
      <c r="AS484" s="129"/>
      <c r="AT484" s="129"/>
      <c r="AU484" s="129">
        <f>($E$484/$G$484)*0.5</f>
        <v>0.81951388888888888</v>
      </c>
      <c r="AV484" s="129">
        <f>($E$484/$G$484)</f>
        <v>1.6390277777777778</v>
      </c>
    </row>
    <row r="485" spans="1:48" x14ac:dyDescent="0.25">
      <c r="A485" s="2">
        <v>45555</v>
      </c>
      <c r="B485" s="41">
        <v>5487301171</v>
      </c>
      <c r="C485" s="27">
        <v>548730101</v>
      </c>
      <c r="D485" s="149">
        <v>2179.8000000000002</v>
      </c>
      <c r="E485" s="149">
        <v>1828.67</v>
      </c>
      <c r="F485" s="149">
        <v>15.14</v>
      </c>
      <c r="G485" s="26">
        <v>144</v>
      </c>
      <c r="AS485" s="129"/>
      <c r="AT485" s="129"/>
      <c r="AU485" s="129">
        <f>($E$485/$G$485)*0.5</f>
        <v>6.3495486111111115</v>
      </c>
      <c r="AV485" s="129">
        <f>($E$485/$G$485)</f>
        <v>12.699097222222223</v>
      </c>
    </row>
    <row r="486" spans="1:48" x14ac:dyDescent="0.25">
      <c r="A486" s="2">
        <v>45555</v>
      </c>
      <c r="B486" s="41">
        <v>3505418145</v>
      </c>
      <c r="C486" s="27">
        <v>350541801</v>
      </c>
      <c r="D486" s="149">
        <v>239.29</v>
      </c>
      <c r="E486" s="149">
        <v>200.74</v>
      </c>
      <c r="F486" s="149">
        <v>1.66</v>
      </c>
      <c r="G486" s="26">
        <v>144</v>
      </c>
      <c r="AS486" s="129"/>
      <c r="AT486" s="129"/>
      <c r="AU486" s="129">
        <f>($E$486/$G$486)*0.5</f>
        <v>0.69701388888888893</v>
      </c>
      <c r="AV486" s="129">
        <f>($E$486/$G$486)</f>
        <v>1.3940277777777779</v>
      </c>
    </row>
    <row r="487" spans="1:48" x14ac:dyDescent="0.25">
      <c r="A487" s="2">
        <v>45555</v>
      </c>
      <c r="B487" s="41">
        <v>9452808124</v>
      </c>
      <c r="C487" s="27">
        <v>945280801</v>
      </c>
      <c r="D487" s="149">
        <v>1109.57</v>
      </c>
      <c r="E487" s="149">
        <v>930.84</v>
      </c>
      <c r="F487" s="149">
        <v>7.71</v>
      </c>
      <c r="G487" s="26">
        <v>144</v>
      </c>
      <c r="AS487" s="129"/>
      <c r="AT487" s="129"/>
      <c r="AU487" s="129">
        <f>($E$487/$G$487)*0.5</f>
        <v>3.2320833333333336</v>
      </c>
      <c r="AV487" s="129">
        <f>($E$487/$G$487)</f>
        <v>6.4641666666666673</v>
      </c>
    </row>
    <row r="488" spans="1:48" x14ac:dyDescent="0.25">
      <c r="A488" s="2">
        <v>45555</v>
      </c>
      <c r="B488" s="41">
        <v>1314110163</v>
      </c>
      <c r="C488" s="27">
        <v>131411001</v>
      </c>
      <c r="D488" s="149">
        <v>254.28</v>
      </c>
      <c r="E488" s="149">
        <v>213.32</v>
      </c>
      <c r="F488" s="149">
        <v>1.77</v>
      </c>
      <c r="G488" s="26">
        <v>144</v>
      </c>
      <c r="AU488" s="129">
        <f>($E$488/$G$488)*0.5</f>
        <v>0.74069444444444443</v>
      </c>
      <c r="AV488" s="129">
        <f>($E$488/$G$488)</f>
        <v>1.4813888888888889</v>
      </c>
    </row>
    <row r="489" spans="1:48" x14ac:dyDescent="0.25">
      <c r="A489" s="2">
        <v>45562</v>
      </c>
      <c r="B489" s="41">
        <v>3614219119</v>
      </c>
      <c r="C489" s="27">
        <v>361421901</v>
      </c>
      <c r="D489" s="149">
        <v>916.11</v>
      </c>
      <c r="E489" s="149">
        <v>768.54</v>
      </c>
      <c r="F489" s="149">
        <v>6.36</v>
      </c>
      <c r="G489" s="26">
        <v>144</v>
      </c>
      <c r="AU489" s="129">
        <f>($E$489/$G$489)*0.5</f>
        <v>2.6685416666666666</v>
      </c>
      <c r="AV489" s="129">
        <f>($E$489/$G$489)</f>
        <v>5.3370833333333332</v>
      </c>
    </row>
    <row r="490" spans="1:48" x14ac:dyDescent="0.25">
      <c r="A490" s="2">
        <v>45562</v>
      </c>
      <c r="B490" s="41">
        <v>1672208149</v>
      </c>
      <c r="C490" s="27">
        <v>167220801</v>
      </c>
      <c r="D490" s="149">
        <v>137.66</v>
      </c>
      <c r="E490" s="149">
        <v>115.49</v>
      </c>
      <c r="F490" s="149">
        <v>0.96</v>
      </c>
      <c r="G490" s="26">
        <v>144</v>
      </c>
      <c r="AU490" s="129">
        <f>($E$490/$G$490)*0.5</f>
        <v>0.4010069444444444</v>
      </c>
      <c r="AV490" s="129">
        <f>($E$490/$G$490)</f>
        <v>0.8020138888888888</v>
      </c>
    </row>
    <row r="491" spans="1:48" x14ac:dyDescent="0.25">
      <c r="A491" s="2">
        <v>45562</v>
      </c>
      <c r="B491" s="41">
        <v>424413138</v>
      </c>
      <c r="C491" s="27">
        <v>42441301</v>
      </c>
      <c r="D491" s="149">
        <v>1110.67</v>
      </c>
      <c r="E491" s="149">
        <v>931.76</v>
      </c>
      <c r="F491" s="149">
        <v>7.71</v>
      </c>
      <c r="G491" s="26">
        <v>144</v>
      </c>
      <c r="AU491" s="129">
        <f>($E$491/$G$491)*0.5</f>
        <v>3.2352777777777777</v>
      </c>
      <c r="AV491" s="129">
        <f>($E$491/$G$491)</f>
        <v>6.4705555555555554</v>
      </c>
    </row>
    <row r="492" spans="1:48" x14ac:dyDescent="0.25">
      <c r="A492" s="2">
        <v>45562</v>
      </c>
      <c r="B492" s="41">
        <v>4562315121</v>
      </c>
      <c r="C492" s="27">
        <v>456231501</v>
      </c>
      <c r="D492" s="149">
        <v>940.2</v>
      </c>
      <c r="E492" s="149">
        <v>788.75</v>
      </c>
      <c r="F492" s="149">
        <v>6.53</v>
      </c>
      <c r="G492" s="26">
        <v>144</v>
      </c>
      <c r="AU492" s="129">
        <f>($E$492/$G$492)*0.5</f>
        <v>2.7387152777777777</v>
      </c>
      <c r="AV492" s="129">
        <f>($E$492/$G$492)</f>
        <v>5.4774305555555554</v>
      </c>
    </row>
    <row r="493" spans="1:48" x14ac:dyDescent="0.25">
      <c r="A493" s="2">
        <v>45562</v>
      </c>
      <c r="B493" s="41">
        <v>9951306168</v>
      </c>
      <c r="C493" s="27">
        <v>995130601</v>
      </c>
      <c r="D493" s="149">
        <v>377.29</v>
      </c>
      <c r="E493" s="149">
        <v>316.51</v>
      </c>
      <c r="F493" s="149">
        <v>2.62</v>
      </c>
      <c r="G493" s="26">
        <v>144</v>
      </c>
      <c r="AU493" s="152">
        <f>($E$493/$G$493)*0.5</f>
        <v>1.0989930555555556</v>
      </c>
      <c r="AV493" s="129">
        <f>($E$493/$G$493)</f>
        <v>2.1979861111111112</v>
      </c>
    </row>
    <row r="494" spans="1:48" x14ac:dyDescent="0.25">
      <c r="B494" s="41"/>
      <c r="C494" s="27"/>
      <c r="D494" s="149"/>
      <c r="E494" s="149"/>
      <c r="F494" s="149"/>
      <c r="G494" s="26"/>
      <c r="AU494" s="35">
        <f>SUM(AU202:AU493)</f>
        <v>4405.370484751631</v>
      </c>
      <c r="AV494" s="35"/>
    </row>
    <row r="495" spans="1:48" x14ac:dyDescent="0.25">
      <c r="B495" s="41"/>
      <c r="C495" s="27"/>
      <c r="D495" s="149"/>
      <c r="E495" s="149"/>
      <c r="F495" s="149"/>
      <c r="G495" s="26"/>
    </row>
    <row r="496" spans="1:48" x14ac:dyDescent="0.25">
      <c r="A496" s="2">
        <v>45569</v>
      </c>
      <c r="B496" s="41">
        <v>8180310132</v>
      </c>
      <c r="C496" s="27">
        <v>818031001</v>
      </c>
      <c r="D496" s="149">
        <v>1260.5</v>
      </c>
      <c r="E496" s="149">
        <v>1057.46</v>
      </c>
      <c r="F496" s="149">
        <v>8.75</v>
      </c>
      <c r="G496" s="26">
        <v>144</v>
      </c>
      <c r="AS496" s="129"/>
      <c r="AT496" s="129"/>
      <c r="AU496" s="129"/>
      <c r="AV496" s="129">
        <f>($E$496/$G$496)*0.5</f>
        <v>3.6717361111111111</v>
      </c>
    </row>
    <row r="497" spans="1:48" x14ac:dyDescent="0.25">
      <c r="A497" s="2">
        <v>45569</v>
      </c>
      <c r="B497" s="41">
        <v>8820128144</v>
      </c>
      <c r="C497" s="27">
        <v>882012801</v>
      </c>
      <c r="D497" s="149">
        <v>1258.6600000000001</v>
      </c>
      <c r="E497" s="149">
        <v>1055.9100000000001</v>
      </c>
      <c r="F497" s="149">
        <v>8.74</v>
      </c>
      <c r="G497" s="26">
        <v>144</v>
      </c>
      <c r="AS497" s="129"/>
      <c r="AT497" s="129"/>
      <c r="AU497" s="129"/>
      <c r="AV497" s="129">
        <f>($E$497/$G$497)*0.5</f>
        <v>3.6663541666666668</v>
      </c>
    </row>
    <row r="498" spans="1:48" x14ac:dyDescent="0.25">
      <c r="A498" s="2">
        <v>45569</v>
      </c>
      <c r="B498" s="41">
        <v>20129120</v>
      </c>
      <c r="C498" s="27">
        <v>2012901</v>
      </c>
      <c r="D498" s="149">
        <v>999.17</v>
      </c>
      <c r="E498" s="149">
        <v>838.22</v>
      </c>
      <c r="F498" s="149">
        <v>6.94</v>
      </c>
      <c r="G498" s="26">
        <v>144</v>
      </c>
      <c r="AS498" s="129"/>
      <c r="AT498" s="129"/>
      <c r="AU498" s="129"/>
      <c r="AV498" s="129">
        <f>($E$498/$G$498)*0.5</f>
        <v>2.9104861111111111</v>
      </c>
    </row>
    <row r="499" spans="1:48" x14ac:dyDescent="0.25">
      <c r="A499" s="2">
        <v>45569</v>
      </c>
      <c r="B499" s="41">
        <v>3211311184</v>
      </c>
      <c r="C499" s="27">
        <v>321131101</v>
      </c>
      <c r="D499" s="149">
        <v>1845.59</v>
      </c>
      <c r="E499" s="149">
        <v>1548.3</v>
      </c>
      <c r="F499" s="149">
        <v>12.82</v>
      </c>
      <c r="G499" s="26">
        <v>144</v>
      </c>
      <c r="AS499" s="129"/>
      <c r="AT499" s="129"/>
      <c r="AU499" s="129"/>
      <c r="AV499" s="129">
        <f>($E$499/$G$499)*0.5</f>
        <v>5.3760416666666666</v>
      </c>
    </row>
    <row r="500" spans="1:48" x14ac:dyDescent="0.25">
      <c r="A500" s="2">
        <v>45569</v>
      </c>
      <c r="B500" s="41">
        <v>8571618140</v>
      </c>
      <c r="C500" s="27">
        <v>857161801</v>
      </c>
      <c r="D500" s="149">
        <v>2809.61</v>
      </c>
      <c r="E500" s="149">
        <v>2357.0300000000002</v>
      </c>
      <c r="F500" s="149">
        <v>19.510000000000002</v>
      </c>
      <c r="G500" s="26">
        <v>144</v>
      </c>
      <c r="AS500" s="129"/>
      <c r="AT500" s="129"/>
      <c r="AU500" s="129"/>
      <c r="AV500" s="129">
        <f>($E$500/$G$500)*0.5</f>
        <v>8.1841319444444451</v>
      </c>
    </row>
    <row r="501" spans="1:48" x14ac:dyDescent="0.25">
      <c r="A501" s="2">
        <v>45576</v>
      </c>
      <c r="B501" s="41">
        <v>72316384</v>
      </c>
      <c r="C501" s="27">
        <v>7231601</v>
      </c>
      <c r="D501" s="149">
        <v>3616.96</v>
      </c>
      <c r="E501" s="149">
        <v>3034.33</v>
      </c>
      <c r="F501" s="149">
        <v>25.12</v>
      </c>
      <c r="G501" s="26">
        <v>144</v>
      </c>
      <c r="AS501" s="129"/>
      <c r="AT501" s="129"/>
      <c r="AU501" s="129"/>
      <c r="AV501" s="129">
        <f>($E$501/$G$501)*0.5</f>
        <v>10.535868055555556</v>
      </c>
    </row>
    <row r="502" spans="1:48" x14ac:dyDescent="0.25">
      <c r="A502" s="2">
        <v>45576</v>
      </c>
      <c r="B502" s="41">
        <v>4273209160</v>
      </c>
      <c r="C502" s="27">
        <v>427320901</v>
      </c>
      <c r="D502" s="149">
        <v>14656.78</v>
      </c>
      <c r="E502" s="149">
        <v>12456</v>
      </c>
      <c r="F502" s="149">
        <v>110.2</v>
      </c>
      <c r="G502" s="26">
        <v>133</v>
      </c>
      <c r="AS502" s="129"/>
      <c r="AT502" s="129"/>
      <c r="AU502" s="129"/>
      <c r="AV502" s="129">
        <f>($E$502/$G$502)*0.5</f>
        <v>46.827067669172934</v>
      </c>
    </row>
    <row r="503" spans="1:48" x14ac:dyDescent="0.25">
      <c r="A503" s="2">
        <v>45583</v>
      </c>
      <c r="B503" s="41">
        <v>9877703137</v>
      </c>
      <c r="C503" s="27">
        <v>987770301</v>
      </c>
      <c r="D503" s="149">
        <v>372.93</v>
      </c>
      <c r="E503" s="149">
        <v>312.86</v>
      </c>
      <c r="F503" s="149">
        <v>2.59</v>
      </c>
      <c r="G503" s="26">
        <v>144</v>
      </c>
      <c r="AS503" s="129"/>
      <c r="AT503" s="129"/>
      <c r="AU503" s="129"/>
      <c r="AV503" s="129">
        <f>($E$503/$G$503)*0.5</f>
        <v>1.0863194444444444</v>
      </c>
    </row>
    <row r="504" spans="1:48" x14ac:dyDescent="0.25">
      <c r="A504" s="2">
        <v>45583</v>
      </c>
      <c r="B504" s="41">
        <v>2197400124</v>
      </c>
      <c r="C504" s="27">
        <v>219740001</v>
      </c>
      <c r="D504" s="149">
        <v>3022.79</v>
      </c>
      <c r="E504" s="149">
        <v>2535.87</v>
      </c>
      <c r="F504" s="149">
        <v>20.99</v>
      </c>
      <c r="G504" s="26">
        <v>144</v>
      </c>
      <c r="AS504" s="129"/>
      <c r="AT504" s="129"/>
      <c r="AU504" s="129"/>
      <c r="AV504" s="129">
        <f>($E$504/$G$504)*0.5</f>
        <v>8.8051041666666663</v>
      </c>
    </row>
    <row r="505" spans="1:48" x14ac:dyDescent="0.25">
      <c r="A505" s="2">
        <v>45583</v>
      </c>
      <c r="B505" s="41">
        <v>1853128026</v>
      </c>
      <c r="C505" s="27">
        <v>185312800</v>
      </c>
      <c r="D505" s="149">
        <v>6968.54</v>
      </c>
      <c r="E505" s="149">
        <v>5846.03</v>
      </c>
      <c r="F505" s="149">
        <v>48.39</v>
      </c>
      <c r="G505" s="26">
        <v>144</v>
      </c>
      <c r="AS505" s="129"/>
      <c r="AT505" s="129"/>
      <c r="AU505" s="129"/>
      <c r="AV505" s="129">
        <f>($E$505/$G$505)*0.5</f>
        <v>20.298715277777777</v>
      </c>
    </row>
    <row r="506" spans="1:48" x14ac:dyDescent="0.25">
      <c r="A506" s="2">
        <v>45583</v>
      </c>
      <c r="B506" s="41">
        <v>9270117153</v>
      </c>
      <c r="C506" s="27">
        <v>927011701</v>
      </c>
      <c r="D506" s="149">
        <v>99.53</v>
      </c>
      <c r="E506" s="149">
        <v>83.5</v>
      </c>
      <c r="F506" s="149">
        <v>0.69</v>
      </c>
      <c r="G506" s="26">
        <v>144</v>
      </c>
      <c r="AU506" s="129"/>
      <c r="AV506" s="129">
        <f>($E$506/$G$506)*0.5</f>
        <v>0.28993055555555558</v>
      </c>
    </row>
    <row r="507" spans="1:48" x14ac:dyDescent="0.25">
      <c r="A507" s="2">
        <v>45590</v>
      </c>
      <c r="B507" s="41">
        <v>4442105139</v>
      </c>
      <c r="C507" s="27">
        <v>444210501</v>
      </c>
      <c r="D507" s="149">
        <v>354.62</v>
      </c>
      <c r="E507" s="149">
        <v>297.5</v>
      </c>
      <c r="F507" s="149">
        <v>2.46</v>
      </c>
      <c r="G507" s="26">
        <v>144</v>
      </c>
      <c r="AU507" s="129"/>
      <c r="AV507" s="129">
        <f>($E$507/$G$507)*0.5</f>
        <v>1.0329861111111112</v>
      </c>
    </row>
    <row r="508" spans="1:48" x14ac:dyDescent="0.25">
      <c r="A508" s="2">
        <v>45590</v>
      </c>
      <c r="B508" s="41">
        <v>1110091006</v>
      </c>
      <c r="C508" s="27">
        <v>111009100</v>
      </c>
      <c r="D508" s="149">
        <v>7224.38</v>
      </c>
      <c r="E508" s="149">
        <v>6060.66</v>
      </c>
      <c r="F508" s="149">
        <v>50.17</v>
      </c>
      <c r="G508" s="26">
        <v>144</v>
      </c>
      <c r="AU508" s="129"/>
      <c r="AV508" s="129">
        <f>($E$508/$G$508)*0.5</f>
        <v>21.043958333333332</v>
      </c>
    </row>
    <row r="509" spans="1:48" x14ac:dyDescent="0.25">
      <c r="A509" s="2">
        <v>45590</v>
      </c>
      <c r="B509" s="41">
        <v>3261215113</v>
      </c>
      <c r="C509" s="27">
        <v>326121501</v>
      </c>
      <c r="D509" s="149">
        <v>6439.21</v>
      </c>
      <c r="E509" s="149">
        <v>5401.96</v>
      </c>
      <c r="F509" s="149">
        <v>44.72</v>
      </c>
      <c r="G509" s="26">
        <v>144</v>
      </c>
      <c r="AU509" s="129"/>
      <c r="AV509" s="129">
        <f>($E$509/$G$509)*0.5</f>
        <v>18.756805555555555</v>
      </c>
    </row>
    <row r="510" spans="1:48" x14ac:dyDescent="0.25">
      <c r="A510" s="2">
        <v>45590</v>
      </c>
      <c r="B510" s="41">
        <v>7943074014</v>
      </c>
      <c r="C510" s="27">
        <v>794307400</v>
      </c>
      <c r="D510" s="149">
        <v>4830.1400000000003</v>
      </c>
      <c r="E510" s="149">
        <v>4052.09</v>
      </c>
      <c r="F510" s="149">
        <v>33.54</v>
      </c>
      <c r="G510" s="26">
        <v>144</v>
      </c>
      <c r="AU510" s="129"/>
      <c r="AV510" s="129">
        <f>($E$510/$G$510)*0.5</f>
        <v>14.069756944444444</v>
      </c>
    </row>
    <row r="511" spans="1:48" x14ac:dyDescent="0.25">
      <c r="A511" s="2">
        <v>45590</v>
      </c>
      <c r="B511" s="41">
        <v>2841600198</v>
      </c>
      <c r="C511" s="27">
        <v>284160001</v>
      </c>
      <c r="D511" s="149">
        <v>245.33</v>
      </c>
      <c r="E511" s="149">
        <v>205.81</v>
      </c>
      <c r="F511" s="149">
        <v>1.7</v>
      </c>
      <c r="G511" s="26">
        <v>144</v>
      </c>
      <c r="AU511" s="129"/>
      <c r="AV511" s="129">
        <f>($E$511/$G$511)*0.5</f>
        <v>0.71461805555555558</v>
      </c>
    </row>
    <row r="512" spans="1:48" x14ac:dyDescent="0.25">
      <c r="A512" s="2">
        <v>45590</v>
      </c>
      <c r="B512" s="41">
        <v>4688306125</v>
      </c>
      <c r="C512" s="27">
        <v>468830601</v>
      </c>
      <c r="D512" s="149">
        <v>1873.19</v>
      </c>
      <c r="E512" s="149">
        <v>1571.45</v>
      </c>
      <c r="F512" s="149">
        <v>13.01</v>
      </c>
      <c r="G512" s="26">
        <v>144</v>
      </c>
      <c r="AV512" s="129">
        <f>($E$512/$G$512)*0.5</f>
        <v>5.4564236111111111</v>
      </c>
    </row>
    <row r="513" spans="1:48" x14ac:dyDescent="0.25">
      <c r="A513" s="2">
        <v>45590</v>
      </c>
      <c r="B513" s="41">
        <v>6701414150</v>
      </c>
      <c r="C513" s="27">
        <v>670141401</v>
      </c>
      <c r="D513" s="149">
        <v>714.44</v>
      </c>
      <c r="E513" s="149">
        <v>599.36</v>
      </c>
      <c r="F513" s="149">
        <v>4.96</v>
      </c>
      <c r="G513" s="26">
        <v>144</v>
      </c>
      <c r="AV513" s="129">
        <f>($E$513/$G$513)*0.5</f>
        <v>2.0811111111111114</v>
      </c>
    </row>
    <row r="514" spans="1:48" x14ac:dyDescent="0.25">
      <c r="A514" s="2">
        <v>45590</v>
      </c>
      <c r="B514" s="41">
        <v>9170510112</v>
      </c>
      <c r="C514" s="27">
        <v>917051001</v>
      </c>
      <c r="D514" s="149">
        <v>1467.62</v>
      </c>
      <c r="E514" s="149">
        <v>1231.21</v>
      </c>
      <c r="F514" s="149">
        <v>10.19</v>
      </c>
      <c r="G514" s="26">
        <v>144</v>
      </c>
      <c r="AV514" s="152">
        <f>($E$514/$G$514)*0.5</f>
        <v>4.2750347222222222</v>
      </c>
    </row>
    <row r="515" spans="1:48" x14ac:dyDescent="0.25">
      <c r="AV515" s="35">
        <f>SUM(AV202:AV514)</f>
        <v>4704.6022304511071</v>
      </c>
    </row>
  </sheetData>
  <mergeCells count="1">
    <mergeCell ref="V284:AD286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Z252"/>
  <sheetViews>
    <sheetView workbookViewId="0">
      <pane ySplit="1" topLeftCell="A221" activePane="bottomLeft" state="frozen"/>
      <selection activeCell="AA35" sqref="AA35"/>
      <selection pane="bottomLeft" activeCell="F232" sqref="F232"/>
    </sheetView>
  </sheetViews>
  <sheetFormatPr defaultRowHeight="15" x14ac:dyDescent="0.25"/>
  <cols>
    <col min="3" max="3" width="35.42578125" customWidth="1"/>
    <col min="4" max="4" width="4.5703125" customWidth="1"/>
    <col min="5" max="5" width="5.5703125" customWidth="1"/>
    <col min="6" max="6" width="20.28515625" customWidth="1"/>
    <col min="7" max="7" width="4.85546875" customWidth="1"/>
    <col min="8" max="9" width="3.28515625" customWidth="1"/>
    <col min="11" max="11" width="35.28515625" bestFit="1" customWidth="1"/>
    <col min="12" max="12" width="7.5703125" bestFit="1" customWidth="1"/>
    <col min="13" max="13" width="7.7109375" bestFit="1" customWidth="1"/>
    <col min="14" max="14" width="4.85546875" customWidth="1"/>
    <col min="15" max="15" width="2.5703125" customWidth="1"/>
    <col min="16" max="16" width="6.28515625" customWidth="1"/>
    <col min="17" max="17" width="5" customWidth="1"/>
    <col min="19" max="19" width="3.28515625" customWidth="1"/>
    <col min="21" max="21" width="11.85546875" customWidth="1"/>
    <col min="22" max="22" width="15.85546875" bestFit="1" customWidth="1"/>
    <col min="25" max="25" width="15.140625" bestFit="1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5">
      <c r="A2">
        <v>2021</v>
      </c>
      <c r="B2">
        <v>202103</v>
      </c>
      <c r="C2" t="s">
        <v>26</v>
      </c>
      <c r="D2" t="s">
        <v>27</v>
      </c>
      <c r="E2">
        <v>7794</v>
      </c>
      <c r="F2" t="s">
        <v>28</v>
      </c>
      <c r="G2" t="s">
        <v>29</v>
      </c>
      <c r="H2">
        <v>1</v>
      </c>
      <c r="I2">
        <v>20</v>
      </c>
      <c r="J2" t="s">
        <v>30</v>
      </c>
      <c r="K2" t="s">
        <v>31</v>
      </c>
      <c r="L2">
        <v>20</v>
      </c>
      <c r="M2">
        <v>20</v>
      </c>
      <c r="N2" t="s">
        <v>32</v>
      </c>
      <c r="O2">
        <v>1</v>
      </c>
      <c r="P2" t="s">
        <v>33</v>
      </c>
      <c r="Q2">
        <v>34</v>
      </c>
      <c r="R2" t="s">
        <v>34</v>
      </c>
      <c r="T2">
        <v>941227</v>
      </c>
      <c r="U2">
        <v>4310161</v>
      </c>
      <c r="V2" s="1">
        <v>44285.855231481481</v>
      </c>
      <c r="W2" t="s">
        <v>35</v>
      </c>
      <c r="X2" t="s">
        <v>36</v>
      </c>
      <c r="Y2">
        <v>126.27</v>
      </c>
      <c r="Z2">
        <v>0</v>
      </c>
    </row>
    <row r="3" spans="1:26" x14ac:dyDescent="0.25">
      <c r="A3">
        <v>2021</v>
      </c>
      <c r="B3">
        <v>202103</v>
      </c>
      <c r="C3" t="s">
        <v>26</v>
      </c>
      <c r="D3" t="s">
        <v>27</v>
      </c>
      <c r="E3">
        <v>7795</v>
      </c>
      <c r="F3" t="s">
        <v>28</v>
      </c>
      <c r="G3" t="s">
        <v>29</v>
      </c>
      <c r="H3">
        <v>1</v>
      </c>
      <c r="I3">
        <v>20</v>
      </c>
      <c r="J3" t="s">
        <v>30</v>
      </c>
      <c r="K3" t="s">
        <v>31</v>
      </c>
      <c r="L3">
        <v>20</v>
      </c>
      <c r="M3">
        <v>20</v>
      </c>
      <c r="N3" t="s">
        <v>32</v>
      </c>
      <c r="O3">
        <v>1</v>
      </c>
      <c r="P3" t="s">
        <v>33</v>
      </c>
      <c r="Q3" t="s">
        <v>37</v>
      </c>
      <c r="R3" t="s">
        <v>34</v>
      </c>
      <c r="T3">
        <v>941227</v>
      </c>
      <c r="U3">
        <v>4310161</v>
      </c>
      <c r="V3" s="1">
        <v>44285.855231481481</v>
      </c>
      <c r="W3" t="s">
        <v>35</v>
      </c>
      <c r="X3" t="s">
        <v>36</v>
      </c>
      <c r="Y3">
        <v>3156.78</v>
      </c>
      <c r="Z3">
        <v>0</v>
      </c>
    </row>
    <row r="4" spans="1:26" x14ac:dyDescent="0.25">
      <c r="A4">
        <v>2021</v>
      </c>
      <c r="B4">
        <v>202104</v>
      </c>
      <c r="C4" t="s">
        <v>38</v>
      </c>
      <c r="D4" t="s">
        <v>27</v>
      </c>
      <c r="E4">
        <v>3912</v>
      </c>
      <c r="F4" t="s">
        <v>28</v>
      </c>
      <c r="G4" t="s">
        <v>29</v>
      </c>
      <c r="H4">
        <v>1</v>
      </c>
      <c r="I4">
        <v>20</v>
      </c>
      <c r="J4" t="s">
        <v>30</v>
      </c>
      <c r="K4" t="s">
        <v>31</v>
      </c>
      <c r="L4">
        <v>20</v>
      </c>
      <c r="M4">
        <v>20</v>
      </c>
      <c r="N4" t="s">
        <v>32</v>
      </c>
      <c r="O4">
        <v>1</v>
      </c>
      <c r="P4" t="s">
        <v>33</v>
      </c>
      <c r="Q4">
        <v>34</v>
      </c>
      <c r="R4" t="s">
        <v>34</v>
      </c>
      <c r="T4">
        <v>941227</v>
      </c>
      <c r="U4">
        <v>4322818</v>
      </c>
      <c r="V4" s="1">
        <v>44312.475694444445</v>
      </c>
      <c r="W4" t="s">
        <v>35</v>
      </c>
      <c r="X4" t="s">
        <v>36</v>
      </c>
      <c r="Y4">
        <v>329.33</v>
      </c>
      <c r="Z4">
        <v>0</v>
      </c>
    </row>
    <row r="5" spans="1:26" x14ac:dyDescent="0.25">
      <c r="A5">
        <v>2021</v>
      </c>
      <c r="B5">
        <v>202104</v>
      </c>
      <c r="C5" t="s">
        <v>38</v>
      </c>
      <c r="D5" t="s">
        <v>27</v>
      </c>
      <c r="E5">
        <v>3913</v>
      </c>
      <c r="F5" t="s">
        <v>28</v>
      </c>
      <c r="G5" t="s">
        <v>29</v>
      </c>
      <c r="H5">
        <v>1</v>
      </c>
      <c r="I5">
        <v>20</v>
      </c>
      <c r="J5" t="s">
        <v>30</v>
      </c>
      <c r="K5" t="s">
        <v>31</v>
      </c>
      <c r="L5">
        <v>20</v>
      </c>
      <c r="M5">
        <v>20</v>
      </c>
      <c r="N5" t="s">
        <v>32</v>
      </c>
      <c r="O5">
        <v>1</v>
      </c>
      <c r="P5" t="s">
        <v>33</v>
      </c>
      <c r="Q5" t="s">
        <v>37</v>
      </c>
      <c r="R5" t="s">
        <v>34</v>
      </c>
      <c r="T5">
        <v>941227</v>
      </c>
      <c r="U5">
        <v>4322818</v>
      </c>
      <c r="V5" s="1">
        <v>44312.475694444445</v>
      </c>
      <c r="W5" t="s">
        <v>35</v>
      </c>
      <c r="X5" t="s">
        <v>36</v>
      </c>
      <c r="Y5">
        <v>8233.2999999999993</v>
      </c>
      <c r="Z5">
        <v>0</v>
      </c>
    </row>
    <row r="6" spans="1:26" x14ac:dyDescent="0.25">
      <c r="A6">
        <v>2021</v>
      </c>
      <c r="B6">
        <v>202104</v>
      </c>
      <c r="C6" t="s">
        <v>39</v>
      </c>
      <c r="D6" t="s">
        <v>27</v>
      </c>
      <c r="E6">
        <v>2855</v>
      </c>
      <c r="F6" t="s">
        <v>28</v>
      </c>
      <c r="G6" t="s">
        <v>29</v>
      </c>
      <c r="H6">
        <v>1</v>
      </c>
      <c r="I6">
        <v>20</v>
      </c>
      <c r="J6" t="s">
        <v>30</v>
      </c>
      <c r="K6" t="s">
        <v>31</v>
      </c>
      <c r="L6">
        <v>20</v>
      </c>
      <c r="M6">
        <v>20</v>
      </c>
      <c r="N6" t="s">
        <v>32</v>
      </c>
      <c r="O6">
        <v>1</v>
      </c>
      <c r="P6" t="s">
        <v>33</v>
      </c>
      <c r="Q6">
        <v>34</v>
      </c>
      <c r="R6" t="s">
        <v>34</v>
      </c>
      <c r="T6">
        <v>941227</v>
      </c>
      <c r="U6">
        <v>4330222</v>
      </c>
      <c r="V6" s="1">
        <v>44312.475694444445</v>
      </c>
      <c r="W6" t="s">
        <v>35</v>
      </c>
      <c r="X6" t="s">
        <v>36</v>
      </c>
      <c r="Y6">
        <v>170.88</v>
      </c>
      <c r="Z6">
        <v>0</v>
      </c>
    </row>
    <row r="7" spans="1:26" x14ac:dyDescent="0.25">
      <c r="A7">
        <v>2021</v>
      </c>
      <c r="B7">
        <v>202104</v>
      </c>
      <c r="C7" t="s">
        <v>39</v>
      </c>
      <c r="D7" t="s">
        <v>27</v>
      </c>
      <c r="E7">
        <v>2856</v>
      </c>
      <c r="F7" t="s">
        <v>28</v>
      </c>
      <c r="G7" t="s">
        <v>29</v>
      </c>
      <c r="H7">
        <v>1</v>
      </c>
      <c r="I7">
        <v>20</v>
      </c>
      <c r="J7" t="s">
        <v>30</v>
      </c>
      <c r="K7" t="s">
        <v>31</v>
      </c>
      <c r="L7">
        <v>20</v>
      </c>
      <c r="M7">
        <v>20</v>
      </c>
      <c r="N7" t="s">
        <v>32</v>
      </c>
      <c r="O7">
        <v>1</v>
      </c>
      <c r="P7" t="s">
        <v>33</v>
      </c>
      <c r="Q7" t="s">
        <v>37</v>
      </c>
      <c r="R7" t="s">
        <v>34</v>
      </c>
      <c r="T7">
        <v>941227</v>
      </c>
      <c r="U7">
        <v>4330222</v>
      </c>
      <c r="V7" s="1">
        <v>44312.475694444445</v>
      </c>
      <c r="W7" t="s">
        <v>35</v>
      </c>
      <c r="X7" t="s">
        <v>36</v>
      </c>
      <c r="Y7">
        <v>5512.13</v>
      </c>
      <c r="Z7">
        <v>0</v>
      </c>
    </row>
    <row r="8" spans="1:26" x14ac:dyDescent="0.25">
      <c r="A8">
        <v>2021</v>
      </c>
      <c r="B8">
        <v>202104</v>
      </c>
      <c r="C8" t="s">
        <v>40</v>
      </c>
      <c r="D8" t="s">
        <v>27</v>
      </c>
      <c r="E8">
        <v>4032</v>
      </c>
      <c r="F8" t="s">
        <v>28</v>
      </c>
      <c r="G8" t="s">
        <v>29</v>
      </c>
      <c r="H8">
        <v>1</v>
      </c>
      <c r="I8">
        <v>20</v>
      </c>
      <c r="J8" t="s">
        <v>30</v>
      </c>
      <c r="K8" t="s">
        <v>31</v>
      </c>
      <c r="L8">
        <v>20</v>
      </c>
      <c r="M8">
        <v>20</v>
      </c>
      <c r="N8" t="s">
        <v>32</v>
      </c>
      <c r="O8">
        <v>1</v>
      </c>
      <c r="P8" t="s">
        <v>33</v>
      </c>
      <c r="Q8">
        <v>34</v>
      </c>
      <c r="R8" t="s">
        <v>34</v>
      </c>
      <c r="T8">
        <v>941227</v>
      </c>
      <c r="U8">
        <v>4336028</v>
      </c>
      <c r="V8" s="1">
        <v>44313.852361111109</v>
      </c>
      <c r="W8" t="s">
        <v>35</v>
      </c>
      <c r="X8" t="s">
        <v>36</v>
      </c>
      <c r="Y8">
        <v>154.57</v>
      </c>
      <c r="Z8">
        <v>0</v>
      </c>
    </row>
    <row r="9" spans="1:26" x14ac:dyDescent="0.25">
      <c r="A9">
        <v>2021</v>
      </c>
      <c r="B9">
        <v>202104</v>
      </c>
      <c r="C9" t="s">
        <v>40</v>
      </c>
      <c r="D9" t="s">
        <v>27</v>
      </c>
      <c r="E9">
        <v>4033</v>
      </c>
      <c r="F9" t="s">
        <v>28</v>
      </c>
      <c r="G9" t="s">
        <v>29</v>
      </c>
      <c r="H9">
        <v>1</v>
      </c>
      <c r="I9">
        <v>20</v>
      </c>
      <c r="J9" t="s">
        <v>30</v>
      </c>
      <c r="K9" t="s">
        <v>31</v>
      </c>
      <c r="L9">
        <v>20</v>
      </c>
      <c r="M9">
        <v>20</v>
      </c>
      <c r="N9" t="s">
        <v>32</v>
      </c>
      <c r="O9">
        <v>1</v>
      </c>
      <c r="P9" t="s">
        <v>33</v>
      </c>
      <c r="Q9" t="s">
        <v>37</v>
      </c>
      <c r="R9" t="s">
        <v>34</v>
      </c>
      <c r="T9">
        <v>941227</v>
      </c>
      <c r="U9">
        <v>4336028</v>
      </c>
      <c r="V9" s="1">
        <v>44313.852361111109</v>
      </c>
      <c r="W9" t="s">
        <v>35</v>
      </c>
      <c r="X9" t="s">
        <v>36</v>
      </c>
      <c r="Y9">
        <v>4986.2700000000004</v>
      </c>
      <c r="Z9">
        <v>0</v>
      </c>
    </row>
    <row r="10" spans="1:26" x14ac:dyDescent="0.25">
      <c r="A10">
        <v>2021</v>
      </c>
      <c r="B10">
        <v>202105</v>
      </c>
      <c r="C10" t="s">
        <v>52</v>
      </c>
      <c r="D10" t="s">
        <v>27</v>
      </c>
      <c r="E10">
        <v>3023</v>
      </c>
      <c r="F10" t="s">
        <v>28</v>
      </c>
      <c r="G10" t="s">
        <v>29</v>
      </c>
      <c r="H10">
        <v>1</v>
      </c>
      <c r="I10">
        <v>20</v>
      </c>
      <c r="J10" t="s">
        <v>30</v>
      </c>
      <c r="K10" t="s">
        <v>31</v>
      </c>
      <c r="L10">
        <v>20</v>
      </c>
      <c r="M10">
        <v>20</v>
      </c>
      <c r="N10" t="s">
        <v>32</v>
      </c>
      <c r="O10">
        <v>1</v>
      </c>
      <c r="P10" t="s">
        <v>33</v>
      </c>
      <c r="Q10">
        <v>34</v>
      </c>
      <c r="R10" t="s">
        <v>34</v>
      </c>
      <c r="T10">
        <v>941227</v>
      </c>
      <c r="U10">
        <v>4345755</v>
      </c>
      <c r="V10" s="1">
        <v>44336.306886574072</v>
      </c>
      <c r="W10" t="s">
        <v>35</v>
      </c>
      <c r="X10" t="s">
        <v>36</v>
      </c>
      <c r="Y10">
        <v>334.88</v>
      </c>
      <c r="Z10">
        <v>0</v>
      </c>
    </row>
    <row r="11" spans="1:26" x14ac:dyDescent="0.25">
      <c r="A11">
        <v>2021</v>
      </c>
      <c r="B11">
        <v>202105</v>
      </c>
      <c r="C11" t="s">
        <v>52</v>
      </c>
      <c r="D11" t="s">
        <v>27</v>
      </c>
      <c r="E11">
        <v>3024</v>
      </c>
      <c r="F11" t="s">
        <v>28</v>
      </c>
      <c r="G11" t="s">
        <v>29</v>
      </c>
      <c r="H11">
        <v>1</v>
      </c>
      <c r="I11">
        <v>20</v>
      </c>
      <c r="J11" t="s">
        <v>30</v>
      </c>
      <c r="K11" t="s">
        <v>31</v>
      </c>
      <c r="L11">
        <v>20</v>
      </c>
      <c r="M11">
        <v>20</v>
      </c>
      <c r="N11" t="s">
        <v>32</v>
      </c>
      <c r="O11">
        <v>1</v>
      </c>
      <c r="P11" t="s">
        <v>33</v>
      </c>
      <c r="Q11" t="s">
        <v>37</v>
      </c>
      <c r="R11" t="s">
        <v>34</v>
      </c>
      <c r="T11">
        <v>941227</v>
      </c>
      <c r="U11">
        <v>4345755</v>
      </c>
      <c r="V11" s="1">
        <v>44336.306886574072</v>
      </c>
      <c r="W11" t="s">
        <v>35</v>
      </c>
      <c r="X11" t="s">
        <v>36</v>
      </c>
      <c r="Y11">
        <v>10802.64</v>
      </c>
      <c r="Z11">
        <v>0</v>
      </c>
    </row>
    <row r="12" spans="1:26" x14ac:dyDescent="0.25">
      <c r="A12">
        <v>2021</v>
      </c>
      <c r="B12">
        <v>202105</v>
      </c>
      <c r="C12" t="s">
        <v>53</v>
      </c>
      <c r="D12" t="s">
        <v>27</v>
      </c>
      <c r="E12">
        <v>4042</v>
      </c>
      <c r="F12" t="s">
        <v>28</v>
      </c>
      <c r="G12" t="s">
        <v>29</v>
      </c>
      <c r="H12">
        <v>1</v>
      </c>
      <c r="I12">
        <v>20</v>
      </c>
      <c r="J12" t="s">
        <v>30</v>
      </c>
      <c r="K12" t="s">
        <v>31</v>
      </c>
      <c r="L12">
        <v>20</v>
      </c>
      <c r="M12">
        <v>20</v>
      </c>
      <c r="N12" t="s">
        <v>32</v>
      </c>
      <c r="O12">
        <v>1</v>
      </c>
      <c r="P12" t="s">
        <v>33</v>
      </c>
      <c r="Q12">
        <v>34</v>
      </c>
      <c r="R12" t="s">
        <v>34</v>
      </c>
      <c r="T12">
        <v>941227</v>
      </c>
      <c r="U12">
        <v>4356359</v>
      </c>
      <c r="V12" s="1">
        <v>44336.306886574072</v>
      </c>
      <c r="W12" t="s">
        <v>35</v>
      </c>
      <c r="X12" t="s">
        <v>36</v>
      </c>
      <c r="Y12">
        <v>387.03</v>
      </c>
      <c r="Z12">
        <v>0</v>
      </c>
    </row>
    <row r="13" spans="1:26" x14ac:dyDescent="0.25">
      <c r="A13">
        <v>2021</v>
      </c>
      <c r="B13">
        <v>202105</v>
      </c>
      <c r="C13" t="s">
        <v>53</v>
      </c>
      <c r="D13" t="s">
        <v>27</v>
      </c>
      <c r="E13">
        <v>4043</v>
      </c>
      <c r="F13" t="s">
        <v>28</v>
      </c>
      <c r="G13" t="s">
        <v>29</v>
      </c>
      <c r="H13">
        <v>1</v>
      </c>
      <c r="I13">
        <v>20</v>
      </c>
      <c r="J13" t="s">
        <v>30</v>
      </c>
      <c r="K13" t="s">
        <v>31</v>
      </c>
      <c r="L13">
        <v>20</v>
      </c>
      <c r="M13">
        <v>20</v>
      </c>
      <c r="N13" t="s">
        <v>32</v>
      </c>
      <c r="O13">
        <v>1</v>
      </c>
      <c r="P13" t="s">
        <v>33</v>
      </c>
      <c r="Q13" t="s">
        <v>37</v>
      </c>
      <c r="R13" t="s">
        <v>34</v>
      </c>
      <c r="T13">
        <v>941227</v>
      </c>
      <c r="U13">
        <v>4356359</v>
      </c>
      <c r="V13" s="1">
        <v>44336.306886574072</v>
      </c>
      <c r="W13" t="s">
        <v>35</v>
      </c>
      <c r="X13" t="s">
        <v>36</v>
      </c>
      <c r="Y13">
        <v>12484.96</v>
      </c>
      <c r="Z13">
        <v>0</v>
      </c>
    </row>
    <row r="14" spans="1:26" x14ac:dyDescent="0.25">
      <c r="A14">
        <v>2021</v>
      </c>
      <c r="B14">
        <v>202105</v>
      </c>
      <c r="C14" t="s">
        <v>54</v>
      </c>
      <c r="D14" t="s">
        <v>27</v>
      </c>
      <c r="E14">
        <v>2708</v>
      </c>
      <c r="F14" t="s">
        <v>28</v>
      </c>
      <c r="G14" t="s">
        <v>29</v>
      </c>
      <c r="H14">
        <v>1</v>
      </c>
      <c r="I14">
        <v>20</v>
      </c>
      <c r="J14" t="s">
        <v>30</v>
      </c>
      <c r="K14" t="s">
        <v>31</v>
      </c>
      <c r="L14">
        <v>20</v>
      </c>
      <c r="M14">
        <v>20</v>
      </c>
      <c r="N14" t="s">
        <v>32</v>
      </c>
      <c r="O14">
        <v>1</v>
      </c>
      <c r="P14" t="s">
        <v>33</v>
      </c>
      <c r="Q14">
        <v>34</v>
      </c>
      <c r="R14" t="s">
        <v>34</v>
      </c>
      <c r="T14">
        <v>941227</v>
      </c>
      <c r="U14">
        <v>4363836</v>
      </c>
      <c r="V14" s="1">
        <v>44342.849965277775</v>
      </c>
      <c r="W14" t="s">
        <v>35</v>
      </c>
      <c r="X14" t="s">
        <v>36</v>
      </c>
      <c r="Y14">
        <v>197.04</v>
      </c>
      <c r="Z14">
        <v>0</v>
      </c>
    </row>
    <row r="15" spans="1:26" x14ac:dyDescent="0.25">
      <c r="A15">
        <v>2021</v>
      </c>
      <c r="B15">
        <v>202105</v>
      </c>
      <c r="C15" t="s">
        <v>54</v>
      </c>
      <c r="D15" t="s">
        <v>27</v>
      </c>
      <c r="E15">
        <v>2709</v>
      </c>
      <c r="F15" t="s">
        <v>28</v>
      </c>
      <c r="G15" t="s">
        <v>29</v>
      </c>
      <c r="H15">
        <v>1</v>
      </c>
      <c r="I15">
        <v>20</v>
      </c>
      <c r="J15" t="s">
        <v>30</v>
      </c>
      <c r="K15" t="s">
        <v>31</v>
      </c>
      <c r="L15">
        <v>20</v>
      </c>
      <c r="M15">
        <v>20</v>
      </c>
      <c r="N15" t="s">
        <v>32</v>
      </c>
      <c r="O15">
        <v>1</v>
      </c>
      <c r="P15" t="s">
        <v>33</v>
      </c>
      <c r="Q15" t="s">
        <v>37</v>
      </c>
      <c r="R15" t="s">
        <v>34</v>
      </c>
      <c r="T15">
        <v>941227</v>
      </c>
      <c r="U15">
        <v>4363836</v>
      </c>
      <c r="V15" s="1">
        <v>44342.849965277775</v>
      </c>
      <c r="W15" t="s">
        <v>35</v>
      </c>
      <c r="X15" t="s">
        <v>36</v>
      </c>
      <c r="Y15">
        <v>7738.41</v>
      </c>
      <c r="Z15">
        <v>0</v>
      </c>
    </row>
    <row r="16" spans="1:26" x14ac:dyDescent="0.25">
      <c r="A16">
        <v>2021</v>
      </c>
      <c r="B16">
        <v>202106</v>
      </c>
      <c r="C16" t="s">
        <v>63</v>
      </c>
      <c r="D16" t="s">
        <v>27</v>
      </c>
      <c r="E16">
        <v>3891</v>
      </c>
      <c r="F16" t="s">
        <v>28</v>
      </c>
      <c r="G16" t="s">
        <v>29</v>
      </c>
      <c r="H16">
        <v>1</v>
      </c>
      <c r="I16">
        <v>20</v>
      </c>
      <c r="J16" t="s">
        <v>30</v>
      </c>
      <c r="K16" t="s">
        <v>31</v>
      </c>
      <c r="L16">
        <v>20</v>
      </c>
      <c r="M16">
        <v>20</v>
      </c>
      <c r="N16" t="s">
        <v>32</v>
      </c>
      <c r="O16">
        <v>1</v>
      </c>
      <c r="P16" t="s">
        <v>33</v>
      </c>
      <c r="Q16" t="s">
        <v>37</v>
      </c>
      <c r="R16" t="s">
        <v>34</v>
      </c>
      <c r="T16">
        <v>941227</v>
      </c>
      <c r="U16">
        <v>4376370</v>
      </c>
      <c r="V16" s="1">
        <v>44364.444039351853</v>
      </c>
      <c r="W16" t="s">
        <v>35</v>
      </c>
      <c r="X16" t="s">
        <v>36</v>
      </c>
      <c r="Y16">
        <v>1912.94</v>
      </c>
      <c r="Z16">
        <v>0</v>
      </c>
    </row>
    <row r="17" spans="1:26" x14ac:dyDescent="0.25">
      <c r="A17">
        <v>2021</v>
      </c>
      <c r="B17">
        <v>202107</v>
      </c>
      <c r="C17" t="s">
        <v>95</v>
      </c>
      <c r="D17" t="s">
        <v>27</v>
      </c>
      <c r="E17">
        <v>3057</v>
      </c>
      <c r="F17" t="s">
        <v>28</v>
      </c>
      <c r="G17" t="s">
        <v>29</v>
      </c>
      <c r="H17">
        <v>1</v>
      </c>
      <c r="I17">
        <v>20</v>
      </c>
      <c r="J17" t="s">
        <v>30</v>
      </c>
      <c r="K17" t="s">
        <v>31</v>
      </c>
      <c r="L17">
        <v>20</v>
      </c>
      <c r="M17">
        <v>20</v>
      </c>
      <c r="N17" t="s">
        <v>32</v>
      </c>
      <c r="O17">
        <v>1</v>
      </c>
      <c r="P17" t="s">
        <v>33</v>
      </c>
      <c r="Q17" t="s">
        <v>37</v>
      </c>
      <c r="R17" t="s">
        <v>34</v>
      </c>
      <c r="T17">
        <v>941227</v>
      </c>
      <c r="U17">
        <v>4406865</v>
      </c>
      <c r="V17" s="1">
        <v>44399.498530092591</v>
      </c>
      <c r="W17" t="s">
        <v>35</v>
      </c>
      <c r="X17" t="s">
        <v>36</v>
      </c>
      <c r="Y17">
        <v>1157.5999999999999</v>
      </c>
      <c r="Z17">
        <v>0</v>
      </c>
    </row>
    <row r="18" spans="1:26" x14ac:dyDescent="0.25">
      <c r="A18">
        <v>2021</v>
      </c>
      <c r="B18">
        <v>202107</v>
      </c>
      <c r="C18" t="s">
        <v>96</v>
      </c>
      <c r="D18" t="s">
        <v>27</v>
      </c>
      <c r="E18">
        <v>3673</v>
      </c>
      <c r="F18" t="s">
        <v>28</v>
      </c>
      <c r="G18" t="s">
        <v>29</v>
      </c>
      <c r="H18">
        <v>1</v>
      </c>
      <c r="I18">
        <v>20</v>
      </c>
      <c r="J18" t="s">
        <v>30</v>
      </c>
      <c r="K18" t="s">
        <v>31</v>
      </c>
      <c r="L18">
        <v>20</v>
      </c>
      <c r="M18">
        <v>20</v>
      </c>
      <c r="N18" t="s">
        <v>32</v>
      </c>
      <c r="O18">
        <v>1</v>
      </c>
      <c r="P18" t="s">
        <v>33</v>
      </c>
      <c r="Q18" t="s">
        <v>37</v>
      </c>
      <c r="R18" t="s">
        <v>34</v>
      </c>
      <c r="T18">
        <v>941227</v>
      </c>
      <c r="U18">
        <v>4411150</v>
      </c>
      <c r="V18" s="1">
        <v>44399.498530092591</v>
      </c>
      <c r="W18" t="s">
        <v>35</v>
      </c>
      <c r="X18" t="s">
        <v>36</v>
      </c>
      <c r="Y18">
        <v>11667.44</v>
      </c>
      <c r="Z18">
        <v>0</v>
      </c>
    </row>
    <row r="19" spans="1:26" x14ac:dyDescent="0.25">
      <c r="A19">
        <v>2021</v>
      </c>
      <c r="B19">
        <v>202107</v>
      </c>
      <c r="C19" t="s">
        <v>97</v>
      </c>
      <c r="D19" t="s">
        <v>27</v>
      </c>
      <c r="E19">
        <v>4267</v>
      </c>
      <c r="F19" t="s">
        <v>28</v>
      </c>
      <c r="G19" t="s">
        <v>29</v>
      </c>
      <c r="H19">
        <v>1</v>
      </c>
      <c r="I19">
        <v>20</v>
      </c>
      <c r="J19" t="s">
        <v>30</v>
      </c>
      <c r="K19" t="s">
        <v>31</v>
      </c>
      <c r="L19">
        <v>20</v>
      </c>
      <c r="M19">
        <v>20</v>
      </c>
      <c r="N19" t="s">
        <v>32</v>
      </c>
      <c r="O19">
        <v>1</v>
      </c>
      <c r="P19" t="s">
        <v>33</v>
      </c>
      <c r="Q19" t="s">
        <v>37</v>
      </c>
      <c r="R19" t="s">
        <v>34</v>
      </c>
      <c r="T19">
        <v>941227</v>
      </c>
      <c r="U19">
        <v>4417969</v>
      </c>
      <c r="V19" s="1">
        <v>44399.498530092591</v>
      </c>
      <c r="W19" t="s">
        <v>35</v>
      </c>
      <c r="X19" t="s">
        <v>36</v>
      </c>
      <c r="Y19">
        <v>1816.75</v>
      </c>
      <c r="Z19">
        <v>0</v>
      </c>
    </row>
    <row r="20" spans="1:26" x14ac:dyDescent="0.25">
      <c r="A20">
        <v>2021</v>
      </c>
      <c r="B20">
        <v>202108</v>
      </c>
      <c r="C20" t="s">
        <v>105</v>
      </c>
      <c r="D20" t="s">
        <v>27</v>
      </c>
      <c r="E20">
        <v>8325</v>
      </c>
      <c r="F20" t="s">
        <v>28</v>
      </c>
      <c r="G20" t="s">
        <v>29</v>
      </c>
      <c r="H20">
        <v>1</v>
      </c>
      <c r="I20">
        <v>20</v>
      </c>
      <c r="J20" t="s">
        <v>30</v>
      </c>
      <c r="K20" t="s">
        <v>31</v>
      </c>
      <c r="L20">
        <v>20</v>
      </c>
      <c r="M20">
        <v>20</v>
      </c>
      <c r="N20" t="s">
        <v>32</v>
      </c>
      <c r="O20">
        <v>1</v>
      </c>
      <c r="P20" t="s">
        <v>33</v>
      </c>
      <c r="Q20" t="s">
        <v>37</v>
      </c>
      <c r="R20" t="s">
        <v>34</v>
      </c>
      <c r="T20">
        <v>941227</v>
      </c>
      <c r="U20">
        <v>4430370</v>
      </c>
      <c r="V20" s="1">
        <v>44426.617199074077</v>
      </c>
      <c r="W20" t="s">
        <v>35</v>
      </c>
      <c r="X20" t="s">
        <v>36</v>
      </c>
      <c r="Y20">
        <v>7972.24</v>
      </c>
      <c r="Z20">
        <v>0</v>
      </c>
    </row>
    <row r="21" spans="1:26" x14ac:dyDescent="0.25">
      <c r="A21">
        <v>2021</v>
      </c>
      <c r="B21">
        <v>202108</v>
      </c>
      <c r="C21" t="s">
        <v>106</v>
      </c>
      <c r="D21" t="s">
        <v>27</v>
      </c>
      <c r="E21">
        <v>2632</v>
      </c>
      <c r="F21" t="s">
        <v>28</v>
      </c>
      <c r="G21" t="s">
        <v>29</v>
      </c>
      <c r="H21">
        <v>1</v>
      </c>
      <c r="I21">
        <v>20</v>
      </c>
      <c r="J21" t="s">
        <v>30</v>
      </c>
      <c r="K21" t="s">
        <v>31</v>
      </c>
      <c r="L21">
        <v>20</v>
      </c>
      <c r="M21">
        <v>20</v>
      </c>
      <c r="N21" t="s">
        <v>32</v>
      </c>
      <c r="O21">
        <v>1</v>
      </c>
      <c r="P21" t="s">
        <v>33</v>
      </c>
      <c r="Q21" t="s">
        <v>37</v>
      </c>
      <c r="R21" t="s">
        <v>34</v>
      </c>
      <c r="T21">
        <v>941227</v>
      </c>
      <c r="U21">
        <v>4433897</v>
      </c>
      <c r="V21" s="1">
        <v>44426.617199074077</v>
      </c>
      <c r="W21" t="s">
        <v>35</v>
      </c>
      <c r="X21" t="s">
        <v>36</v>
      </c>
      <c r="Y21">
        <v>12467.34</v>
      </c>
      <c r="Z21">
        <v>0</v>
      </c>
    </row>
    <row r="22" spans="1:26" x14ac:dyDescent="0.25">
      <c r="A22">
        <v>2021</v>
      </c>
      <c r="B22">
        <v>202108</v>
      </c>
      <c r="C22" t="s">
        <v>107</v>
      </c>
      <c r="D22" t="s">
        <v>27</v>
      </c>
      <c r="E22">
        <v>3727</v>
      </c>
      <c r="F22" t="s">
        <v>28</v>
      </c>
      <c r="G22" t="s">
        <v>29</v>
      </c>
      <c r="H22">
        <v>1</v>
      </c>
      <c r="I22">
        <v>20</v>
      </c>
      <c r="J22" t="s">
        <v>30</v>
      </c>
      <c r="K22" t="s">
        <v>31</v>
      </c>
      <c r="L22">
        <v>20</v>
      </c>
      <c r="M22">
        <v>20</v>
      </c>
      <c r="N22" t="s">
        <v>32</v>
      </c>
      <c r="O22">
        <v>1</v>
      </c>
      <c r="P22" t="s">
        <v>33</v>
      </c>
      <c r="Q22" t="s">
        <v>37</v>
      </c>
      <c r="R22" t="s">
        <v>34</v>
      </c>
      <c r="T22">
        <v>941227</v>
      </c>
      <c r="U22">
        <v>4437899</v>
      </c>
      <c r="V22" s="1">
        <v>44426.617199074077</v>
      </c>
      <c r="W22" t="s">
        <v>35</v>
      </c>
      <c r="X22" t="s">
        <v>36</v>
      </c>
      <c r="Y22">
        <v>6321.98</v>
      </c>
      <c r="Z22">
        <v>0</v>
      </c>
    </row>
    <row r="23" spans="1:26" x14ac:dyDescent="0.25">
      <c r="A23">
        <v>2021</v>
      </c>
      <c r="B23">
        <v>202108</v>
      </c>
      <c r="C23" t="s">
        <v>108</v>
      </c>
      <c r="D23" t="s">
        <v>27</v>
      </c>
      <c r="E23">
        <v>3877</v>
      </c>
      <c r="F23" t="s">
        <v>28</v>
      </c>
      <c r="G23" t="s">
        <v>29</v>
      </c>
      <c r="H23">
        <v>1</v>
      </c>
      <c r="I23">
        <v>20</v>
      </c>
      <c r="J23" t="s">
        <v>30</v>
      </c>
      <c r="K23" t="s">
        <v>31</v>
      </c>
      <c r="L23">
        <v>20</v>
      </c>
      <c r="M23">
        <v>20</v>
      </c>
      <c r="N23" t="s">
        <v>32</v>
      </c>
      <c r="O23">
        <v>1</v>
      </c>
      <c r="P23" t="s">
        <v>33</v>
      </c>
      <c r="Q23" t="s">
        <v>37</v>
      </c>
      <c r="R23" t="s">
        <v>34</v>
      </c>
      <c r="T23">
        <v>941227</v>
      </c>
      <c r="U23">
        <v>4446139</v>
      </c>
      <c r="V23" s="1">
        <v>44427.850694444445</v>
      </c>
      <c r="W23" t="s">
        <v>35</v>
      </c>
      <c r="X23" t="s">
        <v>36</v>
      </c>
      <c r="Y23">
        <v>6115.94</v>
      </c>
      <c r="Z23">
        <v>0</v>
      </c>
    </row>
    <row r="24" spans="1:26" x14ac:dyDescent="0.25">
      <c r="A24">
        <v>2021</v>
      </c>
      <c r="B24">
        <v>202108</v>
      </c>
      <c r="C24" t="s">
        <v>109</v>
      </c>
      <c r="D24" t="s">
        <v>27</v>
      </c>
      <c r="E24">
        <v>3946</v>
      </c>
      <c r="F24" t="s">
        <v>28</v>
      </c>
      <c r="G24" t="s">
        <v>29</v>
      </c>
      <c r="H24">
        <v>1</v>
      </c>
      <c r="I24">
        <v>20</v>
      </c>
      <c r="J24" t="s">
        <v>30</v>
      </c>
      <c r="K24" t="s">
        <v>31</v>
      </c>
      <c r="L24">
        <v>20</v>
      </c>
      <c r="M24">
        <v>20</v>
      </c>
      <c r="N24" t="s">
        <v>32</v>
      </c>
      <c r="O24">
        <v>1</v>
      </c>
      <c r="P24" t="s">
        <v>33</v>
      </c>
      <c r="Q24" t="s">
        <v>37</v>
      </c>
      <c r="R24" t="s">
        <v>34</v>
      </c>
      <c r="T24">
        <v>941227</v>
      </c>
      <c r="U24">
        <v>4452057</v>
      </c>
      <c r="V24" s="1">
        <v>44433.849398148152</v>
      </c>
      <c r="W24" t="s">
        <v>35</v>
      </c>
      <c r="X24" t="s">
        <v>36</v>
      </c>
      <c r="Y24">
        <v>13226.25</v>
      </c>
      <c r="Z24">
        <v>0</v>
      </c>
    </row>
    <row r="25" spans="1:26" x14ac:dyDescent="0.25">
      <c r="A25">
        <v>2021</v>
      </c>
      <c r="B25">
        <v>202108</v>
      </c>
      <c r="C25" t="s">
        <v>110</v>
      </c>
      <c r="D25" t="s">
        <v>27</v>
      </c>
      <c r="E25">
        <v>4413</v>
      </c>
      <c r="F25" t="s">
        <v>28</v>
      </c>
      <c r="G25" t="s">
        <v>29</v>
      </c>
      <c r="H25">
        <v>1</v>
      </c>
      <c r="I25">
        <v>20</v>
      </c>
      <c r="J25" t="s">
        <v>30</v>
      </c>
      <c r="K25" t="s">
        <v>31</v>
      </c>
      <c r="L25">
        <v>20</v>
      </c>
      <c r="M25">
        <v>20</v>
      </c>
      <c r="N25" t="s">
        <v>32</v>
      </c>
      <c r="O25">
        <v>1</v>
      </c>
      <c r="P25" t="s">
        <v>33</v>
      </c>
      <c r="Q25" t="s">
        <v>37</v>
      </c>
      <c r="R25" t="s">
        <v>34</v>
      </c>
      <c r="T25">
        <v>941227</v>
      </c>
      <c r="U25">
        <v>4457234</v>
      </c>
      <c r="V25" s="1">
        <v>44439.873425925929</v>
      </c>
      <c r="W25" t="s">
        <v>35</v>
      </c>
      <c r="X25" t="s">
        <v>36</v>
      </c>
      <c r="Y25">
        <v>3711.91</v>
      </c>
      <c r="Z25">
        <v>0</v>
      </c>
    </row>
    <row r="26" spans="1:26" x14ac:dyDescent="0.25">
      <c r="A26">
        <v>2021</v>
      </c>
      <c r="B26">
        <v>202109</v>
      </c>
      <c r="C26" t="s">
        <v>117</v>
      </c>
      <c r="D26" t="s">
        <v>27</v>
      </c>
      <c r="E26">
        <v>3268</v>
      </c>
      <c r="F26" t="s">
        <v>28</v>
      </c>
      <c r="G26" t="s">
        <v>29</v>
      </c>
      <c r="H26">
        <v>1</v>
      </c>
      <c r="I26">
        <v>20</v>
      </c>
      <c r="J26" t="s">
        <v>30</v>
      </c>
      <c r="K26" t="s">
        <v>31</v>
      </c>
      <c r="L26">
        <v>20</v>
      </c>
      <c r="M26">
        <v>20</v>
      </c>
      <c r="N26" t="s">
        <v>32</v>
      </c>
      <c r="O26">
        <v>1</v>
      </c>
      <c r="P26" t="s">
        <v>33</v>
      </c>
      <c r="Q26" t="s">
        <v>37</v>
      </c>
      <c r="R26" t="s">
        <v>34</v>
      </c>
      <c r="T26">
        <v>941227</v>
      </c>
      <c r="U26">
        <v>4464872</v>
      </c>
      <c r="V26" s="1">
        <v>44460.374305555553</v>
      </c>
      <c r="W26" t="s">
        <v>35</v>
      </c>
      <c r="X26" t="s">
        <v>36</v>
      </c>
      <c r="Y26">
        <v>23677.5</v>
      </c>
      <c r="Z26">
        <v>0</v>
      </c>
    </row>
    <row r="27" spans="1:26" x14ac:dyDescent="0.25">
      <c r="A27">
        <v>2021</v>
      </c>
      <c r="B27">
        <v>202109</v>
      </c>
      <c r="C27" t="s">
        <v>118</v>
      </c>
      <c r="D27" t="s">
        <v>27</v>
      </c>
      <c r="E27">
        <v>3265</v>
      </c>
      <c r="F27" t="s">
        <v>28</v>
      </c>
      <c r="G27" t="s">
        <v>29</v>
      </c>
      <c r="H27">
        <v>1</v>
      </c>
      <c r="I27">
        <v>20</v>
      </c>
      <c r="J27" t="s">
        <v>30</v>
      </c>
      <c r="K27" t="s">
        <v>31</v>
      </c>
      <c r="L27">
        <v>20</v>
      </c>
      <c r="M27">
        <v>20</v>
      </c>
      <c r="N27" t="s">
        <v>32</v>
      </c>
      <c r="O27">
        <v>1</v>
      </c>
      <c r="P27" t="s">
        <v>33</v>
      </c>
      <c r="Q27" t="s">
        <v>37</v>
      </c>
      <c r="R27" t="s">
        <v>34</v>
      </c>
      <c r="T27">
        <v>941227</v>
      </c>
      <c r="U27">
        <v>4470758</v>
      </c>
      <c r="V27" s="1">
        <v>44460.374305555553</v>
      </c>
      <c r="W27" t="s">
        <v>35</v>
      </c>
      <c r="X27" t="s">
        <v>36</v>
      </c>
      <c r="Y27">
        <v>7357.13</v>
      </c>
      <c r="Z27">
        <v>0</v>
      </c>
    </row>
    <row r="28" spans="1:26" x14ac:dyDescent="0.25">
      <c r="A28">
        <v>2021</v>
      </c>
      <c r="B28">
        <v>202109</v>
      </c>
      <c r="C28" t="s">
        <v>119</v>
      </c>
      <c r="D28" t="s">
        <v>27</v>
      </c>
      <c r="E28">
        <v>4463</v>
      </c>
      <c r="F28" t="s">
        <v>28</v>
      </c>
      <c r="G28" t="s">
        <v>29</v>
      </c>
      <c r="H28">
        <v>1</v>
      </c>
      <c r="I28">
        <v>20</v>
      </c>
      <c r="J28" t="s">
        <v>30</v>
      </c>
      <c r="K28" t="s">
        <v>31</v>
      </c>
      <c r="L28">
        <v>20</v>
      </c>
      <c r="M28">
        <v>20</v>
      </c>
      <c r="N28" t="s">
        <v>32</v>
      </c>
      <c r="O28">
        <v>1</v>
      </c>
      <c r="P28" t="s">
        <v>33</v>
      </c>
      <c r="Q28" t="s">
        <v>37</v>
      </c>
      <c r="R28" t="s">
        <v>34</v>
      </c>
      <c r="T28">
        <v>941227</v>
      </c>
      <c r="U28">
        <v>4478037</v>
      </c>
      <c r="V28" s="1">
        <v>44461.857048611113</v>
      </c>
      <c r="W28" t="s">
        <v>35</v>
      </c>
      <c r="X28" t="s">
        <v>36</v>
      </c>
      <c r="Y28">
        <v>31135.84</v>
      </c>
      <c r="Z28">
        <v>0</v>
      </c>
    </row>
    <row r="29" spans="1:26" x14ac:dyDescent="0.25">
      <c r="A29">
        <v>2021</v>
      </c>
      <c r="B29">
        <v>202109</v>
      </c>
      <c r="C29" t="s">
        <v>120</v>
      </c>
      <c r="D29" t="s">
        <v>27</v>
      </c>
      <c r="E29">
        <v>8260</v>
      </c>
      <c r="F29" t="s">
        <v>28</v>
      </c>
      <c r="G29" t="s">
        <v>29</v>
      </c>
      <c r="H29">
        <v>1</v>
      </c>
      <c r="I29">
        <v>20</v>
      </c>
      <c r="J29" t="s">
        <v>30</v>
      </c>
      <c r="K29" t="s">
        <v>31</v>
      </c>
      <c r="L29">
        <v>20</v>
      </c>
      <c r="M29">
        <v>20</v>
      </c>
      <c r="N29" t="s">
        <v>32</v>
      </c>
      <c r="O29">
        <v>1</v>
      </c>
      <c r="P29" t="s">
        <v>33</v>
      </c>
      <c r="Q29" t="s">
        <v>37</v>
      </c>
      <c r="R29" t="s">
        <v>34</v>
      </c>
      <c r="T29">
        <v>941227</v>
      </c>
      <c r="U29">
        <v>4485771</v>
      </c>
      <c r="V29" s="1">
        <v>44468.867268518516</v>
      </c>
      <c r="W29" t="s">
        <v>35</v>
      </c>
      <c r="X29" t="s">
        <v>36</v>
      </c>
      <c r="Y29">
        <v>4984.29</v>
      </c>
      <c r="Z29">
        <v>0</v>
      </c>
    </row>
    <row r="30" spans="1:26" x14ac:dyDescent="0.25">
      <c r="A30">
        <v>2021</v>
      </c>
      <c r="B30">
        <v>202110</v>
      </c>
      <c r="C30" t="s">
        <v>135</v>
      </c>
      <c r="D30" t="s">
        <v>27</v>
      </c>
      <c r="E30">
        <v>4961</v>
      </c>
      <c r="F30" t="s">
        <v>28</v>
      </c>
      <c r="G30" t="s">
        <v>29</v>
      </c>
      <c r="H30">
        <v>1</v>
      </c>
      <c r="I30">
        <v>20</v>
      </c>
      <c r="J30" t="s">
        <v>30</v>
      </c>
      <c r="K30" t="s">
        <v>31</v>
      </c>
      <c r="L30">
        <v>20</v>
      </c>
      <c r="M30">
        <v>20</v>
      </c>
      <c r="N30" t="s">
        <v>32</v>
      </c>
      <c r="O30">
        <v>1</v>
      </c>
      <c r="P30" t="s">
        <v>33</v>
      </c>
      <c r="Q30" t="s">
        <v>37</v>
      </c>
      <c r="R30" t="s">
        <v>34</v>
      </c>
      <c r="T30">
        <v>941227</v>
      </c>
      <c r="U30">
        <v>4492752</v>
      </c>
      <c r="V30" s="1">
        <v>44494.536944444444</v>
      </c>
      <c r="W30" t="s">
        <v>35</v>
      </c>
      <c r="X30" t="s">
        <v>36</v>
      </c>
      <c r="Y30">
        <v>30585.5</v>
      </c>
      <c r="Z30">
        <v>0</v>
      </c>
    </row>
    <row r="31" spans="1:26" x14ac:dyDescent="0.25">
      <c r="A31">
        <v>2021</v>
      </c>
      <c r="B31">
        <v>202110</v>
      </c>
      <c r="C31" t="s">
        <v>136</v>
      </c>
      <c r="D31" t="s">
        <v>27</v>
      </c>
      <c r="E31">
        <v>3756</v>
      </c>
      <c r="F31" t="s">
        <v>28</v>
      </c>
      <c r="G31" t="s">
        <v>29</v>
      </c>
      <c r="H31">
        <v>1</v>
      </c>
      <c r="I31">
        <v>20</v>
      </c>
      <c r="J31" t="s">
        <v>30</v>
      </c>
      <c r="K31" t="s">
        <v>31</v>
      </c>
      <c r="L31">
        <v>20</v>
      </c>
      <c r="M31">
        <v>20</v>
      </c>
      <c r="N31" t="s">
        <v>32</v>
      </c>
      <c r="O31">
        <v>1</v>
      </c>
      <c r="P31" t="s">
        <v>33</v>
      </c>
      <c r="Q31" t="s">
        <v>37</v>
      </c>
      <c r="R31" t="s">
        <v>34</v>
      </c>
      <c r="T31">
        <v>941227</v>
      </c>
      <c r="U31">
        <v>4499720</v>
      </c>
      <c r="V31" s="1">
        <v>44494.536944444444</v>
      </c>
      <c r="W31" t="s">
        <v>35</v>
      </c>
      <c r="X31" t="s">
        <v>36</v>
      </c>
      <c r="Y31">
        <v>18820.47</v>
      </c>
      <c r="Z31">
        <v>0</v>
      </c>
    </row>
    <row r="32" spans="1:26" x14ac:dyDescent="0.25">
      <c r="A32">
        <v>2021</v>
      </c>
      <c r="B32">
        <v>202110</v>
      </c>
      <c r="C32" t="s">
        <v>137</v>
      </c>
      <c r="D32" t="s">
        <v>27</v>
      </c>
      <c r="E32">
        <v>4247</v>
      </c>
      <c r="F32" t="s">
        <v>28</v>
      </c>
      <c r="G32" t="s">
        <v>29</v>
      </c>
      <c r="H32">
        <v>1</v>
      </c>
      <c r="I32">
        <v>20</v>
      </c>
      <c r="J32" t="s">
        <v>30</v>
      </c>
      <c r="K32" t="s">
        <v>31</v>
      </c>
      <c r="L32">
        <v>20</v>
      </c>
      <c r="M32">
        <v>20</v>
      </c>
      <c r="N32" t="s">
        <v>32</v>
      </c>
      <c r="O32">
        <v>1</v>
      </c>
      <c r="P32" t="s">
        <v>33</v>
      </c>
      <c r="Q32" t="s">
        <v>37</v>
      </c>
      <c r="R32" t="s">
        <v>34</v>
      </c>
      <c r="T32">
        <v>941227</v>
      </c>
      <c r="U32">
        <v>4507174</v>
      </c>
      <c r="V32" s="1">
        <v>44494.536944444444</v>
      </c>
      <c r="W32" t="s">
        <v>35</v>
      </c>
      <c r="X32" t="s">
        <v>36</v>
      </c>
      <c r="Y32">
        <v>2416.31</v>
      </c>
      <c r="Z32">
        <v>0</v>
      </c>
    </row>
    <row r="33" spans="1:26" x14ac:dyDescent="0.25">
      <c r="A33">
        <v>2021</v>
      </c>
      <c r="B33">
        <v>202110</v>
      </c>
      <c r="C33" t="s">
        <v>138</v>
      </c>
      <c r="D33" t="s">
        <v>27</v>
      </c>
      <c r="E33">
        <v>3780</v>
      </c>
      <c r="F33" t="s">
        <v>28</v>
      </c>
      <c r="G33" t="s">
        <v>29</v>
      </c>
      <c r="H33">
        <v>1</v>
      </c>
      <c r="I33">
        <v>20</v>
      </c>
      <c r="J33" t="s">
        <v>30</v>
      </c>
      <c r="K33" t="s">
        <v>31</v>
      </c>
      <c r="L33">
        <v>20</v>
      </c>
      <c r="M33">
        <v>20</v>
      </c>
      <c r="N33" t="s">
        <v>32</v>
      </c>
      <c r="O33">
        <v>1</v>
      </c>
      <c r="P33" t="s">
        <v>33</v>
      </c>
      <c r="Q33" t="s">
        <v>37</v>
      </c>
      <c r="R33" t="s">
        <v>34</v>
      </c>
      <c r="T33">
        <v>941227</v>
      </c>
      <c r="U33">
        <v>4515252</v>
      </c>
      <c r="V33" s="1">
        <v>44496.872777777775</v>
      </c>
      <c r="W33" t="s">
        <v>35</v>
      </c>
      <c r="X33" t="s">
        <v>36</v>
      </c>
      <c r="Y33">
        <v>29673.83</v>
      </c>
      <c r="Z33">
        <v>0</v>
      </c>
    </row>
    <row r="34" spans="1:26" x14ac:dyDescent="0.25">
      <c r="A34">
        <v>2021</v>
      </c>
      <c r="B34">
        <v>202111</v>
      </c>
      <c r="C34" t="s">
        <v>157</v>
      </c>
      <c r="D34" t="s">
        <v>27</v>
      </c>
      <c r="E34">
        <v>3614</v>
      </c>
      <c r="F34" t="s">
        <v>28</v>
      </c>
      <c r="G34" t="s">
        <v>29</v>
      </c>
      <c r="H34">
        <v>1</v>
      </c>
      <c r="I34">
        <v>20</v>
      </c>
      <c r="J34" t="s">
        <v>30</v>
      </c>
      <c r="K34" t="s">
        <v>31</v>
      </c>
      <c r="L34">
        <v>20</v>
      </c>
      <c r="M34">
        <v>20</v>
      </c>
      <c r="N34" t="s">
        <v>32</v>
      </c>
      <c r="O34">
        <v>1</v>
      </c>
      <c r="P34" t="s">
        <v>33</v>
      </c>
      <c r="Q34" t="s">
        <v>37</v>
      </c>
      <c r="R34" t="s">
        <v>34</v>
      </c>
      <c r="T34">
        <v>941227</v>
      </c>
      <c r="U34">
        <v>4524916</v>
      </c>
      <c r="V34" s="1">
        <v>44517.706909722219</v>
      </c>
      <c r="W34" t="s">
        <v>35</v>
      </c>
      <c r="X34" t="s">
        <v>36</v>
      </c>
      <c r="Y34">
        <v>7190</v>
      </c>
      <c r="Z34">
        <v>0</v>
      </c>
    </row>
    <row r="35" spans="1:26" x14ac:dyDescent="0.25">
      <c r="A35">
        <v>2021</v>
      </c>
      <c r="B35">
        <v>202111</v>
      </c>
      <c r="C35" t="s">
        <v>158</v>
      </c>
      <c r="D35" t="s">
        <v>27</v>
      </c>
      <c r="E35">
        <v>3877</v>
      </c>
      <c r="F35" t="s">
        <v>28</v>
      </c>
      <c r="G35" t="s">
        <v>29</v>
      </c>
      <c r="H35">
        <v>1</v>
      </c>
      <c r="I35">
        <v>20</v>
      </c>
      <c r="J35" t="s">
        <v>30</v>
      </c>
      <c r="K35" t="s">
        <v>31</v>
      </c>
      <c r="L35">
        <v>20</v>
      </c>
      <c r="M35">
        <v>20</v>
      </c>
      <c r="N35" t="s">
        <v>32</v>
      </c>
      <c r="O35">
        <v>1</v>
      </c>
      <c r="P35" t="s">
        <v>33</v>
      </c>
      <c r="Q35" t="s">
        <v>37</v>
      </c>
      <c r="R35" t="s">
        <v>34</v>
      </c>
      <c r="T35">
        <v>941227</v>
      </c>
      <c r="U35">
        <v>4529766</v>
      </c>
      <c r="V35" s="1">
        <v>44517.706909722219</v>
      </c>
      <c r="W35" t="s">
        <v>35</v>
      </c>
      <c r="X35" t="s">
        <v>36</v>
      </c>
      <c r="Y35">
        <v>16092.59</v>
      </c>
      <c r="Z35">
        <v>0</v>
      </c>
    </row>
    <row r="36" spans="1:26" x14ac:dyDescent="0.25">
      <c r="A36">
        <v>2021</v>
      </c>
      <c r="B36">
        <v>202111</v>
      </c>
      <c r="C36" t="s">
        <v>159</v>
      </c>
      <c r="D36" t="s">
        <v>27</v>
      </c>
      <c r="E36">
        <v>3792</v>
      </c>
      <c r="F36" t="s">
        <v>28</v>
      </c>
      <c r="G36" t="s">
        <v>29</v>
      </c>
      <c r="H36">
        <v>1</v>
      </c>
      <c r="I36">
        <v>20</v>
      </c>
      <c r="J36" t="s">
        <v>30</v>
      </c>
      <c r="K36" t="s">
        <v>31</v>
      </c>
      <c r="L36">
        <v>20</v>
      </c>
      <c r="M36">
        <v>20</v>
      </c>
      <c r="N36" t="s">
        <v>32</v>
      </c>
      <c r="O36">
        <v>1</v>
      </c>
      <c r="P36" t="s">
        <v>33</v>
      </c>
      <c r="Q36" t="s">
        <v>37</v>
      </c>
      <c r="R36" t="s">
        <v>34</v>
      </c>
      <c r="T36">
        <v>941227</v>
      </c>
      <c r="U36">
        <v>4536854</v>
      </c>
      <c r="V36" s="1">
        <v>44517.859768518516</v>
      </c>
      <c r="W36" t="s">
        <v>35</v>
      </c>
      <c r="X36" t="s">
        <v>36</v>
      </c>
      <c r="Y36">
        <v>8870.73</v>
      </c>
      <c r="Z36">
        <v>0</v>
      </c>
    </row>
    <row r="37" spans="1:26" x14ac:dyDescent="0.25">
      <c r="A37">
        <v>2021</v>
      </c>
      <c r="B37">
        <v>202111</v>
      </c>
      <c r="C37" t="s">
        <v>160</v>
      </c>
      <c r="D37" t="s">
        <v>27</v>
      </c>
      <c r="E37">
        <v>2415</v>
      </c>
      <c r="F37" t="s">
        <v>28</v>
      </c>
      <c r="G37" t="s">
        <v>29</v>
      </c>
      <c r="H37">
        <v>1</v>
      </c>
      <c r="I37">
        <v>20</v>
      </c>
      <c r="J37" t="s">
        <v>30</v>
      </c>
      <c r="K37" t="s">
        <v>31</v>
      </c>
      <c r="L37">
        <v>20</v>
      </c>
      <c r="M37">
        <v>20</v>
      </c>
      <c r="N37" t="s">
        <v>32</v>
      </c>
      <c r="O37">
        <v>1</v>
      </c>
      <c r="P37" t="s">
        <v>33</v>
      </c>
      <c r="Q37" t="s">
        <v>37</v>
      </c>
      <c r="R37" t="s">
        <v>34</v>
      </c>
      <c r="T37">
        <v>941227</v>
      </c>
      <c r="U37">
        <v>4543497</v>
      </c>
      <c r="V37" s="1">
        <v>44523.849363425928</v>
      </c>
      <c r="W37" t="s">
        <v>35</v>
      </c>
      <c r="X37" t="s">
        <v>36</v>
      </c>
      <c r="Y37">
        <v>14193.75</v>
      </c>
      <c r="Z37">
        <v>0</v>
      </c>
    </row>
    <row r="38" spans="1:26" x14ac:dyDescent="0.25">
      <c r="A38">
        <v>2021</v>
      </c>
      <c r="B38">
        <v>202111</v>
      </c>
      <c r="C38" t="s">
        <v>161</v>
      </c>
      <c r="D38" t="s">
        <v>27</v>
      </c>
      <c r="E38">
        <v>11197</v>
      </c>
      <c r="F38" t="s">
        <v>28</v>
      </c>
      <c r="G38" t="s">
        <v>29</v>
      </c>
      <c r="H38">
        <v>1</v>
      </c>
      <c r="I38">
        <v>20</v>
      </c>
      <c r="J38" t="s">
        <v>30</v>
      </c>
      <c r="K38" t="s">
        <v>31</v>
      </c>
      <c r="L38">
        <v>20</v>
      </c>
      <c r="M38">
        <v>20</v>
      </c>
      <c r="N38" t="s">
        <v>32</v>
      </c>
      <c r="O38">
        <v>1</v>
      </c>
      <c r="P38" t="s">
        <v>33</v>
      </c>
      <c r="Q38" t="s">
        <v>37</v>
      </c>
      <c r="R38" t="s">
        <v>34</v>
      </c>
      <c r="T38">
        <v>941227</v>
      </c>
      <c r="U38">
        <v>4550230</v>
      </c>
      <c r="V38" s="1">
        <v>44531.867708333331</v>
      </c>
      <c r="W38" t="s">
        <v>35</v>
      </c>
      <c r="X38" t="s">
        <v>36</v>
      </c>
      <c r="Y38">
        <v>5865</v>
      </c>
      <c r="Z38">
        <v>0</v>
      </c>
    </row>
    <row r="39" spans="1:26" x14ac:dyDescent="0.25">
      <c r="A39">
        <v>2021</v>
      </c>
      <c r="B39">
        <v>202112</v>
      </c>
      <c r="C39" t="s">
        <v>197</v>
      </c>
      <c r="D39" t="s">
        <v>27</v>
      </c>
      <c r="E39">
        <v>3502</v>
      </c>
      <c r="F39" t="s">
        <v>28</v>
      </c>
      <c r="G39" t="s">
        <v>29</v>
      </c>
      <c r="H39">
        <v>1</v>
      </c>
      <c r="I39">
        <v>20</v>
      </c>
      <c r="J39" t="s">
        <v>30</v>
      </c>
      <c r="K39" t="s">
        <v>31</v>
      </c>
      <c r="L39">
        <v>20</v>
      </c>
      <c r="M39">
        <v>20</v>
      </c>
      <c r="N39" t="s">
        <v>32</v>
      </c>
      <c r="O39">
        <v>1</v>
      </c>
      <c r="P39" t="s">
        <v>33</v>
      </c>
      <c r="Q39" t="s">
        <v>37</v>
      </c>
      <c r="R39" t="s">
        <v>34</v>
      </c>
      <c r="T39">
        <v>941227</v>
      </c>
      <c r="U39">
        <v>4557805</v>
      </c>
      <c r="V39" s="1">
        <v>44547.412106481483</v>
      </c>
      <c r="W39" t="s">
        <v>35</v>
      </c>
      <c r="X39" t="s">
        <v>36</v>
      </c>
      <c r="Y39">
        <v>2490.4699999999998</v>
      </c>
      <c r="Z39">
        <v>0</v>
      </c>
    </row>
    <row r="40" spans="1:26" x14ac:dyDescent="0.25">
      <c r="A40">
        <v>2021</v>
      </c>
      <c r="B40">
        <v>202112</v>
      </c>
      <c r="C40" t="s">
        <v>198</v>
      </c>
      <c r="D40" t="s">
        <v>27</v>
      </c>
      <c r="E40">
        <v>4609</v>
      </c>
      <c r="F40" t="s">
        <v>28</v>
      </c>
      <c r="G40" t="s">
        <v>29</v>
      </c>
      <c r="H40">
        <v>1</v>
      </c>
      <c r="I40">
        <v>20</v>
      </c>
      <c r="J40" t="s">
        <v>30</v>
      </c>
      <c r="K40" t="s">
        <v>31</v>
      </c>
      <c r="L40">
        <v>20</v>
      </c>
      <c r="M40">
        <v>20</v>
      </c>
      <c r="N40" t="s">
        <v>32</v>
      </c>
      <c r="O40">
        <v>1</v>
      </c>
      <c r="P40" t="s">
        <v>33</v>
      </c>
      <c r="Q40" t="s">
        <v>37</v>
      </c>
      <c r="R40" t="s">
        <v>34</v>
      </c>
      <c r="T40">
        <v>941227</v>
      </c>
      <c r="U40">
        <v>4565208</v>
      </c>
      <c r="V40" s="1">
        <v>44547.412106481483</v>
      </c>
      <c r="W40" t="s">
        <v>35</v>
      </c>
      <c r="X40" t="s">
        <v>36</v>
      </c>
      <c r="Y40">
        <v>6600.88</v>
      </c>
      <c r="Z40">
        <v>0</v>
      </c>
    </row>
    <row r="41" spans="1:26" x14ac:dyDescent="0.25">
      <c r="A41">
        <v>2021</v>
      </c>
      <c r="B41">
        <v>202112</v>
      </c>
      <c r="C41" t="s">
        <v>199</v>
      </c>
      <c r="D41" t="s">
        <v>27</v>
      </c>
      <c r="E41">
        <v>5371</v>
      </c>
      <c r="F41" t="s">
        <v>28</v>
      </c>
      <c r="G41" t="s">
        <v>29</v>
      </c>
      <c r="H41">
        <v>1</v>
      </c>
      <c r="I41">
        <v>20</v>
      </c>
      <c r="J41" t="s">
        <v>30</v>
      </c>
      <c r="K41" t="s">
        <v>31</v>
      </c>
      <c r="L41">
        <v>20</v>
      </c>
      <c r="M41">
        <v>20</v>
      </c>
      <c r="N41" t="s">
        <v>32</v>
      </c>
      <c r="O41">
        <v>1</v>
      </c>
      <c r="P41" t="s">
        <v>33</v>
      </c>
      <c r="Q41" t="s">
        <v>37</v>
      </c>
      <c r="R41" t="s">
        <v>34</v>
      </c>
      <c r="T41">
        <v>941227</v>
      </c>
      <c r="U41">
        <v>4574160</v>
      </c>
      <c r="V41" s="1">
        <v>44552.849872685183</v>
      </c>
      <c r="W41" t="s">
        <v>35</v>
      </c>
      <c r="X41" t="s">
        <v>36</v>
      </c>
      <c r="Y41">
        <v>685.4</v>
      </c>
      <c r="Z41">
        <v>0</v>
      </c>
    </row>
    <row r="42" spans="1:26" x14ac:dyDescent="0.25">
      <c r="A42">
        <v>2021</v>
      </c>
      <c r="B42">
        <v>202112</v>
      </c>
      <c r="C42" t="s">
        <v>200</v>
      </c>
      <c r="D42" t="s">
        <v>27</v>
      </c>
      <c r="E42">
        <v>4056</v>
      </c>
      <c r="F42" t="s">
        <v>28</v>
      </c>
      <c r="G42" t="s">
        <v>29</v>
      </c>
      <c r="H42">
        <v>1</v>
      </c>
      <c r="I42">
        <v>20</v>
      </c>
      <c r="J42" t="s">
        <v>30</v>
      </c>
      <c r="K42" t="s">
        <v>31</v>
      </c>
      <c r="L42">
        <v>20</v>
      </c>
      <c r="M42">
        <v>20</v>
      </c>
      <c r="N42" t="s">
        <v>32</v>
      </c>
      <c r="O42">
        <v>1</v>
      </c>
      <c r="P42" t="s">
        <v>33</v>
      </c>
      <c r="Q42" t="s">
        <v>37</v>
      </c>
      <c r="R42" t="s">
        <v>34</v>
      </c>
      <c r="T42">
        <v>941227</v>
      </c>
      <c r="U42">
        <v>4579811</v>
      </c>
      <c r="V42" s="1">
        <v>44559.852858796294</v>
      </c>
      <c r="W42" t="s">
        <v>35</v>
      </c>
      <c r="X42" t="s">
        <v>36</v>
      </c>
      <c r="Y42">
        <v>7492.5</v>
      </c>
      <c r="Z42">
        <v>0</v>
      </c>
    </row>
    <row r="43" spans="1:26" x14ac:dyDescent="0.25">
      <c r="A43">
        <v>2022</v>
      </c>
      <c r="B43">
        <v>202201</v>
      </c>
      <c r="C43" t="s">
        <v>202</v>
      </c>
      <c r="D43" t="s">
        <v>27</v>
      </c>
      <c r="E43">
        <v>3288</v>
      </c>
      <c r="F43" t="s">
        <v>28</v>
      </c>
      <c r="G43" t="s">
        <v>29</v>
      </c>
      <c r="H43">
        <v>1</v>
      </c>
      <c r="I43">
        <v>20</v>
      </c>
      <c r="J43" t="s">
        <v>30</v>
      </c>
      <c r="K43" t="s">
        <v>31</v>
      </c>
      <c r="L43">
        <v>20</v>
      </c>
      <c r="M43">
        <v>20</v>
      </c>
      <c r="N43" t="s">
        <v>32</v>
      </c>
      <c r="O43">
        <v>1</v>
      </c>
      <c r="P43" t="s">
        <v>33</v>
      </c>
      <c r="Q43" t="s">
        <v>37</v>
      </c>
      <c r="R43" t="s">
        <v>34</v>
      </c>
      <c r="T43">
        <v>941227</v>
      </c>
      <c r="U43">
        <v>4590718</v>
      </c>
      <c r="V43" s="1">
        <v>44586.36791666667</v>
      </c>
      <c r="W43" t="s">
        <v>35</v>
      </c>
      <c r="X43" t="s">
        <v>36</v>
      </c>
      <c r="Y43">
        <v>1678.19</v>
      </c>
      <c r="Z43">
        <v>0</v>
      </c>
    </row>
    <row r="44" spans="1:26" x14ac:dyDescent="0.25">
      <c r="A44">
        <v>2022</v>
      </c>
      <c r="B44">
        <v>202201</v>
      </c>
      <c r="C44" t="s">
        <v>202</v>
      </c>
      <c r="D44" t="s">
        <v>27</v>
      </c>
      <c r="E44">
        <v>3289</v>
      </c>
      <c r="F44" t="s">
        <v>28</v>
      </c>
      <c r="G44" t="s">
        <v>29</v>
      </c>
      <c r="H44">
        <v>1</v>
      </c>
      <c r="I44">
        <v>20</v>
      </c>
      <c r="J44" t="s">
        <v>30</v>
      </c>
      <c r="K44" t="s">
        <v>31</v>
      </c>
      <c r="L44">
        <v>20</v>
      </c>
      <c r="M44">
        <v>20</v>
      </c>
      <c r="N44" t="s">
        <v>32</v>
      </c>
      <c r="O44">
        <v>1</v>
      </c>
      <c r="P44" t="s">
        <v>33</v>
      </c>
      <c r="Q44" t="s">
        <v>37</v>
      </c>
      <c r="R44" t="s">
        <v>34</v>
      </c>
      <c r="T44">
        <v>941227</v>
      </c>
      <c r="U44">
        <v>4590728</v>
      </c>
      <c r="V44" s="1">
        <v>44586.36791666667</v>
      </c>
      <c r="W44" t="s">
        <v>35</v>
      </c>
      <c r="X44" t="s">
        <v>36</v>
      </c>
      <c r="Y44">
        <v>7390.15</v>
      </c>
      <c r="Z44">
        <v>0</v>
      </c>
    </row>
    <row r="45" spans="1:26" x14ac:dyDescent="0.25">
      <c r="A45">
        <v>2022</v>
      </c>
      <c r="B45">
        <v>202201</v>
      </c>
      <c r="C45" t="s">
        <v>203</v>
      </c>
      <c r="D45" t="s">
        <v>27</v>
      </c>
      <c r="E45">
        <v>5926</v>
      </c>
      <c r="F45" t="s">
        <v>28</v>
      </c>
      <c r="G45" t="s">
        <v>29</v>
      </c>
      <c r="H45">
        <v>1</v>
      </c>
      <c r="I45">
        <v>20</v>
      </c>
      <c r="J45" t="s">
        <v>30</v>
      </c>
      <c r="K45" t="s">
        <v>31</v>
      </c>
      <c r="L45">
        <v>20</v>
      </c>
      <c r="M45">
        <v>20</v>
      </c>
      <c r="N45" t="s">
        <v>32</v>
      </c>
      <c r="O45">
        <v>1</v>
      </c>
      <c r="P45" t="s">
        <v>33</v>
      </c>
      <c r="Q45" t="s">
        <v>37</v>
      </c>
      <c r="R45" t="s">
        <v>34</v>
      </c>
      <c r="T45">
        <v>941227</v>
      </c>
      <c r="U45">
        <v>4598487</v>
      </c>
      <c r="V45" s="1">
        <v>44586.36791666667</v>
      </c>
      <c r="W45" t="s">
        <v>35</v>
      </c>
      <c r="X45" t="s">
        <v>36</v>
      </c>
      <c r="Y45">
        <v>7030</v>
      </c>
      <c r="Z45">
        <v>0</v>
      </c>
    </row>
    <row r="46" spans="1:26" x14ac:dyDescent="0.25">
      <c r="A46">
        <v>2022</v>
      </c>
      <c r="B46">
        <v>202201</v>
      </c>
      <c r="C46" t="s">
        <v>204</v>
      </c>
      <c r="D46" t="s">
        <v>27</v>
      </c>
      <c r="E46">
        <v>2817</v>
      </c>
      <c r="F46" t="s">
        <v>28</v>
      </c>
      <c r="G46" t="s">
        <v>29</v>
      </c>
      <c r="H46">
        <v>1</v>
      </c>
      <c r="I46">
        <v>20</v>
      </c>
      <c r="J46" t="s">
        <v>30</v>
      </c>
      <c r="K46" t="s">
        <v>31</v>
      </c>
      <c r="L46">
        <v>20</v>
      </c>
      <c r="M46">
        <v>20</v>
      </c>
      <c r="N46" t="s">
        <v>32</v>
      </c>
      <c r="O46">
        <v>1</v>
      </c>
      <c r="P46" t="s">
        <v>33</v>
      </c>
      <c r="Q46" t="s">
        <v>37</v>
      </c>
      <c r="R46" t="s">
        <v>34</v>
      </c>
      <c r="T46">
        <v>941227</v>
      </c>
      <c r="U46">
        <v>4605784</v>
      </c>
      <c r="V46" s="1">
        <v>44587.846400462964</v>
      </c>
      <c r="W46" t="s">
        <v>35</v>
      </c>
      <c r="X46" t="s">
        <v>36</v>
      </c>
      <c r="Y46">
        <v>24459.21</v>
      </c>
      <c r="Z46">
        <v>0</v>
      </c>
    </row>
    <row r="47" spans="1:26" s="56" customFormat="1" x14ac:dyDescent="0.25">
      <c r="A47">
        <v>2022</v>
      </c>
      <c r="B47">
        <v>202203</v>
      </c>
      <c r="C47" t="s">
        <v>234</v>
      </c>
      <c r="D47" t="s">
        <v>27</v>
      </c>
      <c r="E47">
        <v>3705</v>
      </c>
      <c r="F47" t="s">
        <v>28</v>
      </c>
      <c r="G47" t="s">
        <v>29</v>
      </c>
      <c r="H47">
        <v>1</v>
      </c>
      <c r="I47">
        <v>20</v>
      </c>
      <c r="J47" t="s">
        <v>30</v>
      </c>
      <c r="K47" t="s">
        <v>31</v>
      </c>
      <c r="L47">
        <v>20</v>
      </c>
      <c r="M47">
        <v>20</v>
      </c>
      <c r="N47" t="s">
        <v>32</v>
      </c>
      <c r="O47">
        <v>1</v>
      </c>
      <c r="P47" t="s">
        <v>33</v>
      </c>
      <c r="Q47" t="s">
        <v>37</v>
      </c>
      <c r="R47" t="s">
        <v>34</v>
      </c>
      <c r="S47"/>
      <c r="T47">
        <v>941227</v>
      </c>
      <c r="U47">
        <v>4648261</v>
      </c>
      <c r="V47" s="1">
        <v>44643.441481481481</v>
      </c>
      <c r="W47" t="s">
        <v>35</v>
      </c>
      <c r="X47" t="s">
        <v>36</v>
      </c>
      <c r="Y47">
        <v>7913.73</v>
      </c>
      <c r="Z47">
        <v>0</v>
      </c>
    </row>
    <row r="48" spans="1:26" x14ac:dyDescent="0.25">
      <c r="A48">
        <v>2022</v>
      </c>
      <c r="B48">
        <v>202203</v>
      </c>
      <c r="C48" t="s">
        <v>235</v>
      </c>
      <c r="D48" t="s">
        <v>27</v>
      </c>
      <c r="E48">
        <v>4938</v>
      </c>
      <c r="F48" t="s">
        <v>28</v>
      </c>
      <c r="G48" t="s">
        <v>29</v>
      </c>
      <c r="H48">
        <v>1</v>
      </c>
      <c r="I48">
        <v>20</v>
      </c>
      <c r="J48" t="s">
        <v>30</v>
      </c>
      <c r="K48" t="s">
        <v>31</v>
      </c>
      <c r="L48">
        <v>20</v>
      </c>
      <c r="M48">
        <v>20</v>
      </c>
      <c r="N48" t="s">
        <v>32</v>
      </c>
      <c r="O48">
        <v>1</v>
      </c>
      <c r="P48" t="s">
        <v>33</v>
      </c>
      <c r="Q48" t="s">
        <v>37</v>
      </c>
      <c r="R48" t="s">
        <v>34</v>
      </c>
      <c r="T48">
        <v>941227</v>
      </c>
      <c r="U48">
        <v>4650659</v>
      </c>
      <c r="V48" s="1">
        <v>44643.441481481481</v>
      </c>
      <c r="W48" t="s">
        <v>35</v>
      </c>
      <c r="X48" t="s">
        <v>36</v>
      </c>
      <c r="Y48">
        <v>19297.330000000002</v>
      </c>
      <c r="Z48">
        <v>0</v>
      </c>
    </row>
    <row r="49" spans="1:26" x14ac:dyDescent="0.25">
      <c r="A49">
        <v>2022</v>
      </c>
      <c r="B49">
        <v>202203</v>
      </c>
      <c r="C49" t="s">
        <v>236</v>
      </c>
      <c r="D49" t="s">
        <v>27</v>
      </c>
      <c r="E49">
        <v>3829</v>
      </c>
      <c r="F49" t="s">
        <v>28</v>
      </c>
      <c r="G49" t="s">
        <v>29</v>
      </c>
      <c r="H49">
        <v>1</v>
      </c>
      <c r="I49">
        <v>20</v>
      </c>
      <c r="J49" t="s">
        <v>30</v>
      </c>
      <c r="K49" t="s">
        <v>31</v>
      </c>
      <c r="L49">
        <v>20</v>
      </c>
      <c r="M49">
        <v>20</v>
      </c>
      <c r="N49" t="s">
        <v>32</v>
      </c>
      <c r="O49">
        <v>1</v>
      </c>
      <c r="P49" t="s">
        <v>33</v>
      </c>
      <c r="Q49" t="s">
        <v>37</v>
      </c>
      <c r="R49" t="s">
        <v>34</v>
      </c>
      <c r="T49">
        <v>941227</v>
      </c>
      <c r="U49">
        <v>4660119</v>
      </c>
      <c r="V49" s="1">
        <v>44643.844594907408</v>
      </c>
      <c r="W49" t="s">
        <v>35</v>
      </c>
      <c r="X49" t="s">
        <v>36</v>
      </c>
      <c r="Y49">
        <v>15684.03</v>
      </c>
      <c r="Z49">
        <v>0</v>
      </c>
    </row>
    <row r="50" spans="1:26" x14ac:dyDescent="0.25">
      <c r="A50">
        <v>2022</v>
      </c>
      <c r="B50">
        <v>202204</v>
      </c>
      <c r="C50" t="s">
        <v>247</v>
      </c>
      <c r="D50" t="s">
        <v>27</v>
      </c>
      <c r="E50">
        <v>3683</v>
      </c>
      <c r="F50" t="s">
        <v>28</v>
      </c>
      <c r="G50" t="s">
        <v>29</v>
      </c>
      <c r="H50">
        <v>1</v>
      </c>
      <c r="I50">
        <v>20</v>
      </c>
      <c r="J50" t="s">
        <v>30</v>
      </c>
      <c r="K50" t="s">
        <v>31</v>
      </c>
      <c r="L50">
        <v>20</v>
      </c>
      <c r="M50">
        <v>20</v>
      </c>
      <c r="N50" t="s">
        <v>32</v>
      </c>
      <c r="O50">
        <v>1</v>
      </c>
      <c r="P50" t="s">
        <v>33</v>
      </c>
      <c r="Q50" t="s">
        <v>37</v>
      </c>
      <c r="R50" t="s">
        <v>34</v>
      </c>
      <c r="T50">
        <v>941227</v>
      </c>
      <c r="U50">
        <v>4676262</v>
      </c>
      <c r="V50" s="1">
        <v>44679.576655092591</v>
      </c>
      <c r="W50" t="s">
        <v>35</v>
      </c>
      <c r="X50" t="s">
        <v>36</v>
      </c>
      <c r="Y50">
        <v>49848.71</v>
      </c>
      <c r="Z50">
        <v>0</v>
      </c>
    </row>
    <row r="51" spans="1:26" x14ac:dyDescent="0.25">
      <c r="A51">
        <v>2022</v>
      </c>
      <c r="B51">
        <v>202204</v>
      </c>
      <c r="C51" t="s">
        <v>248</v>
      </c>
      <c r="D51" t="s">
        <v>27</v>
      </c>
      <c r="E51">
        <v>5316</v>
      </c>
      <c r="F51" t="s">
        <v>28</v>
      </c>
      <c r="G51" t="s">
        <v>29</v>
      </c>
      <c r="H51">
        <v>1</v>
      </c>
      <c r="I51">
        <v>20</v>
      </c>
      <c r="J51" t="s">
        <v>30</v>
      </c>
      <c r="K51" t="s">
        <v>31</v>
      </c>
      <c r="L51">
        <v>20</v>
      </c>
      <c r="M51">
        <v>20</v>
      </c>
      <c r="N51" t="s">
        <v>32</v>
      </c>
      <c r="O51">
        <v>1</v>
      </c>
      <c r="P51" t="s">
        <v>33</v>
      </c>
      <c r="Q51" t="s">
        <v>37</v>
      </c>
      <c r="R51" t="s">
        <v>34</v>
      </c>
      <c r="T51">
        <v>941227</v>
      </c>
      <c r="U51">
        <v>4683011</v>
      </c>
      <c r="V51" s="1">
        <v>44679.576655092591</v>
      </c>
      <c r="W51" t="s">
        <v>35</v>
      </c>
      <c r="X51" t="s">
        <v>36</v>
      </c>
      <c r="Y51">
        <v>46875.23</v>
      </c>
      <c r="Z51">
        <v>0</v>
      </c>
    </row>
    <row r="52" spans="1:26" x14ac:dyDescent="0.25">
      <c r="A52">
        <v>2022</v>
      </c>
      <c r="B52">
        <v>202204</v>
      </c>
      <c r="C52" t="s">
        <v>249</v>
      </c>
      <c r="D52" t="s">
        <v>27</v>
      </c>
      <c r="E52">
        <v>2068</v>
      </c>
      <c r="F52" t="s">
        <v>28</v>
      </c>
      <c r="G52" t="s">
        <v>29</v>
      </c>
      <c r="H52">
        <v>1</v>
      </c>
      <c r="I52">
        <v>20</v>
      </c>
      <c r="J52" t="s">
        <v>30</v>
      </c>
      <c r="K52" t="s">
        <v>31</v>
      </c>
      <c r="L52">
        <v>20</v>
      </c>
      <c r="M52">
        <v>20</v>
      </c>
      <c r="N52" t="s">
        <v>32</v>
      </c>
      <c r="O52">
        <v>1</v>
      </c>
      <c r="P52" t="s">
        <v>33</v>
      </c>
      <c r="Q52" t="s">
        <v>37</v>
      </c>
      <c r="R52" t="s">
        <v>34</v>
      </c>
      <c r="T52">
        <v>941227</v>
      </c>
      <c r="U52">
        <v>4688728</v>
      </c>
      <c r="V52" s="1">
        <v>44679.576655092591</v>
      </c>
      <c r="W52" t="s">
        <v>35</v>
      </c>
      <c r="X52" t="s">
        <v>36</v>
      </c>
      <c r="Y52">
        <v>10511.88</v>
      </c>
      <c r="Z52">
        <v>0</v>
      </c>
    </row>
    <row r="53" spans="1:26" x14ac:dyDescent="0.25">
      <c r="A53">
        <v>2022</v>
      </c>
      <c r="B53">
        <v>202205</v>
      </c>
      <c r="C53" t="s">
        <v>257</v>
      </c>
      <c r="D53" t="s">
        <v>27</v>
      </c>
      <c r="E53">
        <v>3382</v>
      </c>
      <c r="F53" t="s">
        <v>28</v>
      </c>
      <c r="G53" t="s">
        <v>29</v>
      </c>
      <c r="H53">
        <v>1</v>
      </c>
      <c r="I53">
        <v>20</v>
      </c>
      <c r="J53" t="s">
        <v>30</v>
      </c>
      <c r="K53" t="s">
        <v>31</v>
      </c>
      <c r="L53">
        <v>20</v>
      </c>
      <c r="M53">
        <v>20</v>
      </c>
      <c r="N53" t="s">
        <v>32</v>
      </c>
      <c r="O53">
        <v>1</v>
      </c>
      <c r="P53" t="s">
        <v>33</v>
      </c>
      <c r="Q53" t="s">
        <v>37</v>
      </c>
      <c r="R53" t="s">
        <v>34</v>
      </c>
      <c r="T53">
        <v>941227</v>
      </c>
      <c r="U53">
        <v>4715280</v>
      </c>
      <c r="V53" s="1">
        <v>44699.521678240744</v>
      </c>
      <c r="W53" t="s">
        <v>35</v>
      </c>
      <c r="X53" t="s">
        <v>36</v>
      </c>
      <c r="Y53">
        <v>23561.22</v>
      </c>
      <c r="Z53">
        <v>0</v>
      </c>
    </row>
    <row r="54" spans="1:26" x14ac:dyDescent="0.25">
      <c r="A54">
        <v>2022</v>
      </c>
      <c r="B54">
        <v>202205</v>
      </c>
      <c r="C54" t="s">
        <v>258</v>
      </c>
      <c r="D54" t="s">
        <v>27</v>
      </c>
      <c r="E54">
        <v>5969</v>
      </c>
      <c r="F54" t="s">
        <v>28</v>
      </c>
      <c r="G54" t="s">
        <v>29</v>
      </c>
      <c r="H54">
        <v>1</v>
      </c>
      <c r="I54">
        <v>20</v>
      </c>
      <c r="J54" t="s">
        <v>30</v>
      </c>
      <c r="K54" t="s">
        <v>31</v>
      </c>
      <c r="L54">
        <v>20</v>
      </c>
      <c r="M54">
        <v>20</v>
      </c>
      <c r="N54" t="s">
        <v>32</v>
      </c>
      <c r="O54">
        <v>1</v>
      </c>
      <c r="P54" t="s">
        <v>33</v>
      </c>
      <c r="Q54" t="s">
        <v>37</v>
      </c>
      <c r="R54" t="s">
        <v>34</v>
      </c>
      <c r="T54">
        <v>941227</v>
      </c>
      <c r="U54">
        <v>4716665</v>
      </c>
      <c r="V54" s="1">
        <v>44699.521678240744</v>
      </c>
      <c r="W54" t="s">
        <v>35</v>
      </c>
      <c r="X54" t="s">
        <v>36</v>
      </c>
      <c r="Y54">
        <v>33410.5</v>
      </c>
      <c r="Z54">
        <v>0</v>
      </c>
    </row>
    <row r="55" spans="1:26" x14ac:dyDescent="0.25">
      <c r="A55">
        <v>2022</v>
      </c>
      <c r="B55">
        <v>202205</v>
      </c>
      <c r="C55" t="s">
        <v>259</v>
      </c>
      <c r="D55" t="s">
        <v>27</v>
      </c>
      <c r="E55">
        <v>4101</v>
      </c>
      <c r="F55" t="s">
        <v>28</v>
      </c>
      <c r="G55" t="s">
        <v>29</v>
      </c>
      <c r="H55">
        <v>1</v>
      </c>
      <c r="I55">
        <v>20</v>
      </c>
      <c r="J55" t="s">
        <v>30</v>
      </c>
      <c r="K55" t="s">
        <v>31</v>
      </c>
      <c r="L55">
        <v>20</v>
      </c>
      <c r="M55">
        <v>20</v>
      </c>
      <c r="N55" t="s">
        <v>32</v>
      </c>
      <c r="O55">
        <v>1</v>
      </c>
      <c r="P55" t="s">
        <v>33</v>
      </c>
      <c r="Q55">
        <v>34</v>
      </c>
      <c r="R55" t="s">
        <v>34</v>
      </c>
      <c r="T55">
        <v>941227</v>
      </c>
      <c r="U55">
        <v>4718220</v>
      </c>
      <c r="V55" s="1">
        <v>44706.847268518519</v>
      </c>
      <c r="W55" t="s">
        <v>35</v>
      </c>
      <c r="X55" t="s">
        <v>36</v>
      </c>
      <c r="Y55">
        <v>801.08</v>
      </c>
      <c r="Z55">
        <v>0</v>
      </c>
    </row>
    <row r="56" spans="1:26" x14ac:dyDescent="0.25">
      <c r="A56">
        <v>2022</v>
      </c>
      <c r="B56">
        <v>202205</v>
      </c>
      <c r="C56" t="s">
        <v>259</v>
      </c>
      <c r="D56" t="s">
        <v>27</v>
      </c>
      <c r="E56">
        <v>4102</v>
      </c>
      <c r="F56" t="s">
        <v>28</v>
      </c>
      <c r="G56" t="s">
        <v>29</v>
      </c>
      <c r="H56">
        <v>1</v>
      </c>
      <c r="I56">
        <v>20</v>
      </c>
      <c r="J56" t="s">
        <v>30</v>
      </c>
      <c r="K56" t="s">
        <v>31</v>
      </c>
      <c r="L56">
        <v>20</v>
      </c>
      <c r="M56">
        <v>20</v>
      </c>
      <c r="N56" t="s">
        <v>32</v>
      </c>
      <c r="O56">
        <v>1</v>
      </c>
      <c r="P56" t="s">
        <v>33</v>
      </c>
      <c r="Q56">
        <v>34</v>
      </c>
      <c r="R56" t="s">
        <v>34</v>
      </c>
      <c r="T56">
        <v>941227</v>
      </c>
      <c r="U56">
        <v>4718223</v>
      </c>
      <c r="V56" s="1">
        <v>44706.847268518519</v>
      </c>
      <c r="W56" t="s">
        <v>35</v>
      </c>
      <c r="X56" t="s">
        <v>36</v>
      </c>
      <c r="Y56">
        <v>1135.96</v>
      </c>
      <c r="Z56">
        <v>0</v>
      </c>
    </row>
    <row r="57" spans="1:26" x14ac:dyDescent="0.25">
      <c r="A57">
        <v>2022</v>
      </c>
      <c r="B57">
        <v>202205</v>
      </c>
      <c r="C57" t="s">
        <v>259</v>
      </c>
      <c r="D57" t="s">
        <v>27</v>
      </c>
      <c r="E57">
        <v>4103</v>
      </c>
      <c r="F57" t="s">
        <v>28</v>
      </c>
      <c r="G57" t="s">
        <v>29</v>
      </c>
      <c r="H57">
        <v>1</v>
      </c>
      <c r="I57">
        <v>20</v>
      </c>
      <c r="J57" t="s">
        <v>30</v>
      </c>
      <c r="K57" t="s">
        <v>31</v>
      </c>
      <c r="L57">
        <v>20</v>
      </c>
      <c r="M57">
        <v>20</v>
      </c>
      <c r="N57" t="s">
        <v>32</v>
      </c>
      <c r="O57">
        <v>1</v>
      </c>
      <c r="P57" t="s">
        <v>33</v>
      </c>
      <c r="Q57">
        <v>34</v>
      </c>
      <c r="R57" t="s">
        <v>34</v>
      </c>
      <c r="T57">
        <v>941227</v>
      </c>
      <c r="U57">
        <v>4718220</v>
      </c>
      <c r="V57" s="1">
        <v>44706.847268518519</v>
      </c>
      <c r="W57" t="s">
        <v>35</v>
      </c>
      <c r="X57" t="s">
        <v>36</v>
      </c>
      <c r="Y57">
        <v>-801.08</v>
      </c>
      <c r="Z57">
        <v>0</v>
      </c>
    </row>
    <row r="58" spans="1:26" x14ac:dyDescent="0.25">
      <c r="A58">
        <v>2022</v>
      </c>
      <c r="B58">
        <v>202205</v>
      </c>
      <c r="C58" t="s">
        <v>259</v>
      </c>
      <c r="D58" t="s">
        <v>27</v>
      </c>
      <c r="E58">
        <v>4104</v>
      </c>
      <c r="F58" t="s">
        <v>28</v>
      </c>
      <c r="G58" t="s">
        <v>29</v>
      </c>
      <c r="H58">
        <v>1</v>
      </c>
      <c r="I58">
        <v>20</v>
      </c>
      <c r="J58" t="s">
        <v>30</v>
      </c>
      <c r="K58" t="s">
        <v>31</v>
      </c>
      <c r="L58">
        <v>20</v>
      </c>
      <c r="M58">
        <v>20</v>
      </c>
      <c r="N58" t="s">
        <v>32</v>
      </c>
      <c r="O58">
        <v>1</v>
      </c>
      <c r="P58" t="s">
        <v>33</v>
      </c>
      <c r="Q58">
        <v>34</v>
      </c>
      <c r="R58" t="s">
        <v>34</v>
      </c>
      <c r="T58">
        <v>941227</v>
      </c>
      <c r="U58">
        <v>4718223</v>
      </c>
      <c r="V58" s="1">
        <v>44706.847268518519</v>
      </c>
      <c r="W58" t="s">
        <v>35</v>
      </c>
      <c r="X58" t="s">
        <v>36</v>
      </c>
      <c r="Y58">
        <v>-1135.96</v>
      </c>
      <c r="Z58">
        <v>0</v>
      </c>
    </row>
    <row r="59" spans="1:26" x14ac:dyDescent="0.25">
      <c r="A59">
        <v>2022</v>
      </c>
      <c r="B59">
        <v>202205</v>
      </c>
      <c r="C59" t="s">
        <v>259</v>
      </c>
      <c r="D59" t="s">
        <v>27</v>
      </c>
      <c r="E59">
        <v>4105</v>
      </c>
      <c r="F59" t="s">
        <v>28</v>
      </c>
      <c r="G59" t="s">
        <v>29</v>
      </c>
      <c r="H59">
        <v>1</v>
      </c>
      <c r="I59">
        <v>20</v>
      </c>
      <c r="J59" t="s">
        <v>30</v>
      </c>
      <c r="K59" t="s">
        <v>31</v>
      </c>
      <c r="L59">
        <v>20</v>
      </c>
      <c r="M59">
        <v>20</v>
      </c>
      <c r="N59" t="s">
        <v>32</v>
      </c>
      <c r="O59">
        <v>1</v>
      </c>
      <c r="P59" t="s">
        <v>33</v>
      </c>
      <c r="Q59" t="s">
        <v>37</v>
      </c>
      <c r="R59" t="s">
        <v>34</v>
      </c>
      <c r="T59">
        <v>941227</v>
      </c>
      <c r="U59">
        <v>4718220</v>
      </c>
      <c r="V59" s="1">
        <v>44706.847268518519</v>
      </c>
      <c r="W59" t="s">
        <v>35</v>
      </c>
      <c r="X59" t="s">
        <v>36</v>
      </c>
      <c r="Y59">
        <v>23561.22</v>
      </c>
      <c r="Z59">
        <v>0</v>
      </c>
    </row>
    <row r="60" spans="1:26" x14ac:dyDescent="0.25">
      <c r="A60">
        <v>2022</v>
      </c>
      <c r="B60">
        <v>202205</v>
      </c>
      <c r="C60" t="s">
        <v>259</v>
      </c>
      <c r="D60" t="s">
        <v>27</v>
      </c>
      <c r="E60">
        <v>4106</v>
      </c>
      <c r="F60" t="s">
        <v>28</v>
      </c>
      <c r="G60" t="s">
        <v>29</v>
      </c>
      <c r="H60">
        <v>1</v>
      </c>
      <c r="I60">
        <v>20</v>
      </c>
      <c r="J60" t="s">
        <v>30</v>
      </c>
      <c r="K60" t="s">
        <v>31</v>
      </c>
      <c r="L60">
        <v>20</v>
      </c>
      <c r="M60">
        <v>20</v>
      </c>
      <c r="N60" t="s">
        <v>32</v>
      </c>
      <c r="O60">
        <v>1</v>
      </c>
      <c r="P60" t="s">
        <v>33</v>
      </c>
      <c r="Q60" t="s">
        <v>37</v>
      </c>
      <c r="R60" t="s">
        <v>34</v>
      </c>
      <c r="T60">
        <v>941227</v>
      </c>
      <c r="U60">
        <v>4718223</v>
      </c>
      <c r="V60" s="1">
        <v>44706.847268518519</v>
      </c>
      <c r="W60" t="s">
        <v>35</v>
      </c>
      <c r="X60" t="s">
        <v>36</v>
      </c>
      <c r="Y60">
        <v>33410.5</v>
      </c>
      <c r="Z60">
        <v>0</v>
      </c>
    </row>
    <row r="61" spans="1:26" x14ac:dyDescent="0.25">
      <c r="A61">
        <v>2022</v>
      </c>
      <c r="B61">
        <v>202205</v>
      </c>
      <c r="C61" t="s">
        <v>259</v>
      </c>
      <c r="D61" t="s">
        <v>27</v>
      </c>
      <c r="E61">
        <v>4107</v>
      </c>
      <c r="F61" t="s">
        <v>28</v>
      </c>
      <c r="G61" t="s">
        <v>29</v>
      </c>
      <c r="H61">
        <v>1</v>
      </c>
      <c r="I61">
        <v>20</v>
      </c>
      <c r="J61" t="s">
        <v>30</v>
      </c>
      <c r="K61" t="s">
        <v>31</v>
      </c>
      <c r="L61">
        <v>20</v>
      </c>
      <c r="M61">
        <v>20</v>
      </c>
      <c r="N61" t="s">
        <v>32</v>
      </c>
      <c r="O61">
        <v>1</v>
      </c>
      <c r="P61" t="s">
        <v>33</v>
      </c>
      <c r="Q61" t="s">
        <v>37</v>
      </c>
      <c r="R61" t="s">
        <v>34</v>
      </c>
      <c r="T61">
        <v>941227</v>
      </c>
      <c r="U61">
        <v>4718220</v>
      </c>
      <c r="V61" s="1">
        <v>44706.847268518519</v>
      </c>
      <c r="W61" t="s">
        <v>35</v>
      </c>
      <c r="X61" t="s">
        <v>36</v>
      </c>
      <c r="Y61">
        <v>-23561.22</v>
      </c>
      <c r="Z61">
        <v>0</v>
      </c>
    </row>
    <row r="62" spans="1:26" x14ac:dyDescent="0.25">
      <c r="A62">
        <v>2022</v>
      </c>
      <c r="B62">
        <v>202205</v>
      </c>
      <c r="C62" t="s">
        <v>259</v>
      </c>
      <c r="D62" t="s">
        <v>27</v>
      </c>
      <c r="E62">
        <v>4108</v>
      </c>
      <c r="F62" t="s">
        <v>28</v>
      </c>
      <c r="G62" t="s">
        <v>29</v>
      </c>
      <c r="H62">
        <v>1</v>
      </c>
      <c r="I62">
        <v>20</v>
      </c>
      <c r="J62" t="s">
        <v>30</v>
      </c>
      <c r="K62" t="s">
        <v>31</v>
      </c>
      <c r="L62">
        <v>20</v>
      </c>
      <c r="M62">
        <v>20</v>
      </c>
      <c r="N62" t="s">
        <v>32</v>
      </c>
      <c r="O62">
        <v>1</v>
      </c>
      <c r="P62" t="s">
        <v>33</v>
      </c>
      <c r="Q62" t="s">
        <v>37</v>
      </c>
      <c r="R62" t="s">
        <v>34</v>
      </c>
      <c r="T62">
        <v>941227</v>
      </c>
      <c r="U62">
        <v>4718223</v>
      </c>
      <c r="V62" s="1">
        <v>44706.847268518519</v>
      </c>
      <c r="W62" t="s">
        <v>35</v>
      </c>
      <c r="X62" t="s">
        <v>36</v>
      </c>
      <c r="Y62">
        <v>-33410.5</v>
      </c>
      <c r="Z62">
        <v>0</v>
      </c>
    </row>
    <row r="63" spans="1:26" x14ac:dyDescent="0.25">
      <c r="A63">
        <v>2022</v>
      </c>
      <c r="B63">
        <v>202205</v>
      </c>
      <c r="C63" t="s">
        <v>260</v>
      </c>
      <c r="D63" t="s">
        <v>27</v>
      </c>
      <c r="E63">
        <v>4491</v>
      </c>
      <c r="F63" t="s">
        <v>28</v>
      </c>
      <c r="G63" t="s">
        <v>29</v>
      </c>
      <c r="H63">
        <v>1</v>
      </c>
      <c r="I63">
        <v>20</v>
      </c>
      <c r="J63" t="s">
        <v>30</v>
      </c>
      <c r="K63" t="s">
        <v>31</v>
      </c>
      <c r="L63">
        <v>20</v>
      </c>
      <c r="M63">
        <v>20</v>
      </c>
      <c r="N63" t="s">
        <v>32</v>
      </c>
      <c r="O63">
        <v>1</v>
      </c>
      <c r="P63" t="s">
        <v>33</v>
      </c>
      <c r="Q63" t="s">
        <v>37</v>
      </c>
      <c r="R63" t="s">
        <v>34</v>
      </c>
      <c r="T63">
        <v>941227</v>
      </c>
      <c r="U63">
        <v>4730240</v>
      </c>
      <c r="V63" s="1">
        <v>44707.847754629627</v>
      </c>
      <c r="W63" t="s">
        <v>35</v>
      </c>
      <c r="X63" t="s">
        <v>36</v>
      </c>
      <c r="Y63">
        <v>6763.31</v>
      </c>
      <c r="Z63">
        <v>0</v>
      </c>
    </row>
    <row r="64" spans="1:26" x14ac:dyDescent="0.25">
      <c r="A64">
        <v>2022</v>
      </c>
      <c r="B64">
        <v>202206</v>
      </c>
      <c r="C64" t="s">
        <v>314</v>
      </c>
      <c r="D64" t="s">
        <v>27</v>
      </c>
      <c r="E64">
        <v>6310</v>
      </c>
      <c r="F64" t="s">
        <v>28</v>
      </c>
      <c r="G64" t="s">
        <v>29</v>
      </c>
      <c r="H64">
        <v>1</v>
      </c>
      <c r="I64">
        <v>20</v>
      </c>
      <c r="J64" t="s">
        <v>30</v>
      </c>
      <c r="K64" t="s">
        <v>31</v>
      </c>
      <c r="L64">
        <v>20</v>
      </c>
      <c r="M64">
        <v>20</v>
      </c>
      <c r="N64" t="s">
        <v>32</v>
      </c>
      <c r="O64">
        <v>1</v>
      </c>
      <c r="P64" t="s">
        <v>33</v>
      </c>
      <c r="Q64" t="s">
        <v>37</v>
      </c>
      <c r="R64" t="s">
        <v>34</v>
      </c>
      <c r="T64">
        <v>941227</v>
      </c>
      <c r="U64">
        <v>4744775</v>
      </c>
      <c r="V64" s="1">
        <v>44732.689108796294</v>
      </c>
      <c r="W64" t="s">
        <v>35</v>
      </c>
      <c r="X64" t="s">
        <v>36</v>
      </c>
      <c r="Y64">
        <v>9003.76</v>
      </c>
      <c r="Z64">
        <v>0</v>
      </c>
    </row>
    <row r="65" spans="1:26" x14ac:dyDescent="0.25">
      <c r="A65">
        <v>2022</v>
      </c>
      <c r="B65">
        <v>202206</v>
      </c>
      <c r="C65" t="s">
        <v>315</v>
      </c>
      <c r="D65" t="s">
        <v>27</v>
      </c>
      <c r="E65">
        <v>5870</v>
      </c>
      <c r="F65" t="s">
        <v>28</v>
      </c>
      <c r="G65" t="s">
        <v>29</v>
      </c>
      <c r="H65">
        <v>1</v>
      </c>
      <c r="I65">
        <v>20</v>
      </c>
      <c r="J65" t="s">
        <v>30</v>
      </c>
      <c r="K65" t="s">
        <v>31</v>
      </c>
      <c r="L65">
        <v>20</v>
      </c>
      <c r="M65">
        <v>20</v>
      </c>
      <c r="N65" t="s">
        <v>32</v>
      </c>
      <c r="O65">
        <v>1</v>
      </c>
      <c r="P65" t="s">
        <v>33</v>
      </c>
      <c r="Q65" t="s">
        <v>37</v>
      </c>
      <c r="R65" t="s">
        <v>34</v>
      </c>
      <c r="T65">
        <v>941227</v>
      </c>
      <c r="U65">
        <v>4750797</v>
      </c>
      <c r="V65" s="1">
        <v>44732.689108796294</v>
      </c>
      <c r="W65" t="s">
        <v>35</v>
      </c>
      <c r="X65" t="s">
        <v>36</v>
      </c>
      <c r="Y65">
        <v>16964.61</v>
      </c>
      <c r="Z65">
        <v>0</v>
      </c>
    </row>
    <row r="66" spans="1:26" x14ac:dyDescent="0.25">
      <c r="A66">
        <v>2022</v>
      </c>
      <c r="B66">
        <v>202206</v>
      </c>
      <c r="C66" t="s">
        <v>316</v>
      </c>
      <c r="D66" t="s">
        <v>27</v>
      </c>
      <c r="E66">
        <v>6926</v>
      </c>
      <c r="F66" t="s">
        <v>28</v>
      </c>
      <c r="G66" t="s">
        <v>29</v>
      </c>
      <c r="H66">
        <v>1</v>
      </c>
      <c r="I66">
        <v>20</v>
      </c>
      <c r="J66" t="s">
        <v>30</v>
      </c>
      <c r="K66" t="s">
        <v>31</v>
      </c>
      <c r="L66">
        <v>20</v>
      </c>
      <c r="M66">
        <v>20</v>
      </c>
      <c r="N66" t="s">
        <v>32</v>
      </c>
      <c r="O66">
        <v>1</v>
      </c>
      <c r="P66" t="s">
        <v>33</v>
      </c>
      <c r="Q66" t="s">
        <v>37</v>
      </c>
      <c r="R66" t="s">
        <v>34</v>
      </c>
      <c r="T66">
        <v>941227</v>
      </c>
      <c r="U66">
        <v>4765058</v>
      </c>
      <c r="V66" s="1">
        <v>44741.851504629631</v>
      </c>
      <c r="W66" t="s">
        <v>35</v>
      </c>
      <c r="X66" t="s">
        <v>36</v>
      </c>
      <c r="Y66">
        <v>7469.09</v>
      </c>
      <c r="Z66">
        <v>0</v>
      </c>
    </row>
    <row r="67" spans="1:26" x14ac:dyDescent="0.25">
      <c r="A67">
        <v>2022</v>
      </c>
      <c r="B67">
        <v>202207</v>
      </c>
      <c r="C67" t="s">
        <v>318</v>
      </c>
      <c r="D67" t="s">
        <v>27</v>
      </c>
      <c r="E67">
        <v>4384</v>
      </c>
      <c r="F67" t="s">
        <v>28</v>
      </c>
      <c r="G67" t="s">
        <v>29</v>
      </c>
      <c r="H67">
        <v>1</v>
      </c>
      <c r="I67">
        <v>20</v>
      </c>
      <c r="J67" t="s">
        <v>30</v>
      </c>
      <c r="K67" t="s">
        <v>31</v>
      </c>
      <c r="L67">
        <v>20</v>
      </c>
      <c r="M67">
        <v>20</v>
      </c>
      <c r="N67" t="s">
        <v>32</v>
      </c>
      <c r="O67">
        <v>1</v>
      </c>
      <c r="P67" t="s">
        <v>33</v>
      </c>
      <c r="Q67" t="s">
        <v>37</v>
      </c>
      <c r="R67" t="s">
        <v>34</v>
      </c>
      <c r="T67">
        <v>941227</v>
      </c>
      <c r="U67">
        <v>4778842</v>
      </c>
      <c r="V67" s="1">
        <v>44768.578159722223</v>
      </c>
      <c r="W67" t="s">
        <v>35</v>
      </c>
      <c r="X67" t="s">
        <v>36</v>
      </c>
      <c r="Y67">
        <v>22754.67</v>
      </c>
      <c r="Z67">
        <v>0</v>
      </c>
    </row>
    <row r="68" spans="1:26" x14ac:dyDescent="0.25">
      <c r="A68">
        <v>2022</v>
      </c>
      <c r="B68">
        <v>202207</v>
      </c>
      <c r="C68" t="s">
        <v>319</v>
      </c>
      <c r="D68" t="s">
        <v>27</v>
      </c>
      <c r="E68">
        <v>3336</v>
      </c>
      <c r="F68" t="s">
        <v>28</v>
      </c>
      <c r="G68" t="s">
        <v>29</v>
      </c>
      <c r="H68">
        <v>1</v>
      </c>
      <c r="I68">
        <v>20</v>
      </c>
      <c r="J68" t="s">
        <v>30</v>
      </c>
      <c r="K68" t="s">
        <v>31</v>
      </c>
      <c r="L68">
        <v>20</v>
      </c>
      <c r="M68">
        <v>20</v>
      </c>
      <c r="N68" t="s">
        <v>32</v>
      </c>
      <c r="O68">
        <v>1</v>
      </c>
      <c r="P68" t="s">
        <v>33</v>
      </c>
      <c r="Q68" t="s">
        <v>37</v>
      </c>
      <c r="R68" t="s">
        <v>34</v>
      </c>
      <c r="T68">
        <v>941227</v>
      </c>
      <c r="U68">
        <v>4786849</v>
      </c>
      <c r="V68" s="1">
        <v>44768.578159722223</v>
      </c>
      <c r="W68" t="s">
        <v>35</v>
      </c>
      <c r="X68" t="s">
        <v>36</v>
      </c>
      <c r="Y68">
        <v>12373.41</v>
      </c>
      <c r="Z68">
        <v>0</v>
      </c>
    </row>
    <row r="69" spans="1:26" x14ac:dyDescent="0.25">
      <c r="A69">
        <v>2022</v>
      </c>
      <c r="B69">
        <v>202207</v>
      </c>
      <c r="C69" t="s">
        <v>320</v>
      </c>
      <c r="D69" t="s">
        <v>27</v>
      </c>
      <c r="E69">
        <v>9494</v>
      </c>
      <c r="F69" t="s">
        <v>28</v>
      </c>
      <c r="G69" t="s">
        <v>29</v>
      </c>
      <c r="H69">
        <v>1</v>
      </c>
      <c r="I69">
        <v>20</v>
      </c>
      <c r="J69" t="s">
        <v>30</v>
      </c>
      <c r="K69" t="s">
        <v>31</v>
      </c>
      <c r="L69">
        <v>20</v>
      </c>
      <c r="M69">
        <v>20</v>
      </c>
      <c r="N69" t="s">
        <v>32</v>
      </c>
      <c r="O69">
        <v>1</v>
      </c>
      <c r="P69" t="s">
        <v>33</v>
      </c>
      <c r="Q69" t="s">
        <v>37</v>
      </c>
      <c r="R69" t="s">
        <v>34</v>
      </c>
      <c r="T69">
        <v>941227</v>
      </c>
      <c r="U69">
        <v>4798172</v>
      </c>
      <c r="V69" s="1">
        <v>44772.759062500001</v>
      </c>
      <c r="W69" t="s">
        <v>35</v>
      </c>
      <c r="X69" t="s">
        <v>36</v>
      </c>
      <c r="Y69">
        <v>6447.05</v>
      </c>
      <c r="Z69">
        <v>0</v>
      </c>
    </row>
    <row r="70" spans="1:26" x14ac:dyDescent="0.25">
      <c r="A70">
        <v>2022</v>
      </c>
      <c r="B70">
        <v>202208</v>
      </c>
      <c r="C70" t="s">
        <v>335</v>
      </c>
      <c r="D70" t="s">
        <v>27</v>
      </c>
      <c r="E70">
        <v>4730</v>
      </c>
      <c r="F70" t="s">
        <v>28</v>
      </c>
      <c r="G70" t="s">
        <v>29</v>
      </c>
      <c r="H70">
        <v>1</v>
      </c>
      <c r="I70">
        <v>20</v>
      </c>
      <c r="J70" t="s">
        <v>30</v>
      </c>
      <c r="K70" t="s">
        <v>31</v>
      </c>
      <c r="L70">
        <v>20</v>
      </c>
      <c r="M70">
        <v>20</v>
      </c>
      <c r="N70" t="s">
        <v>32</v>
      </c>
      <c r="O70">
        <v>1</v>
      </c>
      <c r="P70" t="s">
        <v>33</v>
      </c>
      <c r="Q70" t="s">
        <v>37</v>
      </c>
      <c r="R70" t="s">
        <v>34</v>
      </c>
      <c r="T70">
        <v>941227</v>
      </c>
      <c r="U70">
        <v>4817833</v>
      </c>
      <c r="V70" s="1">
        <v>44795.475891203707</v>
      </c>
      <c r="W70" t="s">
        <v>35</v>
      </c>
      <c r="X70" t="s">
        <v>36</v>
      </c>
      <c r="Y70">
        <v>5655.72</v>
      </c>
      <c r="Z70">
        <v>0</v>
      </c>
    </row>
    <row r="71" spans="1:26" x14ac:dyDescent="0.25">
      <c r="A71">
        <v>2022</v>
      </c>
      <c r="B71">
        <v>202208</v>
      </c>
      <c r="C71" t="s">
        <v>336</v>
      </c>
      <c r="D71" t="s">
        <v>27</v>
      </c>
      <c r="E71">
        <v>6158</v>
      </c>
      <c r="F71" t="s">
        <v>28</v>
      </c>
      <c r="G71" t="s">
        <v>29</v>
      </c>
      <c r="H71">
        <v>1</v>
      </c>
      <c r="I71">
        <v>20</v>
      </c>
      <c r="J71" t="s">
        <v>30</v>
      </c>
      <c r="K71" t="s">
        <v>31</v>
      </c>
      <c r="L71">
        <v>20</v>
      </c>
      <c r="M71">
        <v>20</v>
      </c>
      <c r="N71" t="s">
        <v>32</v>
      </c>
      <c r="O71">
        <v>1</v>
      </c>
      <c r="P71" t="s">
        <v>33</v>
      </c>
      <c r="Q71" t="s">
        <v>37</v>
      </c>
      <c r="R71" t="s">
        <v>34</v>
      </c>
      <c r="T71">
        <v>941227</v>
      </c>
      <c r="U71">
        <v>4826735</v>
      </c>
      <c r="V71" s="1">
        <v>44799.842094907406</v>
      </c>
      <c r="W71" t="s">
        <v>35</v>
      </c>
      <c r="X71" t="s">
        <v>36</v>
      </c>
      <c r="Y71">
        <v>28780.27</v>
      </c>
      <c r="Z71">
        <v>0</v>
      </c>
    </row>
    <row r="72" spans="1:26" x14ac:dyDescent="0.25">
      <c r="A72">
        <v>2022</v>
      </c>
      <c r="B72">
        <v>202209</v>
      </c>
      <c r="C72" t="s">
        <v>347</v>
      </c>
      <c r="D72" t="s">
        <v>27</v>
      </c>
      <c r="E72">
        <v>4581</v>
      </c>
      <c r="F72" t="s">
        <v>28</v>
      </c>
      <c r="G72" t="s">
        <v>29</v>
      </c>
      <c r="H72">
        <v>1</v>
      </c>
      <c r="I72">
        <v>20</v>
      </c>
      <c r="J72" t="s">
        <v>30</v>
      </c>
      <c r="K72" t="s">
        <v>31</v>
      </c>
      <c r="L72">
        <v>20</v>
      </c>
      <c r="M72">
        <v>20</v>
      </c>
      <c r="N72" t="s">
        <v>32</v>
      </c>
      <c r="O72">
        <v>1</v>
      </c>
      <c r="P72" t="s">
        <v>33</v>
      </c>
      <c r="Q72" t="s">
        <v>37</v>
      </c>
      <c r="R72" t="s">
        <v>34</v>
      </c>
      <c r="T72">
        <v>941227</v>
      </c>
      <c r="U72">
        <v>4845758</v>
      </c>
      <c r="V72" s="1">
        <v>44825.689652777779</v>
      </c>
      <c r="W72" t="s">
        <v>35</v>
      </c>
      <c r="X72" t="s">
        <v>36</v>
      </c>
      <c r="Y72">
        <v>30750.97</v>
      </c>
      <c r="Z72">
        <v>0</v>
      </c>
    </row>
    <row r="73" spans="1:26" x14ac:dyDescent="0.25">
      <c r="A73">
        <v>2022</v>
      </c>
      <c r="B73">
        <v>202209</v>
      </c>
      <c r="C73" t="s">
        <v>348</v>
      </c>
      <c r="D73" t="s">
        <v>27</v>
      </c>
      <c r="E73">
        <v>3467</v>
      </c>
      <c r="F73" t="s">
        <v>28</v>
      </c>
      <c r="G73" t="s">
        <v>29</v>
      </c>
      <c r="H73">
        <v>1</v>
      </c>
      <c r="I73">
        <v>20</v>
      </c>
      <c r="J73" t="s">
        <v>30</v>
      </c>
      <c r="K73" t="s">
        <v>31</v>
      </c>
      <c r="L73">
        <v>20</v>
      </c>
      <c r="M73">
        <v>20</v>
      </c>
      <c r="N73" t="s">
        <v>32</v>
      </c>
      <c r="O73">
        <v>1</v>
      </c>
      <c r="P73" t="s">
        <v>33</v>
      </c>
      <c r="Q73" t="s">
        <v>37</v>
      </c>
      <c r="R73" t="s">
        <v>34</v>
      </c>
      <c r="T73">
        <v>941227</v>
      </c>
      <c r="U73">
        <v>4851994</v>
      </c>
      <c r="V73" s="1">
        <v>44825.847395833334</v>
      </c>
      <c r="W73" t="s">
        <v>35</v>
      </c>
      <c r="X73" t="s">
        <v>36</v>
      </c>
      <c r="Y73">
        <v>8012.7</v>
      </c>
      <c r="Z73">
        <v>0</v>
      </c>
    </row>
    <row r="74" spans="1:26" x14ac:dyDescent="0.25">
      <c r="A74">
        <v>2022</v>
      </c>
      <c r="B74">
        <v>202209</v>
      </c>
      <c r="C74" t="s">
        <v>349</v>
      </c>
      <c r="D74" t="s">
        <v>27</v>
      </c>
      <c r="E74">
        <v>9857</v>
      </c>
      <c r="F74" t="s">
        <v>28</v>
      </c>
      <c r="G74" t="s">
        <v>29</v>
      </c>
      <c r="H74">
        <v>1</v>
      </c>
      <c r="I74">
        <v>20</v>
      </c>
      <c r="J74" t="s">
        <v>30</v>
      </c>
      <c r="K74" t="s">
        <v>31</v>
      </c>
      <c r="L74">
        <v>20</v>
      </c>
      <c r="M74">
        <v>20</v>
      </c>
      <c r="N74" t="s">
        <v>32</v>
      </c>
      <c r="O74">
        <v>1</v>
      </c>
      <c r="P74" t="s">
        <v>33</v>
      </c>
      <c r="Q74" t="s">
        <v>37</v>
      </c>
      <c r="R74" t="s">
        <v>34</v>
      </c>
      <c r="T74">
        <v>941227</v>
      </c>
      <c r="U74">
        <v>4861802</v>
      </c>
      <c r="V74" s="1">
        <v>44833.85596064815</v>
      </c>
      <c r="W74" t="s">
        <v>35</v>
      </c>
      <c r="X74" t="s">
        <v>36</v>
      </c>
      <c r="Y74">
        <v>21813.13</v>
      </c>
      <c r="Z74">
        <v>0</v>
      </c>
    </row>
    <row r="75" spans="1:26" x14ac:dyDescent="0.25">
      <c r="A75">
        <v>2022</v>
      </c>
      <c r="B75">
        <v>202209</v>
      </c>
      <c r="C75" t="s">
        <v>350</v>
      </c>
      <c r="D75" t="s">
        <v>27</v>
      </c>
      <c r="E75">
        <v>2964</v>
      </c>
      <c r="F75" t="s">
        <v>28</v>
      </c>
      <c r="G75" t="s">
        <v>29</v>
      </c>
      <c r="H75">
        <v>1</v>
      </c>
      <c r="I75">
        <v>20</v>
      </c>
      <c r="J75" t="s">
        <v>30</v>
      </c>
      <c r="K75" t="s">
        <v>31</v>
      </c>
      <c r="L75">
        <v>20</v>
      </c>
      <c r="M75">
        <v>20</v>
      </c>
      <c r="N75" t="s">
        <v>32</v>
      </c>
      <c r="O75">
        <v>1</v>
      </c>
      <c r="P75" t="s">
        <v>33</v>
      </c>
      <c r="Q75" t="s">
        <v>37</v>
      </c>
      <c r="R75" t="s">
        <v>34</v>
      </c>
      <c r="T75">
        <v>941227</v>
      </c>
      <c r="U75">
        <v>4864544</v>
      </c>
      <c r="V75" s="1">
        <v>44835.762488425928</v>
      </c>
      <c r="W75" t="s">
        <v>35</v>
      </c>
      <c r="X75" t="s">
        <v>36</v>
      </c>
      <c r="Y75">
        <v>4348.3</v>
      </c>
      <c r="Z75">
        <v>0</v>
      </c>
    </row>
    <row r="76" spans="1:26" x14ac:dyDescent="0.25">
      <c r="A76">
        <v>2022</v>
      </c>
      <c r="B76">
        <v>202210</v>
      </c>
      <c r="C76" t="s">
        <v>379</v>
      </c>
      <c r="D76" t="s">
        <v>27</v>
      </c>
      <c r="E76">
        <v>4296</v>
      </c>
      <c r="F76" t="s">
        <v>28</v>
      </c>
      <c r="G76" t="s">
        <v>29</v>
      </c>
      <c r="H76">
        <v>1</v>
      </c>
      <c r="I76">
        <v>20</v>
      </c>
      <c r="J76" t="s">
        <v>30</v>
      </c>
      <c r="K76" t="s">
        <v>31</v>
      </c>
      <c r="L76">
        <v>20</v>
      </c>
      <c r="M76">
        <v>20</v>
      </c>
      <c r="N76" t="s">
        <v>32</v>
      </c>
      <c r="O76">
        <v>1</v>
      </c>
      <c r="P76" t="s">
        <v>33</v>
      </c>
      <c r="Q76" t="s">
        <v>37</v>
      </c>
      <c r="R76" t="s">
        <v>34</v>
      </c>
      <c r="T76">
        <v>941227</v>
      </c>
      <c r="U76">
        <v>4869250</v>
      </c>
      <c r="V76" s="1">
        <v>44859.636643518519</v>
      </c>
      <c r="W76" t="s">
        <v>35</v>
      </c>
      <c r="X76" t="s">
        <v>36</v>
      </c>
      <c r="Y76">
        <v>100.49</v>
      </c>
      <c r="Z76">
        <v>0</v>
      </c>
    </row>
    <row r="77" spans="1:26" x14ac:dyDescent="0.25">
      <c r="A77">
        <v>2022</v>
      </c>
      <c r="B77">
        <v>202210</v>
      </c>
      <c r="C77" t="s">
        <v>380</v>
      </c>
      <c r="D77" t="s">
        <v>27</v>
      </c>
      <c r="E77">
        <v>6681</v>
      </c>
      <c r="F77" t="s">
        <v>28</v>
      </c>
      <c r="G77" t="s">
        <v>29</v>
      </c>
      <c r="H77">
        <v>1</v>
      </c>
      <c r="I77">
        <v>20</v>
      </c>
      <c r="J77" t="s">
        <v>30</v>
      </c>
      <c r="K77" t="s">
        <v>31</v>
      </c>
      <c r="L77">
        <v>20</v>
      </c>
      <c r="M77">
        <v>20</v>
      </c>
      <c r="N77" t="s">
        <v>32</v>
      </c>
      <c r="O77">
        <v>1</v>
      </c>
      <c r="P77" t="s">
        <v>33</v>
      </c>
      <c r="Q77" t="s">
        <v>37</v>
      </c>
      <c r="R77" t="s">
        <v>34</v>
      </c>
      <c r="T77">
        <v>941227</v>
      </c>
      <c r="U77">
        <v>4877012</v>
      </c>
      <c r="V77" s="1">
        <v>44859.636643518519</v>
      </c>
      <c r="W77" t="s">
        <v>35</v>
      </c>
      <c r="X77" t="s">
        <v>36</v>
      </c>
      <c r="Y77">
        <v>17960.84</v>
      </c>
      <c r="Z77">
        <v>0</v>
      </c>
    </row>
    <row r="78" spans="1:26" x14ac:dyDescent="0.25">
      <c r="A78">
        <v>2022</v>
      </c>
      <c r="B78">
        <v>202210</v>
      </c>
      <c r="C78" t="s">
        <v>381</v>
      </c>
      <c r="D78" t="s">
        <v>27</v>
      </c>
      <c r="E78">
        <v>3301</v>
      </c>
      <c r="F78" t="s">
        <v>28</v>
      </c>
      <c r="G78" t="s">
        <v>29</v>
      </c>
      <c r="H78">
        <v>1</v>
      </c>
      <c r="I78">
        <v>20</v>
      </c>
      <c r="J78" t="s">
        <v>30</v>
      </c>
      <c r="K78" t="s">
        <v>31</v>
      </c>
      <c r="L78">
        <v>20</v>
      </c>
      <c r="M78">
        <v>20</v>
      </c>
      <c r="N78" t="s">
        <v>32</v>
      </c>
      <c r="O78">
        <v>1</v>
      </c>
      <c r="P78" t="s">
        <v>33</v>
      </c>
      <c r="Q78" t="s">
        <v>37</v>
      </c>
      <c r="R78" t="s">
        <v>34</v>
      </c>
      <c r="T78">
        <v>941227</v>
      </c>
      <c r="U78">
        <v>4882642</v>
      </c>
      <c r="V78" s="1">
        <v>44859.636643518519</v>
      </c>
      <c r="W78" t="s">
        <v>35</v>
      </c>
      <c r="X78" t="s">
        <v>36</v>
      </c>
      <c r="Y78">
        <v>6694.21</v>
      </c>
      <c r="Z78">
        <v>0</v>
      </c>
    </row>
    <row r="79" spans="1:26" x14ac:dyDescent="0.25">
      <c r="A79">
        <v>2022</v>
      </c>
      <c r="B79">
        <v>202211</v>
      </c>
      <c r="C79" t="s">
        <v>404</v>
      </c>
      <c r="D79" t="s">
        <v>27</v>
      </c>
      <c r="E79">
        <v>4892</v>
      </c>
      <c r="F79" t="s">
        <v>28</v>
      </c>
      <c r="G79" t="s">
        <v>29</v>
      </c>
      <c r="H79">
        <v>1</v>
      </c>
      <c r="I79">
        <v>20</v>
      </c>
      <c r="J79" t="s">
        <v>30</v>
      </c>
      <c r="K79" t="s">
        <v>31</v>
      </c>
      <c r="L79">
        <v>20</v>
      </c>
      <c r="M79">
        <v>20</v>
      </c>
      <c r="N79" t="s">
        <v>32</v>
      </c>
      <c r="O79">
        <v>1</v>
      </c>
      <c r="P79" t="s">
        <v>33</v>
      </c>
      <c r="Q79" t="s">
        <v>37</v>
      </c>
      <c r="R79" t="s">
        <v>34</v>
      </c>
      <c r="T79">
        <v>941227</v>
      </c>
      <c r="U79">
        <v>4901684</v>
      </c>
      <c r="V79" s="1">
        <v>44883.680497685185</v>
      </c>
      <c r="W79" t="s">
        <v>35</v>
      </c>
      <c r="X79" t="s">
        <v>36</v>
      </c>
      <c r="Y79">
        <v>9827.25</v>
      </c>
      <c r="Z79">
        <v>0</v>
      </c>
    </row>
    <row r="80" spans="1:26" x14ac:dyDescent="0.25">
      <c r="A80">
        <v>2022</v>
      </c>
      <c r="B80">
        <v>202211</v>
      </c>
      <c r="C80" t="s">
        <v>404</v>
      </c>
      <c r="D80" t="s">
        <v>27</v>
      </c>
      <c r="E80">
        <v>4893</v>
      </c>
      <c r="F80" t="s">
        <v>28</v>
      </c>
      <c r="G80" t="s">
        <v>29</v>
      </c>
      <c r="H80">
        <v>1</v>
      </c>
      <c r="I80">
        <v>20</v>
      </c>
      <c r="J80" t="s">
        <v>30</v>
      </c>
      <c r="K80" t="s">
        <v>31</v>
      </c>
      <c r="L80">
        <v>20</v>
      </c>
      <c r="M80">
        <v>20</v>
      </c>
      <c r="N80" t="s">
        <v>32</v>
      </c>
      <c r="O80">
        <v>1</v>
      </c>
      <c r="P80" t="s">
        <v>33</v>
      </c>
      <c r="Q80" t="s">
        <v>37</v>
      </c>
      <c r="R80" t="s">
        <v>34</v>
      </c>
      <c r="T80">
        <v>941227</v>
      </c>
      <c r="U80">
        <v>4901692</v>
      </c>
      <c r="V80" s="1">
        <v>44883.680497685185</v>
      </c>
      <c r="W80" t="s">
        <v>35</v>
      </c>
      <c r="X80" t="s">
        <v>36</v>
      </c>
      <c r="Y80">
        <v>17089.84</v>
      </c>
      <c r="Z80">
        <v>0</v>
      </c>
    </row>
    <row r="81" spans="1:26" x14ac:dyDescent="0.25">
      <c r="A81">
        <v>2022</v>
      </c>
      <c r="B81">
        <v>202211</v>
      </c>
      <c r="C81" t="s">
        <v>405</v>
      </c>
      <c r="D81" t="s">
        <v>27</v>
      </c>
      <c r="E81">
        <v>3833</v>
      </c>
      <c r="F81" t="s">
        <v>28</v>
      </c>
      <c r="G81" t="s">
        <v>29</v>
      </c>
      <c r="H81">
        <v>1</v>
      </c>
      <c r="I81">
        <v>20</v>
      </c>
      <c r="J81" t="s">
        <v>30</v>
      </c>
      <c r="K81" t="s">
        <v>31</v>
      </c>
      <c r="L81">
        <v>20</v>
      </c>
      <c r="M81">
        <v>20</v>
      </c>
      <c r="N81" t="s">
        <v>32</v>
      </c>
      <c r="O81">
        <v>1</v>
      </c>
      <c r="P81" t="s">
        <v>33</v>
      </c>
      <c r="Q81" t="s">
        <v>37</v>
      </c>
      <c r="R81" t="s">
        <v>34</v>
      </c>
      <c r="T81">
        <v>941227</v>
      </c>
      <c r="U81">
        <v>4906235</v>
      </c>
      <c r="V81" s="1">
        <v>44883.680497685185</v>
      </c>
      <c r="W81" t="s">
        <v>35</v>
      </c>
      <c r="X81" t="s">
        <v>36</v>
      </c>
      <c r="Y81">
        <v>5155.1099999999997</v>
      </c>
      <c r="Z81">
        <v>0</v>
      </c>
    </row>
    <row r="82" spans="1:26" x14ac:dyDescent="0.25">
      <c r="A82">
        <v>2022</v>
      </c>
      <c r="B82">
        <v>202211</v>
      </c>
      <c r="C82" t="s">
        <v>406</v>
      </c>
      <c r="D82" t="s">
        <v>27</v>
      </c>
      <c r="E82">
        <v>9555</v>
      </c>
      <c r="F82" t="s">
        <v>28</v>
      </c>
      <c r="G82" t="s">
        <v>29</v>
      </c>
      <c r="H82">
        <v>1</v>
      </c>
      <c r="I82">
        <v>20</v>
      </c>
      <c r="J82" t="s">
        <v>30</v>
      </c>
      <c r="K82" t="s">
        <v>31</v>
      </c>
      <c r="L82">
        <v>20</v>
      </c>
      <c r="M82">
        <v>20</v>
      </c>
      <c r="N82" t="s">
        <v>32</v>
      </c>
      <c r="O82">
        <v>1</v>
      </c>
      <c r="P82" t="s">
        <v>33</v>
      </c>
      <c r="Q82" t="s">
        <v>37</v>
      </c>
      <c r="R82" t="s">
        <v>34</v>
      </c>
      <c r="T82">
        <v>941227</v>
      </c>
      <c r="U82">
        <v>4913489</v>
      </c>
      <c r="V82" s="1">
        <v>44883.680497685185</v>
      </c>
      <c r="W82" t="s">
        <v>35</v>
      </c>
      <c r="X82" t="s">
        <v>36</v>
      </c>
      <c r="Y82">
        <v>8023.29</v>
      </c>
      <c r="Z82">
        <v>0</v>
      </c>
    </row>
    <row r="83" spans="1:26" x14ac:dyDescent="0.25">
      <c r="A83">
        <v>2022</v>
      </c>
      <c r="B83">
        <v>202211</v>
      </c>
      <c r="C83" t="s">
        <v>407</v>
      </c>
      <c r="D83" t="s">
        <v>27</v>
      </c>
      <c r="E83">
        <v>4972</v>
      </c>
      <c r="F83" t="s">
        <v>28</v>
      </c>
      <c r="G83" t="s">
        <v>29</v>
      </c>
      <c r="H83">
        <v>1</v>
      </c>
      <c r="I83">
        <v>20</v>
      </c>
      <c r="J83" t="s">
        <v>30</v>
      </c>
      <c r="K83" t="s">
        <v>31</v>
      </c>
      <c r="L83">
        <v>20</v>
      </c>
      <c r="M83">
        <v>20</v>
      </c>
      <c r="N83" t="s">
        <v>32</v>
      </c>
      <c r="O83">
        <v>1</v>
      </c>
      <c r="P83" t="s">
        <v>33</v>
      </c>
      <c r="Q83" t="s">
        <v>37</v>
      </c>
      <c r="R83" t="s">
        <v>34</v>
      </c>
      <c r="T83">
        <v>941227</v>
      </c>
      <c r="U83">
        <v>4919472</v>
      </c>
      <c r="V83" s="1">
        <v>44888.849340277775</v>
      </c>
      <c r="W83" t="s">
        <v>35</v>
      </c>
      <c r="X83" t="s">
        <v>36</v>
      </c>
      <c r="Y83">
        <v>6774.76</v>
      </c>
      <c r="Z83">
        <v>0</v>
      </c>
    </row>
    <row r="84" spans="1:26" x14ac:dyDescent="0.25">
      <c r="A84">
        <v>2022</v>
      </c>
      <c r="B84">
        <v>202211</v>
      </c>
      <c r="C84" t="s">
        <v>408</v>
      </c>
      <c r="D84" t="s">
        <v>27</v>
      </c>
      <c r="E84">
        <v>5760</v>
      </c>
      <c r="F84" t="s">
        <v>28</v>
      </c>
      <c r="G84" t="s">
        <v>29</v>
      </c>
      <c r="H84">
        <v>1</v>
      </c>
      <c r="I84">
        <v>20</v>
      </c>
      <c r="J84" t="s">
        <v>30</v>
      </c>
      <c r="K84" t="s">
        <v>31</v>
      </c>
      <c r="L84">
        <v>20</v>
      </c>
      <c r="M84">
        <v>20</v>
      </c>
      <c r="N84" t="s">
        <v>32</v>
      </c>
      <c r="O84">
        <v>1</v>
      </c>
      <c r="P84" t="s">
        <v>33</v>
      </c>
      <c r="Q84" t="s">
        <v>37</v>
      </c>
      <c r="R84" t="s">
        <v>34</v>
      </c>
      <c r="T84">
        <v>941227</v>
      </c>
      <c r="U84">
        <v>4926053</v>
      </c>
      <c r="V84" s="1">
        <v>44895.866909722223</v>
      </c>
      <c r="W84" t="s">
        <v>35</v>
      </c>
      <c r="X84" t="s">
        <v>36</v>
      </c>
      <c r="Y84">
        <v>11340.25</v>
      </c>
      <c r="Z84">
        <v>0</v>
      </c>
    </row>
    <row r="85" spans="1:26" x14ac:dyDescent="0.25">
      <c r="A85">
        <v>2022</v>
      </c>
      <c r="B85">
        <v>202212</v>
      </c>
      <c r="C85" t="s">
        <v>438</v>
      </c>
      <c r="D85" t="s">
        <v>27</v>
      </c>
      <c r="E85">
        <v>3267</v>
      </c>
      <c r="F85" t="s">
        <v>28</v>
      </c>
      <c r="G85" t="s">
        <v>29</v>
      </c>
      <c r="H85">
        <v>1</v>
      </c>
      <c r="I85">
        <v>20</v>
      </c>
      <c r="J85" t="s">
        <v>30</v>
      </c>
      <c r="K85" t="s">
        <v>31</v>
      </c>
      <c r="L85">
        <v>20</v>
      </c>
      <c r="M85">
        <v>20</v>
      </c>
      <c r="N85" t="s">
        <v>32</v>
      </c>
      <c r="O85">
        <v>1</v>
      </c>
      <c r="P85" t="s">
        <v>33</v>
      </c>
      <c r="Q85" t="s">
        <v>37</v>
      </c>
      <c r="R85" t="s">
        <v>34</v>
      </c>
      <c r="T85">
        <v>941227</v>
      </c>
      <c r="U85">
        <v>4943353</v>
      </c>
      <c r="V85" s="1">
        <v>44911.53534722222</v>
      </c>
      <c r="W85" t="s">
        <v>35</v>
      </c>
      <c r="X85" t="s">
        <v>36</v>
      </c>
      <c r="Y85">
        <v>32045.23</v>
      </c>
      <c r="Z85">
        <v>0</v>
      </c>
    </row>
    <row r="86" spans="1:26" x14ac:dyDescent="0.25">
      <c r="A86">
        <v>2022</v>
      </c>
      <c r="B86">
        <v>202212</v>
      </c>
      <c r="C86" t="s">
        <v>439</v>
      </c>
      <c r="D86" t="s">
        <v>27</v>
      </c>
      <c r="E86">
        <v>7</v>
      </c>
      <c r="F86" t="s">
        <v>28</v>
      </c>
      <c r="G86" t="s">
        <v>29</v>
      </c>
      <c r="H86">
        <v>1</v>
      </c>
      <c r="I86">
        <v>20</v>
      </c>
      <c r="J86" t="s">
        <v>30</v>
      </c>
      <c r="K86" t="s">
        <v>31</v>
      </c>
      <c r="L86">
        <v>20</v>
      </c>
      <c r="M86">
        <v>20</v>
      </c>
      <c r="N86" t="s">
        <v>32</v>
      </c>
      <c r="O86">
        <v>1</v>
      </c>
      <c r="P86" t="s">
        <v>33</v>
      </c>
      <c r="Q86" t="s">
        <v>37</v>
      </c>
      <c r="R86" t="s">
        <v>34</v>
      </c>
      <c r="S86" t="s">
        <v>440</v>
      </c>
      <c r="T86">
        <v>941227</v>
      </c>
      <c r="W86" t="s">
        <v>441</v>
      </c>
      <c r="X86" t="s">
        <v>442</v>
      </c>
      <c r="Y86">
        <v>43302.23</v>
      </c>
      <c r="Z86">
        <v>0</v>
      </c>
    </row>
    <row r="87" spans="1:26" x14ac:dyDescent="0.25">
      <c r="A87">
        <v>2023</v>
      </c>
      <c r="B87">
        <v>202301</v>
      </c>
      <c r="C87" t="s">
        <v>443</v>
      </c>
      <c r="D87" t="s">
        <v>27</v>
      </c>
      <c r="E87">
        <v>7</v>
      </c>
      <c r="F87" t="s">
        <v>28</v>
      </c>
      <c r="G87" t="s">
        <v>29</v>
      </c>
      <c r="H87">
        <v>1</v>
      </c>
      <c r="I87">
        <v>20</v>
      </c>
      <c r="J87" t="s">
        <v>30</v>
      </c>
      <c r="K87" t="s">
        <v>31</v>
      </c>
      <c r="L87">
        <v>20</v>
      </c>
      <c r="M87">
        <v>20</v>
      </c>
      <c r="N87" t="s">
        <v>32</v>
      </c>
      <c r="O87">
        <v>1</v>
      </c>
      <c r="P87" t="s">
        <v>33</v>
      </c>
      <c r="Q87" t="s">
        <v>37</v>
      </c>
      <c r="R87" t="s">
        <v>34</v>
      </c>
      <c r="S87" t="s">
        <v>440</v>
      </c>
      <c r="T87">
        <v>941227</v>
      </c>
      <c r="V87" s="1">
        <v>44951.668576388889</v>
      </c>
      <c r="W87" t="s">
        <v>441</v>
      </c>
      <c r="X87" t="s">
        <v>442</v>
      </c>
      <c r="Y87">
        <v>-43302.23</v>
      </c>
      <c r="Z87">
        <v>0</v>
      </c>
    </row>
    <row r="88" spans="1:26" x14ac:dyDescent="0.25">
      <c r="A88">
        <v>2023</v>
      </c>
      <c r="B88">
        <v>202301</v>
      </c>
      <c r="C88" t="s">
        <v>444</v>
      </c>
      <c r="D88" t="s">
        <v>27</v>
      </c>
      <c r="E88">
        <v>3456</v>
      </c>
      <c r="F88" t="s">
        <v>28</v>
      </c>
      <c r="G88" t="s">
        <v>29</v>
      </c>
      <c r="H88">
        <v>1</v>
      </c>
      <c r="I88">
        <v>20</v>
      </c>
      <c r="J88" t="s">
        <v>30</v>
      </c>
      <c r="K88" t="s">
        <v>31</v>
      </c>
      <c r="L88">
        <v>20</v>
      </c>
      <c r="M88">
        <v>20</v>
      </c>
      <c r="N88" t="s">
        <v>32</v>
      </c>
      <c r="O88">
        <v>1</v>
      </c>
      <c r="P88" t="s">
        <v>33</v>
      </c>
      <c r="Q88" t="s">
        <v>37</v>
      </c>
      <c r="R88" t="s">
        <v>34</v>
      </c>
      <c r="T88">
        <v>941227</v>
      </c>
      <c r="U88">
        <v>4968401</v>
      </c>
      <c r="V88" s="1">
        <v>44951.644224537034</v>
      </c>
      <c r="W88" t="s">
        <v>35</v>
      </c>
      <c r="X88" t="s">
        <v>36</v>
      </c>
      <c r="Y88">
        <v>43302.23</v>
      </c>
      <c r="Z88">
        <v>0</v>
      </c>
    </row>
    <row r="89" spans="1:26" x14ac:dyDescent="0.25">
      <c r="A89">
        <v>2023</v>
      </c>
      <c r="B89">
        <v>202301</v>
      </c>
      <c r="C89" t="s">
        <v>445</v>
      </c>
      <c r="D89" t="s">
        <v>27</v>
      </c>
      <c r="E89">
        <v>10142</v>
      </c>
      <c r="F89" t="s">
        <v>28</v>
      </c>
      <c r="G89" t="s">
        <v>29</v>
      </c>
      <c r="H89">
        <v>1</v>
      </c>
      <c r="I89">
        <v>20</v>
      </c>
      <c r="J89" t="s">
        <v>30</v>
      </c>
      <c r="K89" t="s">
        <v>31</v>
      </c>
      <c r="L89">
        <v>20</v>
      </c>
      <c r="M89">
        <v>20</v>
      </c>
      <c r="N89" t="s">
        <v>32</v>
      </c>
      <c r="O89">
        <v>1</v>
      </c>
      <c r="P89" t="s">
        <v>33</v>
      </c>
      <c r="Q89">
        <v>34</v>
      </c>
      <c r="R89" t="s">
        <v>34</v>
      </c>
      <c r="T89">
        <v>1016837</v>
      </c>
      <c r="U89">
        <v>4987512</v>
      </c>
      <c r="V89" s="1">
        <v>44954.770185185182</v>
      </c>
      <c r="W89" t="s">
        <v>35</v>
      </c>
      <c r="X89" t="s">
        <v>36</v>
      </c>
      <c r="Y89">
        <v>1700</v>
      </c>
      <c r="Z89">
        <v>0</v>
      </c>
    </row>
    <row r="90" spans="1:26" x14ac:dyDescent="0.25">
      <c r="A90">
        <v>2023</v>
      </c>
      <c r="B90">
        <v>202301</v>
      </c>
      <c r="C90" t="s">
        <v>445</v>
      </c>
      <c r="D90" t="s">
        <v>27</v>
      </c>
      <c r="E90">
        <v>10143</v>
      </c>
      <c r="F90" t="s">
        <v>28</v>
      </c>
      <c r="G90" t="s">
        <v>29</v>
      </c>
      <c r="H90">
        <v>1</v>
      </c>
      <c r="I90">
        <v>20</v>
      </c>
      <c r="J90" t="s">
        <v>30</v>
      </c>
      <c r="K90" t="s">
        <v>31</v>
      </c>
      <c r="L90">
        <v>20</v>
      </c>
      <c r="M90">
        <v>20</v>
      </c>
      <c r="N90" t="s">
        <v>32</v>
      </c>
      <c r="O90">
        <v>1</v>
      </c>
      <c r="P90" t="s">
        <v>33</v>
      </c>
      <c r="Q90" t="s">
        <v>37</v>
      </c>
      <c r="R90" t="s">
        <v>34</v>
      </c>
      <c r="T90">
        <v>1016837</v>
      </c>
      <c r="U90">
        <v>4987512</v>
      </c>
      <c r="V90" s="1">
        <v>44954.770185185182</v>
      </c>
      <c r="W90" t="s">
        <v>35</v>
      </c>
      <c r="X90" t="s">
        <v>36</v>
      </c>
      <c r="Y90">
        <v>46190.58</v>
      </c>
      <c r="Z90">
        <v>0</v>
      </c>
    </row>
    <row r="91" spans="1:26" x14ac:dyDescent="0.25">
      <c r="A91">
        <v>2023</v>
      </c>
      <c r="B91">
        <v>202301</v>
      </c>
      <c r="C91" t="s">
        <v>446</v>
      </c>
      <c r="D91" t="s">
        <v>27</v>
      </c>
      <c r="E91">
        <v>50</v>
      </c>
      <c r="F91" t="s">
        <v>447</v>
      </c>
      <c r="G91" t="s">
        <v>29</v>
      </c>
      <c r="H91">
        <v>1</v>
      </c>
      <c r="I91">
        <v>20</v>
      </c>
      <c r="J91" t="s">
        <v>30</v>
      </c>
      <c r="K91" t="s">
        <v>31</v>
      </c>
      <c r="L91">
        <v>20</v>
      </c>
      <c r="M91">
        <v>20</v>
      </c>
      <c r="N91" t="s">
        <v>32</v>
      </c>
      <c r="O91">
        <v>1</v>
      </c>
      <c r="P91" t="s">
        <v>33</v>
      </c>
      <c r="Q91" t="s">
        <v>37</v>
      </c>
      <c r="R91" t="s">
        <v>34</v>
      </c>
      <c r="V91" s="1">
        <v>44956.448773148149</v>
      </c>
      <c r="W91" t="s">
        <v>448</v>
      </c>
      <c r="X91" t="s">
        <v>449</v>
      </c>
      <c r="Y91">
        <v>-0.01</v>
      </c>
      <c r="Z91">
        <v>0</v>
      </c>
    </row>
    <row r="92" spans="1:26" x14ac:dyDescent="0.25">
      <c r="A92">
        <v>2023</v>
      </c>
      <c r="B92">
        <v>202302</v>
      </c>
      <c r="C92" t="s">
        <v>466</v>
      </c>
      <c r="D92" t="s">
        <v>27</v>
      </c>
      <c r="E92">
        <v>3797</v>
      </c>
      <c r="F92" t="s">
        <v>28</v>
      </c>
      <c r="G92" t="s">
        <v>29</v>
      </c>
      <c r="H92">
        <v>1</v>
      </c>
      <c r="I92">
        <v>20</v>
      </c>
      <c r="J92" t="s">
        <v>30</v>
      </c>
      <c r="K92" t="s">
        <v>31</v>
      </c>
      <c r="L92">
        <v>20</v>
      </c>
      <c r="M92">
        <v>20</v>
      </c>
      <c r="N92" t="s">
        <v>32</v>
      </c>
      <c r="O92">
        <v>1</v>
      </c>
      <c r="P92" t="s">
        <v>33</v>
      </c>
      <c r="Q92" t="s">
        <v>37</v>
      </c>
      <c r="R92" t="s">
        <v>34</v>
      </c>
      <c r="T92">
        <v>1016837</v>
      </c>
      <c r="U92">
        <v>5000346</v>
      </c>
      <c r="V92" s="1">
        <v>44978.552175925928</v>
      </c>
      <c r="W92" t="s">
        <v>35</v>
      </c>
      <c r="X92" t="s">
        <v>36</v>
      </c>
      <c r="Y92">
        <v>23696.11</v>
      </c>
      <c r="Z92">
        <v>0</v>
      </c>
    </row>
    <row r="93" spans="1:26" x14ac:dyDescent="0.25">
      <c r="A93">
        <v>2023</v>
      </c>
      <c r="B93">
        <v>202302</v>
      </c>
      <c r="C93" t="s">
        <v>467</v>
      </c>
      <c r="D93" t="s">
        <v>27</v>
      </c>
      <c r="E93">
        <v>4363</v>
      </c>
      <c r="F93" t="s">
        <v>28</v>
      </c>
      <c r="G93" t="s">
        <v>29</v>
      </c>
      <c r="H93">
        <v>1</v>
      </c>
      <c r="I93">
        <v>20</v>
      </c>
      <c r="J93" t="s">
        <v>30</v>
      </c>
      <c r="K93" t="s">
        <v>31</v>
      </c>
      <c r="L93">
        <v>20</v>
      </c>
      <c r="M93">
        <v>20</v>
      </c>
      <c r="N93" t="s">
        <v>32</v>
      </c>
      <c r="O93">
        <v>1</v>
      </c>
      <c r="P93" t="s">
        <v>33</v>
      </c>
      <c r="Q93" t="s">
        <v>37</v>
      </c>
      <c r="R93" t="s">
        <v>34</v>
      </c>
      <c r="T93">
        <v>1016837</v>
      </c>
      <c r="U93">
        <v>5008365</v>
      </c>
      <c r="V93" s="1">
        <v>44978.552175925928</v>
      </c>
      <c r="W93" t="s">
        <v>35</v>
      </c>
      <c r="X93" t="s">
        <v>36</v>
      </c>
      <c r="Y93">
        <v>8877.92</v>
      </c>
      <c r="Z93">
        <v>0</v>
      </c>
    </row>
    <row r="94" spans="1:26" x14ac:dyDescent="0.25">
      <c r="A94">
        <v>2023</v>
      </c>
      <c r="B94">
        <v>202302</v>
      </c>
      <c r="C94" t="s">
        <v>468</v>
      </c>
      <c r="D94" t="s">
        <v>27</v>
      </c>
      <c r="E94">
        <v>4292</v>
      </c>
      <c r="F94" t="s">
        <v>28</v>
      </c>
      <c r="G94" t="s">
        <v>29</v>
      </c>
      <c r="H94">
        <v>1</v>
      </c>
      <c r="I94">
        <v>20</v>
      </c>
      <c r="J94" t="s">
        <v>30</v>
      </c>
      <c r="K94" t="s">
        <v>31</v>
      </c>
      <c r="L94">
        <v>20</v>
      </c>
      <c r="M94">
        <v>20</v>
      </c>
      <c r="N94" t="s">
        <v>32</v>
      </c>
      <c r="O94">
        <v>1</v>
      </c>
      <c r="P94" t="s">
        <v>33</v>
      </c>
      <c r="Q94" t="s">
        <v>37</v>
      </c>
      <c r="R94" t="s">
        <v>34</v>
      </c>
      <c r="T94">
        <v>1016837</v>
      </c>
      <c r="U94">
        <v>5014727</v>
      </c>
      <c r="V94" s="1">
        <v>44981.854502314818</v>
      </c>
      <c r="W94" t="s">
        <v>35</v>
      </c>
      <c r="X94" t="s">
        <v>36</v>
      </c>
      <c r="Y94">
        <v>13174.28</v>
      </c>
      <c r="Z94">
        <v>0</v>
      </c>
    </row>
    <row r="95" spans="1:26" x14ac:dyDescent="0.25">
      <c r="A95">
        <v>2023</v>
      </c>
      <c r="B95">
        <v>202302</v>
      </c>
      <c r="C95" t="s">
        <v>469</v>
      </c>
      <c r="D95" t="s">
        <v>27</v>
      </c>
      <c r="E95">
        <v>11101</v>
      </c>
      <c r="F95" t="s">
        <v>28</v>
      </c>
      <c r="G95" t="s">
        <v>29</v>
      </c>
      <c r="H95">
        <v>1</v>
      </c>
      <c r="I95">
        <v>20</v>
      </c>
      <c r="J95" t="s">
        <v>30</v>
      </c>
      <c r="K95" t="s">
        <v>31</v>
      </c>
      <c r="L95">
        <v>20</v>
      </c>
      <c r="M95">
        <v>20</v>
      </c>
      <c r="N95" t="s">
        <v>32</v>
      </c>
      <c r="O95">
        <v>1</v>
      </c>
      <c r="P95" t="s">
        <v>33</v>
      </c>
      <c r="Q95" t="s">
        <v>37</v>
      </c>
      <c r="R95" t="s">
        <v>34</v>
      </c>
      <c r="T95">
        <v>1016837</v>
      </c>
      <c r="U95">
        <v>5019168</v>
      </c>
      <c r="V95" s="1">
        <v>44986.880289351851</v>
      </c>
      <c r="W95" t="s">
        <v>35</v>
      </c>
      <c r="X95" t="s">
        <v>36</v>
      </c>
      <c r="Y95">
        <v>4658.0600000000004</v>
      </c>
      <c r="Z95">
        <v>0</v>
      </c>
    </row>
    <row r="96" spans="1:26" x14ac:dyDescent="0.25">
      <c r="A96">
        <v>2023</v>
      </c>
      <c r="B96">
        <v>202302</v>
      </c>
      <c r="C96" t="s">
        <v>470</v>
      </c>
      <c r="D96" t="s">
        <v>27</v>
      </c>
      <c r="E96">
        <v>68</v>
      </c>
      <c r="F96" t="s">
        <v>447</v>
      </c>
      <c r="G96" t="s">
        <v>29</v>
      </c>
      <c r="H96">
        <v>1</v>
      </c>
      <c r="I96">
        <v>20</v>
      </c>
      <c r="J96" t="s">
        <v>30</v>
      </c>
      <c r="K96" t="s">
        <v>31</v>
      </c>
      <c r="L96">
        <v>20</v>
      </c>
      <c r="M96">
        <v>20</v>
      </c>
      <c r="N96" t="s">
        <v>32</v>
      </c>
      <c r="O96">
        <v>1</v>
      </c>
      <c r="P96" t="s">
        <v>33</v>
      </c>
      <c r="Q96" t="s">
        <v>37</v>
      </c>
      <c r="R96" t="s">
        <v>34</v>
      </c>
      <c r="V96" s="1">
        <v>44978.730127314811</v>
      </c>
      <c r="W96" t="s">
        <v>448</v>
      </c>
      <c r="X96" t="s">
        <v>449</v>
      </c>
      <c r="Y96">
        <v>-45.17</v>
      </c>
      <c r="Z96">
        <v>0</v>
      </c>
    </row>
    <row r="97" spans="1:26" x14ac:dyDescent="0.25">
      <c r="A97">
        <v>2023</v>
      </c>
      <c r="B97">
        <v>202303</v>
      </c>
      <c r="C97" t="s">
        <v>484</v>
      </c>
      <c r="D97" t="s">
        <v>27</v>
      </c>
      <c r="E97">
        <v>3631</v>
      </c>
      <c r="F97" t="s">
        <v>28</v>
      </c>
      <c r="G97" t="s">
        <v>29</v>
      </c>
      <c r="H97">
        <v>1</v>
      </c>
      <c r="I97">
        <v>20</v>
      </c>
      <c r="J97" t="s">
        <v>30</v>
      </c>
      <c r="K97" t="s">
        <v>31</v>
      </c>
      <c r="L97">
        <v>20</v>
      </c>
      <c r="M97">
        <v>20</v>
      </c>
      <c r="N97" t="s">
        <v>32</v>
      </c>
      <c r="O97">
        <v>1</v>
      </c>
      <c r="P97" t="s">
        <v>33</v>
      </c>
      <c r="Q97" t="s">
        <v>37</v>
      </c>
      <c r="R97" t="s">
        <v>34</v>
      </c>
      <c r="T97">
        <v>1016837</v>
      </c>
      <c r="U97">
        <v>5028964</v>
      </c>
      <c r="V97" s="1">
        <v>45006.386817129627</v>
      </c>
      <c r="W97" t="s">
        <v>35</v>
      </c>
      <c r="X97" t="s">
        <v>36</v>
      </c>
      <c r="Y97">
        <v>662.39</v>
      </c>
      <c r="Z97">
        <v>0</v>
      </c>
    </row>
    <row r="98" spans="1:26" x14ac:dyDescent="0.25">
      <c r="A98">
        <v>2023</v>
      </c>
      <c r="B98">
        <v>202303</v>
      </c>
      <c r="C98" t="s">
        <v>485</v>
      </c>
      <c r="D98" t="s">
        <v>27</v>
      </c>
      <c r="E98">
        <v>3565</v>
      </c>
      <c r="F98" t="s">
        <v>28</v>
      </c>
      <c r="G98" t="s">
        <v>29</v>
      </c>
      <c r="H98">
        <v>1</v>
      </c>
      <c r="I98">
        <v>20</v>
      </c>
      <c r="J98" t="s">
        <v>30</v>
      </c>
      <c r="K98" t="s">
        <v>31</v>
      </c>
      <c r="L98">
        <v>20</v>
      </c>
      <c r="M98">
        <v>20</v>
      </c>
      <c r="N98" t="s">
        <v>32</v>
      </c>
      <c r="O98">
        <v>1</v>
      </c>
      <c r="P98" t="s">
        <v>33</v>
      </c>
      <c r="Q98" t="s">
        <v>37</v>
      </c>
      <c r="R98" t="s">
        <v>34</v>
      </c>
      <c r="T98">
        <v>1016837</v>
      </c>
      <c r="U98">
        <v>5037277</v>
      </c>
      <c r="V98" s="1">
        <v>45006.386817129627</v>
      </c>
      <c r="W98" t="s">
        <v>35</v>
      </c>
      <c r="X98" t="s">
        <v>36</v>
      </c>
      <c r="Y98">
        <v>7531.27</v>
      </c>
      <c r="Z98">
        <v>0</v>
      </c>
    </row>
    <row r="99" spans="1:26" x14ac:dyDescent="0.25">
      <c r="A99">
        <v>2023</v>
      </c>
      <c r="B99">
        <v>202303</v>
      </c>
      <c r="C99" t="s">
        <v>486</v>
      </c>
      <c r="D99" t="s">
        <v>27</v>
      </c>
      <c r="E99">
        <v>5528</v>
      </c>
      <c r="F99" t="s">
        <v>28</v>
      </c>
      <c r="G99" t="s">
        <v>29</v>
      </c>
      <c r="H99">
        <v>1</v>
      </c>
      <c r="I99">
        <v>20</v>
      </c>
      <c r="J99" t="s">
        <v>30</v>
      </c>
      <c r="K99" t="s">
        <v>31</v>
      </c>
      <c r="L99">
        <v>20</v>
      </c>
      <c r="M99">
        <v>20</v>
      </c>
      <c r="N99" t="s">
        <v>32</v>
      </c>
      <c r="O99">
        <v>1</v>
      </c>
      <c r="P99" t="s">
        <v>33</v>
      </c>
      <c r="Q99" t="s">
        <v>37</v>
      </c>
      <c r="R99" t="s">
        <v>34</v>
      </c>
      <c r="T99">
        <v>1016837</v>
      </c>
      <c r="U99">
        <v>5041212</v>
      </c>
      <c r="V99" s="1">
        <v>45007.843113425923</v>
      </c>
      <c r="W99" t="s">
        <v>35</v>
      </c>
      <c r="X99" t="s">
        <v>36</v>
      </c>
      <c r="Y99">
        <v>7903.84</v>
      </c>
      <c r="Z99">
        <v>0</v>
      </c>
    </row>
    <row r="100" spans="1:26" x14ac:dyDescent="0.25">
      <c r="A100">
        <v>2023</v>
      </c>
      <c r="B100">
        <v>202304</v>
      </c>
      <c r="C100" t="s">
        <v>488</v>
      </c>
      <c r="D100" t="s">
        <v>27</v>
      </c>
      <c r="F100" t="s">
        <v>28</v>
      </c>
      <c r="G100" t="s">
        <v>29</v>
      </c>
      <c r="H100">
        <v>1</v>
      </c>
      <c r="I100">
        <v>20</v>
      </c>
      <c r="J100" t="s">
        <v>30</v>
      </c>
      <c r="K100" t="s">
        <v>31</v>
      </c>
      <c r="L100">
        <v>20</v>
      </c>
      <c r="M100">
        <v>20</v>
      </c>
      <c r="N100" t="s">
        <v>32</v>
      </c>
      <c r="O100">
        <v>1</v>
      </c>
      <c r="P100" t="s">
        <v>33</v>
      </c>
      <c r="Q100" t="s">
        <v>37</v>
      </c>
      <c r="R100" t="s">
        <v>34</v>
      </c>
      <c r="T100">
        <v>5061108</v>
      </c>
      <c r="V100" s="2">
        <v>45026</v>
      </c>
      <c r="X100" t="s">
        <v>36</v>
      </c>
      <c r="Y100">
        <v>1873.41</v>
      </c>
      <c r="Z100">
        <v>0</v>
      </c>
    </row>
    <row r="101" spans="1:26" x14ac:dyDescent="0.25">
      <c r="A101">
        <v>2023</v>
      </c>
      <c r="B101">
        <v>202304</v>
      </c>
      <c r="C101" t="s">
        <v>489</v>
      </c>
      <c r="D101" t="s">
        <v>27</v>
      </c>
      <c r="F101" t="s">
        <v>28</v>
      </c>
      <c r="G101" t="s">
        <v>29</v>
      </c>
      <c r="H101">
        <v>1</v>
      </c>
      <c r="I101">
        <v>20</v>
      </c>
      <c r="J101" t="s">
        <v>30</v>
      </c>
      <c r="K101" t="s">
        <v>31</v>
      </c>
      <c r="L101">
        <v>20</v>
      </c>
      <c r="M101">
        <v>20</v>
      </c>
      <c r="N101" t="s">
        <v>32</v>
      </c>
      <c r="O101">
        <v>1</v>
      </c>
      <c r="P101" t="s">
        <v>33</v>
      </c>
      <c r="Q101" t="s">
        <v>37</v>
      </c>
      <c r="R101" t="s">
        <v>34</v>
      </c>
      <c r="T101">
        <v>5065939</v>
      </c>
      <c r="V101" s="2">
        <v>45028</v>
      </c>
      <c r="X101" t="s">
        <v>36</v>
      </c>
      <c r="Y101">
        <v>8355.2800000000007</v>
      </c>
      <c r="Z101">
        <v>0</v>
      </c>
    </row>
    <row r="102" spans="1:26" x14ac:dyDescent="0.25">
      <c r="A102">
        <v>2023</v>
      </c>
      <c r="B102">
        <v>202304</v>
      </c>
      <c r="C102" t="s">
        <v>490</v>
      </c>
      <c r="D102" t="s">
        <v>27</v>
      </c>
      <c r="F102" t="s">
        <v>28</v>
      </c>
      <c r="G102" t="s">
        <v>29</v>
      </c>
      <c r="H102">
        <v>1</v>
      </c>
      <c r="I102">
        <v>20</v>
      </c>
      <c r="J102" t="s">
        <v>30</v>
      </c>
      <c r="K102" t="s">
        <v>31</v>
      </c>
      <c r="L102">
        <v>20</v>
      </c>
      <c r="M102">
        <v>20</v>
      </c>
      <c r="N102" t="s">
        <v>32</v>
      </c>
      <c r="O102">
        <v>1</v>
      </c>
      <c r="P102" t="s">
        <v>33</v>
      </c>
      <c r="Q102" t="s">
        <v>37</v>
      </c>
      <c r="R102" t="s">
        <v>34</v>
      </c>
      <c r="T102">
        <v>5072692</v>
      </c>
      <c r="V102" s="2">
        <v>45035</v>
      </c>
      <c r="X102" t="s">
        <v>36</v>
      </c>
      <c r="Y102">
        <v>8758.83</v>
      </c>
      <c r="Z102">
        <v>0</v>
      </c>
    </row>
    <row r="103" spans="1:26" x14ac:dyDescent="0.25">
      <c r="A103">
        <v>2023</v>
      </c>
      <c r="B103">
        <v>202304</v>
      </c>
      <c r="C103" t="s">
        <v>491</v>
      </c>
      <c r="D103" t="s">
        <v>27</v>
      </c>
      <c r="F103" t="s">
        <v>28</v>
      </c>
      <c r="G103" t="s">
        <v>29</v>
      </c>
      <c r="H103">
        <v>1</v>
      </c>
      <c r="I103">
        <v>20</v>
      </c>
      <c r="J103" t="s">
        <v>30</v>
      </c>
      <c r="K103" t="s">
        <v>31</v>
      </c>
      <c r="L103">
        <v>20</v>
      </c>
      <c r="M103">
        <v>20</v>
      </c>
      <c r="N103" t="s">
        <v>32</v>
      </c>
      <c r="O103">
        <v>1</v>
      </c>
      <c r="P103" t="s">
        <v>33</v>
      </c>
      <c r="Q103" t="s">
        <v>37</v>
      </c>
      <c r="R103" t="s">
        <v>34</v>
      </c>
      <c r="T103">
        <v>5079575</v>
      </c>
      <c r="V103" s="2">
        <v>45042</v>
      </c>
      <c r="X103" t="s">
        <v>36</v>
      </c>
      <c r="Y103">
        <v>4122.6099999999997</v>
      </c>
      <c r="Z103">
        <v>0</v>
      </c>
    </row>
    <row r="104" spans="1:26" x14ac:dyDescent="0.25">
      <c r="A104">
        <v>2023</v>
      </c>
      <c r="B104">
        <v>202305</v>
      </c>
      <c r="C104" t="s">
        <v>514</v>
      </c>
      <c r="D104" t="s">
        <v>27</v>
      </c>
      <c r="E104">
        <v>4374</v>
      </c>
      <c r="F104" t="s">
        <v>28</v>
      </c>
      <c r="G104" t="s">
        <v>29</v>
      </c>
      <c r="H104">
        <v>1</v>
      </c>
      <c r="I104">
        <v>20</v>
      </c>
      <c r="J104" t="s">
        <v>30</v>
      </c>
      <c r="K104" t="s">
        <v>31</v>
      </c>
      <c r="L104">
        <v>20</v>
      </c>
      <c r="M104">
        <v>20</v>
      </c>
      <c r="N104" t="s">
        <v>32</v>
      </c>
      <c r="O104">
        <v>1</v>
      </c>
      <c r="P104" t="s">
        <v>33</v>
      </c>
      <c r="Q104" t="s">
        <v>37</v>
      </c>
      <c r="R104" t="s">
        <v>34</v>
      </c>
      <c r="T104">
        <v>1016837</v>
      </c>
      <c r="U104">
        <v>5090745</v>
      </c>
      <c r="V104" s="1">
        <v>45068.387766203705</v>
      </c>
      <c r="W104" t="s">
        <v>35</v>
      </c>
      <c r="X104" t="s">
        <v>36</v>
      </c>
      <c r="Y104">
        <v>4978.3100000000004</v>
      </c>
      <c r="Z104">
        <v>0</v>
      </c>
    </row>
    <row r="105" spans="1:26" x14ac:dyDescent="0.25">
      <c r="A105">
        <v>2023</v>
      </c>
      <c r="B105">
        <v>202305</v>
      </c>
      <c r="C105" t="s">
        <v>515</v>
      </c>
      <c r="D105" t="s">
        <v>27</v>
      </c>
      <c r="E105">
        <v>4491</v>
      </c>
      <c r="F105" t="s">
        <v>28</v>
      </c>
      <c r="G105" t="s">
        <v>29</v>
      </c>
      <c r="H105">
        <v>1</v>
      </c>
      <c r="I105">
        <v>20</v>
      </c>
      <c r="J105" t="s">
        <v>30</v>
      </c>
      <c r="K105" t="s">
        <v>31</v>
      </c>
      <c r="L105">
        <v>20</v>
      </c>
      <c r="M105">
        <v>20</v>
      </c>
      <c r="N105" t="s">
        <v>32</v>
      </c>
      <c r="O105">
        <v>1</v>
      </c>
      <c r="P105" t="s">
        <v>33</v>
      </c>
      <c r="Q105" t="s">
        <v>37</v>
      </c>
      <c r="R105" t="s">
        <v>34</v>
      </c>
      <c r="T105">
        <v>1016837</v>
      </c>
      <c r="U105">
        <v>5102988</v>
      </c>
      <c r="V105" s="1">
        <v>45068.387766203705</v>
      </c>
      <c r="W105" t="s">
        <v>35</v>
      </c>
      <c r="X105" t="s">
        <v>36</v>
      </c>
      <c r="Y105">
        <v>3595.06</v>
      </c>
      <c r="Z105">
        <v>0</v>
      </c>
    </row>
    <row r="106" spans="1:26" x14ac:dyDescent="0.25">
      <c r="A106">
        <v>2023</v>
      </c>
      <c r="B106">
        <v>202305</v>
      </c>
      <c r="C106" t="s">
        <v>516</v>
      </c>
      <c r="D106" t="s">
        <v>27</v>
      </c>
      <c r="E106">
        <v>3564</v>
      </c>
      <c r="F106" t="s">
        <v>28</v>
      </c>
      <c r="G106" t="s">
        <v>29</v>
      </c>
      <c r="H106">
        <v>1</v>
      </c>
      <c r="I106">
        <v>20</v>
      </c>
      <c r="J106" t="s">
        <v>30</v>
      </c>
      <c r="K106" t="s">
        <v>31</v>
      </c>
      <c r="L106">
        <v>20</v>
      </c>
      <c r="M106">
        <v>20</v>
      </c>
      <c r="N106" t="s">
        <v>32</v>
      </c>
      <c r="O106">
        <v>1</v>
      </c>
      <c r="P106" t="s">
        <v>33</v>
      </c>
      <c r="Q106" t="s">
        <v>37</v>
      </c>
      <c r="R106" t="s">
        <v>34</v>
      </c>
      <c r="T106">
        <v>1016837</v>
      </c>
      <c r="U106">
        <v>5109816</v>
      </c>
      <c r="V106" s="1">
        <v>45071.845127314817</v>
      </c>
      <c r="W106" t="s">
        <v>35</v>
      </c>
      <c r="X106" t="s">
        <v>36</v>
      </c>
      <c r="Y106">
        <v>11413.69</v>
      </c>
      <c r="Z106">
        <v>0</v>
      </c>
    </row>
    <row r="107" spans="1:26" x14ac:dyDescent="0.25">
      <c r="A107">
        <v>2023</v>
      </c>
      <c r="B107">
        <v>202306</v>
      </c>
      <c r="C107" t="s">
        <v>527</v>
      </c>
      <c r="D107" t="s">
        <v>27</v>
      </c>
      <c r="E107">
        <v>7624</v>
      </c>
      <c r="F107" t="s">
        <v>28</v>
      </c>
      <c r="G107" t="s">
        <v>29</v>
      </c>
      <c r="H107">
        <v>1</v>
      </c>
      <c r="I107">
        <v>20</v>
      </c>
      <c r="J107" t="s">
        <v>30</v>
      </c>
      <c r="K107" t="s">
        <v>31</v>
      </c>
      <c r="L107">
        <v>20</v>
      </c>
      <c r="M107">
        <v>20</v>
      </c>
      <c r="N107" t="s">
        <v>32</v>
      </c>
      <c r="O107">
        <v>1</v>
      </c>
      <c r="P107" t="s">
        <v>33</v>
      </c>
      <c r="Q107" t="s">
        <v>37</v>
      </c>
      <c r="R107" t="s">
        <v>34</v>
      </c>
      <c r="T107">
        <v>1016837</v>
      </c>
      <c r="U107">
        <v>5129276</v>
      </c>
      <c r="V107" s="1">
        <v>45097.753680555557</v>
      </c>
      <c r="W107" t="s">
        <v>35</v>
      </c>
      <c r="X107" t="s">
        <v>36</v>
      </c>
      <c r="Y107">
        <v>492.41</v>
      </c>
      <c r="Z107">
        <v>0</v>
      </c>
    </row>
    <row r="108" spans="1:26" x14ac:dyDescent="0.25">
      <c r="A108">
        <v>2023</v>
      </c>
      <c r="B108">
        <v>202306</v>
      </c>
      <c r="C108" t="s">
        <v>528</v>
      </c>
      <c r="D108" t="s">
        <v>27</v>
      </c>
      <c r="E108">
        <v>2782</v>
      </c>
      <c r="F108" t="s">
        <v>28</v>
      </c>
      <c r="G108" t="s">
        <v>29</v>
      </c>
      <c r="H108">
        <v>1</v>
      </c>
      <c r="I108">
        <v>20</v>
      </c>
      <c r="J108" t="s">
        <v>30</v>
      </c>
      <c r="K108" t="s">
        <v>31</v>
      </c>
      <c r="L108">
        <v>20</v>
      </c>
      <c r="M108">
        <v>20</v>
      </c>
      <c r="N108" t="s">
        <v>32</v>
      </c>
      <c r="O108">
        <v>1</v>
      </c>
      <c r="P108" t="s">
        <v>33</v>
      </c>
      <c r="Q108" t="s">
        <v>37</v>
      </c>
      <c r="R108" t="s">
        <v>34</v>
      </c>
      <c r="T108">
        <v>1016837</v>
      </c>
      <c r="U108">
        <v>5137467</v>
      </c>
      <c r="V108" s="1">
        <v>45097.753680555557</v>
      </c>
      <c r="W108" t="s">
        <v>35</v>
      </c>
      <c r="X108" t="s">
        <v>36</v>
      </c>
      <c r="Y108">
        <v>4946.8999999999996</v>
      </c>
      <c r="Z108">
        <v>0</v>
      </c>
    </row>
    <row r="109" spans="1:26" x14ac:dyDescent="0.25">
      <c r="A109">
        <v>2023</v>
      </c>
      <c r="B109">
        <v>202306</v>
      </c>
      <c r="C109" t="s">
        <v>529</v>
      </c>
      <c r="D109" t="s">
        <v>27</v>
      </c>
      <c r="E109">
        <v>4873</v>
      </c>
      <c r="F109" t="s">
        <v>28</v>
      </c>
      <c r="G109" t="s">
        <v>29</v>
      </c>
      <c r="H109">
        <v>1</v>
      </c>
      <c r="I109">
        <v>20</v>
      </c>
      <c r="J109" t="s">
        <v>30</v>
      </c>
      <c r="K109" t="s">
        <v>31</v>
      </c>
      <c r="L109">
        <v>20</v>
      </c>
      <c r="M109">
        <v>20</v>
      </c>
      <c r="N109" t="s">
        <v>32</v>
      </c>
      <c r="O109">
        <v>1</v>
      </c>
      <c r="P109" t="s">
        <v>33</v>
      </c>
      <c r="Q109" t="s">
        <v>37</v>
      </c>
      <c r="R109" t="s">
        <v>34</v>
      </c>
      <c r="T109">
        <v>1016837</v>
      </c>
      <c r="U109">
        <v>5141934</v>
      </c>
      <c r="V109" s="1">
        <v>45098.854386574072</v>
      </c>
      <c r="W109" t="s">
        <v>35</v>
      </c>
      <c r="X109" t="s">
        <v>36</v>
      </c>
      <c r="Y109">
        <v>13949.52</v>
      </c>
      <c r="Z109">
        <v>0</v>
      </c>
    </row>
    <row r="110" spans="1:26" x14ac:dyDescent="0.25">
      <c r="A110">
        <v>2023</v>
      </c>
      <c r="B110">
        <v>202307</v>
      </c>
      <c r="C110" t="s">
        <v>545</v>
      </c>
      <c r="D110" t="s">
        <v>27</v>
      </c>
      <c r="E110">
        <v>213</v>
      </c>
      <c r="F110" t="s">
        <v>28</v>
      </c>
      <c r="G110" t="s">
        <v>29</v>
      </c>
      <c r="H110">
        <v>1</v>
      </c>
      <c r="I110">
        <v>20</v>
      </c>
      <c r="J110" t="s">
        <v>30</v>
      </c>
      <c r="K110" t="s">
        <v>31</v>
      </c>
      <c r="L110">
        <v>20</v>
      </c>
      <c r="M110">
        <v>20</v>
      </c>
      <c r="O110">
        <v>1</v>
      </c>
      <c r="P110" t="s">
        <v>33</v>
      </c>
      <c r="Q110" t="s">
        <v>37</v>
      </c>
      <c r="R110" t="s">
        <v>34</v>
      </c>
      <c r="T110">
        <v>1016837</v>
      </c>
      <c r="U110">
        <v>100004773</v>
      </c>
      <c r="V110" s="2">
        <v>45119</v>
      </c>
      <c r="W110" t="s">
        <v>35</v>
      </c>
      <c r="X110" t="s">
        <v>36</v>
      </c>
      <c r="Y110">
        <v>29622.67</v>
      </c>
      <c r="Z110">
        <v>0</v>
      </c>
    </row>
    <row r="111" spans="1:26" x14ac:dyDescent="0.25">
      <c r="A111">
        <v>2023</v>
      </c>
      <c r="B111">
        <v>202307</v>
      </c>
      <c r="C111" t="s">
        <v>545</v>
      </c>
      <c r="D111" t="s">
        <v>27</v>
      </c>
      <c r="E111">
        <v>241</v>
      </c>
      <c r="F111" t="s">
        <v>28</v>
      </c>
      <c r="G111" t="s">
        <v>29</v>
      </c>
      <c r="H111">
        <v>1</v>
      </c>
      <c r="I111">
        <v>20</v>
      </c>
      <c r="J111" t="s">
        <v>30</v>
      </c>
      <c r="K111" t="s">
        <v>31</v>
      </c>
      <c r="L111">
        <v>20</v>
      </c>
      <c r="M111">
        <v>20</v>
      </c>
      <c r="O111">
        <v>1</v>
      </c>
      <c r="P111" t="s">
        <v>33</v>
      </c>
      <c r="Q111" t="s">
        <v>37</v>
      </c>
      <c r="R111" t="s">
        <v>34</v>
      </c>
      <c r="T111">
        <v>1016837</v>
      </c>
      <c r="U111">
        <v>100014358</v>
      </c>
      <c r="V111" s="2">
        <v>45130</v>
      </c>
      <c r="W111" t="s">
        <v>35</v>
      </c>
      <c r="X111" t="s">
        <v>36</v>
      </c>
      <c r="Y111">
        <v>9296.7000000000007</v>
      </c>
      <c r="Z111">
        <v>0</v>
      </c>
    </row>
    <row r="112" spans="1:26" x14ac:dyDescent="0.25">
      <c r="A112">
        <v>2023</v>
      </c>
      <c r="B112">
        <v>202307</v>
      </c>
      <c r="C112" t="s">
        <v>545</v>
      </c>
      <c r="D112" t="s">
        <v>27</v>
      </c>
      <c r="E112">
        <v>304</v>
      </c>
      <c r="F112" t="s">
        <v>28</v>
      </c>
      <c r="G112" t="s">
        <v>29</v>
      </c>
      <c r="H112">
        <v>1</v>
      </c>
      <c r="I112">
        <v>20</v>
      </c>
      <c r="J112" t="s">
        <v>30</v>
      </c>
      <c r="K112" t="s">
        <v>31</v>
      </c>
      <c r="L112">
        <v>20</v>
      </c>
      <c r="M112">
        <v>20</v>
      </c>
      <c r="O112">
        <v>1</v>
      </c>
      <c r="P112" t="s">
        <v>33</v>
      </c>
      <c r="Q112" t="s">
        <v>37</v>
      </c>
      <c r="R112" t="s">
        <v>34</v>
      </c>
      <c r="T112">
        <v>1016837</v>
      </c>
      <c r="U112">
        <v>100018071</v>
      </c>
      <c r="V112" s="2">
        <v>45132</v>
      </c>
      <c r="W112" t="s">
        <v>35</v>
      </c>
      <c r="X112" t="s">
        <v>36</v>
      </c>
      <c r="Y112">
        <v>15108.69</v>
      </c>
      <c r="Z112">
        <v>0</v>
      </c>
    </row>
    <row r="113" spans="1:26" x14ac:dyDescent="0.25">
      <c r="A113">
        <v>2023</v>
      </c>
      <c r="B113">
        <v>202307</v>
      </c>
      <c r="D113" t="s">
        <v>27</v>
      </c>
      <c r="E113">
        <v>91</v>
      </c>
      <c r="F113" t="s">
        <v>566</v>
      </c>
      <c r="G113" t="s">
        <v>29</v>
      </c>
      <c r="H113">
        <v>1</v>
      </c>
      <c r="I113">
        <v>20</v>
      </c>
      <c r="J113" t="s">
        <v>30</v>
      </c>
      <c r="K113" t="s">
        <v>563</v>
      </c>
      <c r="L113">
        <v>20</v>
      </c>
      <c r="M113">
        <v>20</v>
      </c>
      <c r="O113">
        <v>1</v>
      </c>
      <c r="P113" t="s">
        <v>33</v>
      </c>
      <c r="Q113">
        <v>34</v>
      </c>
      <c r="R113" t="s">
        <v>34</v>
      </c>
      <c r="V113" s="2">
        <v>45138</v>
      </c>
      <c r="W113" t="s">
        <v>564</v>
      </c>
      <c r="X113" t="s">
        <v>565</v>
      </c>
      <c r="Y113">
        <v>994.92</v>
      </c>
      <c r="Z113">
        <v>0</v>
      </c>
    </row>
    <row r="114" spans="1:26" x14ac:dyDescent="0.25">
      <c r="A114">
        <v>2023</v>
      </c>
      <c r="B114">
        <v>202307</v>
      </c>
      <c r="D114" t="s">
        <v>27</v>
      </c>
      <c r="E114">
        <v>92</v>
      </c>
      <c r="F114" t="s">
        <v>566</v>
      </c>
      <c r="G114" t="s">
        <v>29</v>
      </c>
      <c r="H114">
        <v>1</v>
      </c>
      <c r="I114">
        <v>20</v>
      </c>
      <c r="J114" t="s">
        <v>30</v>
      </c>
      <c r="K114" t="s">
        <v>563</v>
      </c>
      <c r="L114">
        <v>20</v>
      </c>
      <c r="M114">
        <v>20</v>
      </c>
      <c r="O114">
        <v>1</v>
      </c>
      <c r="P114" t="s">
        <v>33</v>
      </c>
      <c r="Q114">
        <v>34</v>
      </c>
      <c r="R114" t="s">
        <v>34</v>
      </c>
      <c r="V114" s="2">
        <v>45138</v>
      </c>
      <c r="W114" t="s">
        <v>564</v>
      </c>
      <c r="X114" t="s">
        <v>565</v>
      </c>
      <c r="Y114">
        <v>244.42</v>
      </c>
      <c r="Z114">
        <v>0</v>
      </c>
    </row>
    <row r="115" spans="1:26" x14ac:dyDescent="0.25">
      <c r="A115">
        <v>2023</v>
      </c>
      <c r="B115">
        <v>202307</v>
      </c>
      <c r="D115" t="s">
        <v>27</v>
      </c>
      <c r="E115">
        <v>108</v>
      </c>
      <c r="F115" t="s">
        <v>566</v>
      </c>
      <c r="G115" t="s">
        <v>29</v>
      </c>
      <c r="H115">
        <v>1</v>
      </c>
      <c r="I115">
        <v>20</v>
      </c>
      <c r="J115" t="s">
        <v>30</v>
      </c>
      <c r="K115" t="s">
        <v>563</v>
      </c>
      <c r="L115">
        <v>20</v>
      </c>
      <c r="M115">
        <v>20</v>
      </c>
      <c r="O115">
        <v>1</v>
      </c>
      <c r="P115" t="s">
        <v>33</v>
      </c>
      <c r="Q115">
        <v>34</v>
      </c>
      <c r="R115" t="s">
        <v>34</v>
      </c>
      <c r="V115" s="2">
        <v>45138</v>
      </c>
      <c r="W115" t="s">
        <v>564</v>
      </c>
      <c r="X115" t="s">
        <v>565</v>
      </c>
      <c r="Y115">
        <v>94.06</v>
      </c>
      <c r="Z115">
        <v>0</v>
      </c>
    </row>
    <row r="116" spans="1:26" x14ac:dyDescent="0.25">
      <c r="A116">
        <v>2023</v>
      </c>
      <c r="B116">
        <v>202308</v>
      </c>
      <c r="C116" t="s">
        <v>561</v>
      </c>
      <c r="D116" t="s">
        <v>27</v>
      </c>
      <c r="E116">
        <v>40</v>
      </c>
      <c r="F116" t="s">
        <v>28</v>
      </c>
      <c r="G116" t="s">
        <v>29</v>
      </c>
      <c r="H116">
        <v>1</v>
      </c>
      <c r="I116">
        <v>20</v>
      </c>
      <c r="J116" t="s">
        <v>30</v>
      </c>
      <c r="K116" t="s">
        <v>562</v>
      </c>
      <c r="L116">
        <v>20</v>
      </c>
      <c r="M116">
        <v>20</v>
      </c>
      <c r="O116">
        <v>1</v>
      </c>
      <c r="P116" t="s">
        <v>33</v>
      </c>
      <c r="Q116" t="s">
        <v>37</v>
      </c>
      <c r="R116" t="s">
        <v>34</v>
      </c>
      <c r="T116">
        <v>1016837</v>
      </c>
      <c r="U116">
        <v>100023171</v>
      </c>
      <c r="V116" s="2">
        <v>45155</v>
      </c>
      <c r="W116" t="s">
        <v>35</v>
      </c>
      <c r="X116" t="s">
        <v>36</v>
      </c>
      <c r="Y116">
        <v>12964.32</v>
      </c>
      <c r="Z116">
        <v>0</v>
      </c>
    </row>
    <row r="117" spans="1:26" x14ac:dyDescent="0.25">
      <c r="A117">
        <v>2023</v>
      </c>
      <c r="B117">
        <v>202308</v>
      </c>
      <c r="C117" t="s">
        <v>561</v>
      </c>
      <c r="D117" t="s">
        <v>27</v>
      </c>
      <c r="E117">
        <v>83</v>
      </c>
      <c r="F117" t="s">
        <v>28</v>
      </c>
      <c r="G117" t="s">
        <v>29</v>
      </c>
      <c r="H117">
        <v>1</v>
      </c>
      <c r="I117">
        <v>20</v>
      </c>
      <c r="J117" t="s">
        <v>30</v>
      </c>
      <c r="K117" t="s">
        <v>562</v>
      </c>
      <c r="L117">
        <v>20</v>
      </c>
      <c r="M117">
        <v>20</v>
      </c>
      <c r="O117">
        <v>1</v>
      </c>
      <c r="P117" t="s">
        <v>33</v>
      </c>
      <c r="Q117" t="s">
        <v>37</v>
      </c>
      <c r="R117" t="s">
        <v>34</v>
      </c>
      <c r="T117">
        <v>1016837</v>
      </c>
      <c r="U117">
        <v>100034877</v>
      </c>
      <c r="V117" s="2">
        <v>45155</v>
      </c>
      <c r="W117" t="s">
        <v>35</v>
      </c>
      <c r="X117" t="s">
        <v>36</v>
      </c>
      <c r="Y117">
        <v>7629.26</v>
      </c>
      <c r="Z117">
        <v>0</v>
      </c>
    </row>
    <row r="118" spans="1:26" x14ac:dyDescent="0.25">
      <c r="A118">
        <v>2023</v>
      </c>
      <c r="B118">
        <v>202308</v>
      </c>
      <c r="C118" t="s">
        <v>561</v>
      </c>
      <c r="D118" t="s">
        <v>27</v>
      </c>
      <c r="E118">
        <v>104</v>
      </c>
      <c r="F118" t="s">
        <v>28</v>
      </c>
      <c r="G118" t="s">
        <v>29</v>
      </c>
      <c r="H118">
        <v>1</v>
      </c>
      <c r="I118">
        <v>20</v>
      </c>
      <c r="J118" t="s">
        <v>30</v>
      </c>
      <c r="K118" t="s">
        <v>562</v>
      </c>
      <c r="L118">
        <v>20</v>
      </c>
      <c r="M118">
        <v>20</v>
      </c>
      <c r="O118">
        <v>1</v>
      </c>
      <c r="P118" t="s">
        <v>33</v>
      </c>
      <c r="Q118" t="s">
        <v>37</v>
      </c>
      <c r="R118" t="s">
        <v>34</v>
      </c>
      <c r="T118">
        <v>1016837</v>
      </c>
      <c r="U118">
        <v>100038949</v>
      </c>
      <c r="V118" s="2">
        <v>45155</v>
      </c>
      <c r="W118" t="s">
        <v>35</v>
      </c>
      <c r="X118" t="s">
        <v>36</v>
      </c>
      <c r="Y118">
        <v>11551.69</v>
      </c>
      <c r="Z118">
        <v>0</v>
      </c>
    </row>
    <row r="119" spans="1:26" x14ac:dyDescent="0.25">
      <c r="A119">
        <v>2023</v>
      </c>
      <c r="B119">
        <v>202308</v>
      </c>
      <c r="C119" t="s">
        <v>561</v>
      </c>
      <c r="D119" t="s">
        <v>27</v>
      </c>
      <c r="E119">
        <v>292</v>
      </c>
      <c r="F119" t="s">
        <v>28</v>
      </c>
      <c r="G119" t="s">
        <v>29</v>
      </c>
      <c r="H119">
        <v>1</v>
      </c>
      <c r="I119">
        <v>20</v>
      </c>
      <c r="J119" t="s">
        <v>30</v>
      </c>
      <c r="K119" t="s">
        <v>562</v>
      </c>
      <c r="L119">
        <v>20</v>
      </c>
      <c r="M119">
        <v>20</v>
      </c>
      <c r="O119">
        <v>1</v>
      </c>
      <c r="P119" t="s">
        <v>33</v>
      </c>
      <c r="Q119" t="s">
        <v>37</v>
      </c>
      <c r="R119" t="s">
        <v>34</v>
      </c>
      <c r="T119">
        <v>1016837</v>
      </c>
      <c r="U119">
        <v>100047243</v>
      </c>
      <c r="V119" s="2">
        <v>45162</v>
      </c>
      <c r="W119" t="s">
        <v>35</v>
      </c>
      <c r="X119" t="s">
        <v>36</v>
      </c>
      <c r="Y119">
        <v>12267.62</v>
      </c>
      <c r="Z119">
        <v>0</v>
      </c>
    </row>
    <row r="120" spans="1:26" x14ac:dyDescent="0.25">
      <c r="A120">
        <v>2023</v>
      </c>
      <c r="B120">
        <v>202308</v>
      </c>
      <c r="C120" t="s">
        <v>561</v>
      </c>
      <c r="D120" t="s">
        <v>27</v>
      </c>
      <c r="E120">
        <v>305</v>
      </c>
      <c r="F120" t="s">
        <v>28</v>
      </c>
      <c r="G120" t="s">
        <v>29</v>
      </c>
      <c r="H120">
        <v>1</v>
      </c>
      <c r="I120">
        <v>20</v>
      </c>
      <c r="J120" t="s">
        <v>30</v>
      </c>
      <c r="K120" t="s">
        <v>562</v>
      </c>
      <c r="L120">
        <v>20</v>
      </c>
      <c r="M120">
        <v>20</v>
      </c>
      <c r="O120">
        <v>1</v>
      </c>
      <c r="P120" t="s">
        <v>33</v>
      </c>
      <c r="Q120" t="s">
        <v>37</v>
      </c>
      <c r="R120" t="s">
        <v>34</v>
      </c>
      <c r="T120">
        <v>1016837</v>
      </c>
      <c r="U120">
        <v>100053418</v>
      </c>
      <c r="V120" s="2">
        <v>45168</v>
      </c>
      <c r="W120" t="s">
        <v>35</v>
      </c>
      <c r="X120" t="s">
        <v>36</v>
      </c>
      <c r="Y120">
        <v>15646.6</v>
      </c>
      <c r="Z120">
        <v>0</v>
      </c>
    </row>
    <row r="121" spans="1:26" x14ac:dyDescent="0.25">
      <c r="A121">
        <v>2023</v>
      </c>
      <c r="B121">
        <v>202308</v>
      </c>
      <c r="D121" t="s">
        <v>27</v>
      </c>
      <c r="E121">
        <v>96</v>
      </c>
      <c r="F121" t="s">
        <v>566</v>
      </c>
      <c r="G121" t="s">
        <v>29</v>
      </c>
      <c r="H121">
        <v>1</v>
      </c>
      <c r="I121">
        <v>20</v>
      </c>
      <c r="J121" t="s">
        <v>30</v>
      </c>
      <c r="K121" t="s">
        <v>563</v>
      </c>
      <c r="L121">
        <v>20</v>
      </c>
      <c r="M121">
        <v>20</v>
      </c>
      <c r="O121">
        <v>1</v>
      </c>
      <c r="P121" t="s">
        <v>33</v>
      </c>
      <c r="Q121">
        <v>34</v>
      </c>
      <c r="R121" t="s">
        <v>34</v>
      </c>
      <c r="V121" s="2">
        <v>45169</v>
      </c>
      <c r="W121" t="s">
        <v>564</v>
      </c>
      <c r="X121" t="s">
        <v>565</v>
      </c>
      <c r="Y121">
        <v>188.68</v>
      </c>
      <c r="Z121">
        <v>0</v>
      </c>
    </row>
    <row r="122" spans="1:26" x14ac:dyDescent="0.25">
      <c r="A122">
        <v>2023</v>
      </c>
      <c r="B122">
        <v>202308</v>
      </c>
      <c r="D122" t="s">
        <v>27</v>
      </c>
      <c r="E122">
        <v>101</v>
      </c>
      <c r="F122" t="s">
        <v>566</v>
      </c>
      <c r="G122" t="s">
        <v>29</v>
      </c>
      <c r="H122">
        <v>1</v>
      </c>
      <c r="I122">
        <v>20</v>
      </c>
      <c r="J122" t="s">
        <v>30</v>
      </c>
      <c r="K122" t="s">
        <v>563</v>
      </c>
      <c r="L122">
        <v>20</v>
      </c>
      <c r="M122">
        <v>20</v>
      </c>
      <c r="O122">
        <v>1</v>
      </c>
      <c r="P122" t="s">
        <v>33</v>
      </c>
      <c r="Q122">
        <v>34</v>
      </c>
      <c r="R122" t="s">
        <v>34</v>
      </c>
      <c r="V122" s="2">
        <v>45169</v>
      </c>
      <c r="W122" t="s">
        <v>564</v>
      </c>
      <c r="X122" t="s">
        <v>565</v>
      </c>
      <c r="Y122">
        <v>130.41</v>
      </c>
      <c r="Z122">
        <v>0</v>
      </c>
    </row>
    <row r="123" spans="1:26" x14ac:dyDescent="0.25">
      <c r="A123">
        <v>2023</v>
      </c>
      <c r="B123">
        <v>202309</v>
      </c>
      <c r="C123" t="s">
        <v>575</v>
      </c>
      <c r="D123" t="s">
        <v>27</v>
      </c>
      <c r="F123" t="s">
        <v>563</v>
      </c>
      <c r="G123" t="s">
        <v>29</v>
      </c>
      <c r="H123">
        <v>1</v>
      </c>
      <c r="I123">
        <v>20</v>
      </c>
      <c r="J123" t="s">
        <v>30</v>
      </c>
      <c r="K123" t="s">
        <v>563</v>
      </c>
      <c r="L123">
        <v>20</v>
      </c>
      <c r="M123">
        <v>20</v>
      </c>
      <c r="O123">
        <v>1</v>
      </c>
      <c r="P123" t="s">
        <v>33</v>
      </c>
      <c r="Q123">
        <v>34</v>
      </c>
      <c r="R123" t="s">
        <v>34</v>
      </c>
      <c r="V123" s="2"/>
      <c r="W123" t="s">
        <v>564</v>
      </c>
      <c r="X123" t="s">
        <v>565</v>
      </c>
      <c r="Y123">
        <v>0.18</v>
      </c>
      <c r="Z123">
        <v>0</v>
      </c>
    </row>
    <row r="124" spans="1:26" x14ac:dyDescent="0.25">
      <c r="A124">
        <v>2023</v>
      </c>
      <c r="B124">
        <v>202309</v>
      </c>
      <c r="C124" t="s">
        <v>575</v>
      </c>
      <c r="D124" t="s">
        <v>27</v>
      </c>
      <c r="F124" t="s">
        <v>563</v>
      </c>
      <c r="G124" t="s">
        <v>29</v>
      </c>
      <c r="H124">
        <v>1</v>
      </c>
      <c r="I124">
        <v>20</v>
      </c>
      <c r="J124" t="s">
        <v>30</v>
      </c>
      <c r="K124" t="s">
        <v>563</v>
      </c>
      <c r="L124">
        <v>20</v>
      </c>
      <c r="M124">
        <v>20</v>
      </c>
      <c r="O124">
        <v>1</v>
      </c>
      <c r="P124" t="s">
        <v>33</v>
      </c>
      <c r="Q124">
        <v>34</v>
      </c>
      <c r="R124" t="s">
        <v>34</v>
      </c>
      <c r="V124" s="2"/>
      <c r="W124" t="s">
        <v>564</v>
      </c>
      <c r="X124" t="s">
        <v>565</v>
      </c>
      <c r="Y124">
        <v>49.63</v>
      </c>
      <c r="Z124">
        <v>0</v>
      </c>
    </row>
    <row r="125" spans="1:26" x14ac:dyDescent="0.25">
      <c r="A125">
        <v>2023</v>
      </c>
      <c r="B125">
        <v>202309</v>
      </c>
      <c r="C125" t="s">
        <v>576</v>
      </c>
      <c r="D125" t="s">
        <v>27</v>
      </c>
      <c r="F125" t="s">
        <v>563</v>
      </c>
      <c r="G125" t="s">
        <v>29</v>
      </c>
      <c r="H125">
        <v>1</v>
      </c>
      <c r="I125">
        <v>20</v>
      </c>
      <c r="J125" t="s">
        <v>30</v>
      </c>
      <c r="K125" t="s">
        <v>563</v>
      </c>
      <c r="L125">
        <v>20</v>
      </c>
      <c r="M125">
        <v>20</v>
      </c>
      <c r="O125">
        <v>1</v>
      </c>
      <c r="P125" t="s">
        <v>33</v>
      </c>
      <c r="Q125">
        <v>34</v>
      </c>
      <c r="R125" t="s">
        <v>34</v>
      </c>
      <c r="V125" s="2"/>
      <c r="W125" t="s">
        <v>564</v>
      </c>
      <c r="X125" t="s">
        <v>565</v>
      </c>
      <c r="Y125">
        <v>0.59</v>
      </c>
      <c r="Z125">
        <v>0</v>
      </c>
    </row>
    <row r="126" spans="1:26" x14ac:dyDescent="0.25">
      <c r="A126">
        <v>2023</v>
      </c>
      <c r="B126">
        <v>202309</v>
      </c>
      <c r="C126" t="s">
        <v>576</v>
      </c>
      <c r="D126" t="s">
        <v>27</v>
      </c>
      <c r="F126" t="s">
        <v>563</v>
      </c>
      <c r="G126" t="s">
        <v>29</v>
      </c>
      <c r="H126">
        <v>1</v>
      </c>
      <c r="I126">
        <v>20</v>
      </c>
      <c r="J126" t="s">
        <v>30</v>
      </c>
      <c r="K126" t="s">
        <v>563</v>
      </c>
      <c r="L126">
        <v>20</v>
      </c>
      <c r="M126">
        <v>20</v>
      </c>
      <c r="O126">
        <v>1</v>
      </c>
      <c r="P126" t="s">
        <v>33</v>
      </c>
      <c r="Q126">
        <v>34</v>
      </c>
      <c r="R126" t="s">
        <v>34</v>
      </c>
      <c r="W126" t="s">
        <v>564</v>
      </c>
      <c r="X126" t="s">
        <v>565</v>
      </c>
      <c r="Y126">
        <v>26.4</v>
      </c>
      <c r="Z126">
        <v>0</v>
      </c>
    </row>
    <row r="127" spans="1:26" x14ac:dyDescent="0.25">
      <c r="A127">
        <v>2023</v>
      </c>
      <c r="B127">
        <v>202309</v>
      </c>
      <c r="C127" t="s">
        <v>576</v>
      </c>
      <c r="D127" t="s">
        <v>27</v>
      </c>
      <c r="F127" t="s">
        <v>563</v>
      </c>
      <c r="G127" t="s">
        <v>29</v>
      </c>
      <c r="H127">
        <v>1</v>
      </c>
      <c r="I127">
        <v>20</v>
      </c>
      <c r="J127" t="s">
        <v>30</v>
      </c>
      <c r="K127" t="s">
        <v>563</v>
      </c>
      <c r="L127">
        <v>20</v>
      </c>
      <c r="M127">
        <v>20</v>
      </c>
      <c r="O127">
        <v>1</v>
      </c>
      <c r="P127" t="s">
        <v>33</v>
      </c>
      <c r="Q127">
        <v>34</v>
      </c>
      <c r="R127" t="s">
        <v>34</v>
      </c>
      <c r="W127" t="s">
        <v>564</v>
      </c>
      <c r="X127" t="s">
        <v>565</v>
      </c>
      <c r="Y127">
        <v>40.840000000000003</v>
      </c>
      <c r="Z127">
        <v>0</v>
      </c>
    </row>
    <row r="128" spans="1:26" x14ac:dyDescent="0.25">
      <c r="A128">
        <v>2023</v>
      </c>
      <c r="B128">
        <v>202309</v>
      </c>
      <c r="C128" t="s">
        <v>575</v>
      </c>
      <c r="D128" t="s">
        <v>27</v>
      </c>
      <c r="F128" t="s">
        <v>563</v>
      </c>
      <c r="G128" t="s">
        <v>29</v>
      </c>
      <c r="H128">
        <v>1</v>
      </c>
      <c r="I128">
        <v>20</v>
      </c>
      <c r="J128" t="s">
        <v>30</v>
      </c>
      <c r="K128" t="s">
        <v>563</v>
      </c>
      <c r="L128">
        <v>20</v>
      </c>
      <c r="M128">
        <v>20</v>
      </c>
      <c r="O128">
        <v>1</v>
      </c>
      <c r="P128" t="s">
        <v>33</v>
      </c>
      <c r="Q128">
        <v>34</v>
      </c>
      <c r="R128" t="s">
        <v>34</v>
      </c>
      <c r="W128" t="s">
        <v>564</v>
      </c>
      <c r="X128" t="s">
        <v>565</v>
      </c>
      <c r="Y128">
        <v>6.52</v>
      </c>
      <c r="Z128">
        <v>0</v>
      </c>
    </row>
    <row r="129" spans="1:26" x14ac:dyDescent="0.25">
      <c r="A129">
        <v>2023</v>
      </c>
      <c r="B129">
        <v>202309</v>
      </c>
      <c r="C129" t="s">
        <v>576</v>
      </c>
      <c r="D129" t="s">
        <v>27</v>
      </c>
      <c r="F129" t="s">
        <v>563</v>
      </c>
      <c r="G129" t="s">
        <v>29</v>
      </c>
      <c r="H129">
        <v>1</v>
      </c>
      <c r="I129">
        <v>20</v>
      </c>
      <c r="J129" t="s">
        <v>30</v>
      </c>
      <c r="K129" t="s">
        <v>563</v>
      </c>
      <c r="L129">
        <v>20</v>
      </c>
      <c r="M129">
        <v>20</v>
      </c>
      <c r="O129">
        <v>1</v>
      </c>
      <c r="P129" t="s">
        <v>33</v>
      </c>
      <c r="Q129">
        <v>34</v>
      </c>
      <c r="R129" t="s">
        <v>34</v>
      </c>
      <c r="W129" t="s">
        <v>564</v>
      </c>
      <c r="X129" t="s">
        <v>565</v>
      </c>
      <c r="Y129">
        <v>0.28000000000000003</v>
      </c>
      <c r="Z129">
        <v>0</v>
      </c>
    </row>
    <row r="130" spans="1:26" x14ac:dyDescent="0.25">
      <c r="A130">
        <v>2023</v>
      </c>
      <c r="B130">
        <v>202309</v>
      </c>
      <c r="C130" t="s">
        <v>575</v>
      </c>
      <c r="D130" t="s">
        <v>27</v>
      </c>
      <c r="F130" t="s">
        <v>563</v>
      </c>
      <c r="G130" t="s">
        <v>29</v>
      </c>
      <c r="H130">
        <v>1</v>
      </c>
      <c r="I130">
        <v>20</v>
      </c>
      <c r="J130" t="s">
        <v>30</v>
      </c>
      <c r="K130" t="s">
        <v>563</v>
      </c>
      <c r="L130">
        <v>20</v>
      </c>
      <c r="M130">
        <v>20</v>
      </c>
      <c r="O130">
        <v>1</v>
      </c>
      <c r="P130" t="s">
        <v>33</v>
      </c>
      <c r="Q130">
        <v>34</v>
      </c>
      <c r="R130" t="s">
        <v>34</v>
      </c>
      <c r="W130" t="s">
        <v>564</v>
      </c>
      <c r="X130" t="s">
        <v>565</v>
      </c>
      <c r="Y130">
        <v>181.39</v>
      </c>
      <c r="Z130">
        <v>0</v>
      </c>
    </row>
    <row r="131" spans="1:26" x14ac:dyDescent="0.25">
      <c r="A131">
        <v>2023</v>
      </c>
      <c r="B131">
        <v>202309</v>
      </c>
      <c r="C131" t="s">
        <v>577</v>
      </c>
      <c r="D131" t="s">
        <v>27</v>
      </c>
      <c r="F131" t="s">
        <v>563</v>
      </c>
      <c r="G131" t="s">
        <v>29</v>
      </c>
      <c r="H131">
        <v>1</v>
      </c>
      <c r="I131">
        <v>20</v>
      </c>
      <c r="J131" t="s">
        <v>30</v>
      </c>
      <c r="K131" t="s">
        <v>563</v>
      </c>
      <c r="L131">
        <v>20</v>
      </c>
      <c r="M131">
        <v>20</v>
      </c>
      <c r="O131">
        <v>1</v>
      </c>
      <c r="P131" t="s">
        <v>33</v>
      </c>
      <c r="Q131">
        <v>34</v>
      </c>
      <c r="R131" t="s">
        <v>34</v>
      </c>
      <c r="W131" t="s">
        <v>564</v>
      </c>
      <c r="X131" t="s">
        <v>565</v>
      </c>
      <c r="Y131">
        <v>29.21</v>
      </c>
      <c r="Z131">
        <v>0</v>
      </c>
    </row>
    <row r="132" spans="1:26" x14ac:dyDescent="0.25">
      <c r="A132">
        <v>2023</v>
      </c>
      <c r="B132">
        <v>202309</v>
      </c>
      <c r="C132" t="s">
        <v>575</v>
      </c>
      <c r="D132" t="s">
        <v>27</v>
      </c>
      <c r="F132" t="s">
        <v>563</v>
      </c>
      <c r="G132" t="s">
        <v>29</v>
      </c>
      <c r="H132">
        <v>1</v>
      </c>
      <c r="I132">
        <v>20</v>
      </c>
      <c r="J132" t="s">
        <v>30</v>
      </c>
      <c r="K132" t="s">
        <v>563</v>
      </c>
      <c r="L132">
        <v>20</v>
      </c>
      <c r="M132">
        <v>20</v>
      </c>
      <c r="O132">
        <v>1</v>
      </c>
      <c r="P132" t="s">
        <v>33</v>
      </c>
      <c r="Q132">
        <v>34</v>
      </c>
      <c r="R132" t="s">
        <v>34</v>
      </c>
      <c r="W132" t="s">
        <v>564</v>
      </c>
      <c r="X132" t="s">
        <v>565</v>
      </c>
      <c r="Y132">
        <v>6.11</v>
      </c>
      <c r="Z132">
        <v>0</v>
      </c>
    </row>
    <row r="133" spans="1:26" x14ac:dyDescent="0.25">
      <c r="A133">
        <v>2023</v>
      </c>
      <c r="B133">
        <v>202309</v>
      </c>
      <c r="C133" t="s">
        <v>578</v>
      </c>
      <c r="D133" t="s">
        <v>27</v>
      </c>
      <c r="F133" t="s">
        <v>573</v>
      </c>
      <c r="G133" t="s">
        <v>29</v>
      </c>
      <c r="H133">
        <v>1</v>
      </c>
      <c r="I133">
        <v>20</v>
      </c>
      <c r="J133" t="s">
        <v>30</v>
      </c>
      <c r="K133" t="s">
        <v>573</v>
      </c>
      <c r="L133">
        <v>20</v>
      </c>
      <c r="M133">
        <v>20</v>
      </c>
      <c r="O133">
        <v>1</v>
      </c>
      <c r="P133" t="s">
        <v>33</v>
      </c>
      <c r="Q133">
        <v>34</v>
      </c>
      <c r="R133" t="s">
        <v>34</v>
      </c>
      <c r="W133" t="s">
        <v>586</v>
      </c>
      <c r="X133" t="s">
        <v>585</v>
      </c>
      <c r="Y133">
        <v>619.54</v>
      </c>
      <c r="Z133">
        <v>0</v>
      </c>
    </row>
    <row r="134" spans="1:26" x14ac:dyDescent="0.25">
      <c r="A134">
        <v>2023</v>
      </c>
      <c r="B134">
        <v>202309</v>
      </c>
      <c r="C134" t="s">
        <v>578</v>
      </c>
      <c r="D134" t="s">
        <v>27</v>
      </c>
      <c r="F134" t="s">
        <v>574</v>
      </c>
      <c r="G134" t="s">
        <v>29</v>
      </c>
      <c r="H134">
        <v>1</v>
      </c>
      <c r="I134">
        <v>20</v>
      </c>
      <c r="J134" t="s">
        <v>30</v>
      </c>
      <c r="K134" t="s">
        <v>574</v>
      </c>
      <c r="L134">
        <v>20</v>
      </c>
      <c r="M134">
        <v>20</v>
      </c>
      <c r="O134">
        <v>1</v>
      </c>
      <c r="P134" t="s">
        <v>33</v>
      </c>
      <c r="Q134">
        <v>34</v>
      </c>
      <c r="R134" t="s">
        <v>34</v>
      </c>
      <c r="W134" t="s">
        <v>586</v>
      </c>
      <c r="X134" t="s">
        <v>585</v>
      </c>
      <c r="Y134">
        <v>-1333.4</v>
      </c>
      <c r="Z134">
        <v>0</v>
      </c>
    </row>
    <row r="135" spans="1:26" x14ac:dyDescent="0.25">
      <c r="A135">
        <v>2023</v>
      </c>
      <c r="B135">
        <v>202309</v>
      </c>
      <c r="C135" t="s">
        <v>579</v>
      </c>
      <c r="D135" t="s">
        <v>27</v>
      </c>
      <c r="F135" t="s">
        <v>563</v>
      </c>
      <c r="G135" t="s">
        <v>29</v>
      </c>
      <c r="H135">
        <v>1</v>
      </c>
      <c r="I135">
        <v>20</v>
      </c>
      <c r="J135" t="s">
        <v>30</v>
      </c>
      <c r="K135" t="s">
        <v>563</v>
      </c>
      <c r="L135">
        <v>20</v>
      </c>
      <c r="M135">
        <v>20</v>
      </c>
      <c r="O135">
        <v>1</v>
      </c>
      <c r="P135" t="s">
        <v>33</v>
      </c>
      <c r="Q135">
        <v>34</v>
      </c>
      <c r="R135" t="s">
        <v>34</v>
      </c>
      <c r="W135" t="s">
        <v>564</v>
      </c>
      <c r="X135" t="s">
        <v>565</v>
      </c>
      <c r="Y135">
        <v>13.63</v>
      </c>
      <c r="Z135">
        <v>0</v>
      </c>
    </row>
    <row r="136" spans="1:26" x14ac:dyDescent="0.25">
      <c r="A136">
        <v>2023</v>
      </c>
      <c r="B136">
        <v>202309</v>
      </c>
      <c r="C136" t="s">
        <v>580</v>
      </c>
      <c r="D136" t="s">
        <v>27</v>
      </c>
      <c r="F136" t="s">
        <v>563</v>
      </c>
      <c r="G136" t="s">
        <v>29</v>
      </c>
      <c r="H136">
        <v>1</v>
      </c>
      <c r="I136">
        <v>20</v>
      </c>
      <c r="J136" t="s">
        <v>30</v>
      </c>
      <c r="K136" t="s">
        <v>563</v>
      </c>
      <c r="L136">
        <v>20</v>
      </c>
      <c r="M136">
        <v>20</v>
      </c>
      <c r="O136">
        <v>1</v>
      </c>
      <c r="P136" t="s">
        <v>33</v>
      </c>
      <c r="Q136">
        <v>34</v>
      </c>
      <c r="R136" t="s">
        <v>34</v>
      </c>
      <c r="W136" t="s">
        <v>564</v>
      </c>
      <c r="X136" t="s">
        <v>565</v>
      </c>
      <c r="Y136">
        <v>13.17</v>
      </c>
      <c r="Z136">
        <v>0</v>
      </c>
    </row>
    <row r="137" spans="1:26" x14ac:dyDescent="0.25">
      <c r="A137">
        <v>2023</v>
      </c>
      <c r="B137">
        <v>202309</v>
      </c>
      <c r="C137" t="s">
        <v>581</v>
      </c>
      <c r="D137" t="s">
        <v>27</v>
      </c>
      <c r="F137" t="s">
        <v>563</v>
      </c>
      <c r="G137" t="s">
        <v>29</v>
      </c>
      <c r="H137">
        <v>1</v>
      </c>
      <c r="I137">
        <v>20</v>
      </c>
      <c r="J137" t="s">
        <v>30</v>
      </c>
      <c r="K137" t="s">
        <v>563</v>
      </c>
      <c r="L137">
        <v>20</v>
      </c>
      <c r="M137">
        <v>20</v>
      </c>
      <c r="O137">
        <v>1</v>
      </c>
      <c r="P137" t="s">
        <v>33</v>
      </c>
      <c r="Q137">
        <v>34</v>
      </c>
      <c r="R137" t="s">
        <v>34</v>
      </c>
      <c r="W137" t="s">
        <v>564</v>
      </c>
      <c r="X137" t="s">
        <v>565</v>
      </c>
      <c r="Y137">
        <v>33.619999999999997</v>
      </c>
      <c r="Z137">
        <v>0</v>
      </c>
    </row>
    <row r="138" spans="1:26" x14ac:dyDescent="0.25">
      <c r="A138">
        <v>2023</v>
      </c>
      <c r="B138">
        <v>202309</v>
      </c>
      <c r="C138" t="s">
        <v>582</v>
      </c>
      <c r="D138" t="s">
        <v>27</v>
      </c>
      <c r="F138" t="s">
        <v>28</v>
      </c>
      <c r="G138" t="s">
        <v>29</v>
      </c>
      <c r="H138">
        <v>1</v>
      </c>
      <c r="I138">
        <v>20</v>
      </c>
      <c r="J138" t="s">
        <v>30</v>
      </c>
      <c r="K138" t="s">
        <v>28</v>
      </c>
      <c r="L138">
        <v>20</v>
      </c>
      <c r="M138">
        <v>20</v>
      </c>
      <c r="O138">
        <v>1</v>
      </c>
      <c r="P138" t="s">
        <v>33</v>
      </c>
      <c r="Q138" t="s">
        <v>37</v>
      </c>
      <c r="R138" t="s">
        <v>34</v>
      </c>
      <c r="U138">
        <v>100067731</v>
      </c>
      <c r="W138" t="s">
        <v>35</v>
      </c>
      <c r="X138" t="s">
        <v>36</v>
      </c>
      <c r="Y138">
        <v>14834.43</v>
      </c>
      <c r="Z138">
        <v>0</v>
      </c>
    </row>
    <row r="139" spans="1:26" x14ac:dyDescent="0.25">
      <c r="A139">
        <v>2023</v>
      </c>
      <c r="B139">
        <v>202309</v>
      </c>
      <c r="C139" t="s">
        <v>583</v>
      </c>
      <c r="D139" t="s">
        <v>27</v>
      </c>
      <c r="F139" t="s">
        <v>28</v>
      </c>
      <c r="G139" t="s">
        <v>29</v>
      </c>
      <c r="H139">
        <v>1</v>
      </c>
      <c r="I139">
        <v>20</v>
      </c>
      <c r="J139" t="s">
        <v>30</v>
      </c>
      <c r="K139" t="s">
        <v>28</v>
      </c>
      <c r="L139">
        <v>20</v>
      </c>
      <c r="M139">
        <v>20</v>
      </c>
      <c r="O139">
        <v>1</v>
      </c>
      <c r="P139" t="s">
        <v>33</v>
      </c>
      <c r="Q139" t="s">
        <v>37</v>
      </c>
      <c r="R139" t="s">
        <v>34</v>
      </c>
      <c r="U139">
        <v>100079956</v>
      </c>
      <c r="W139" t="s">
        <v>35</v>
      </c>
      <c r="X139" t="s">
        <v>36</v>
      </c>
      <c r="Y139">
        <v>15466.99</v>
      </c>
      <c r="Z139">
        <v>0</v>
      </c>
    </row>
    <row r="140" spans="1:26" x14ac:dyDescent="0.25">
      <c r="A140">
        <v>2023</v>
      </c>
      <c r="B140">
        <v>202309</v>
      </c>
      <c r="C140" t="s">
        <v>584</v>
      </c>
      <c r="D140" t="s">
        <v>27</v>
      </c>
      <c r="F140" t="s">
        <v>28</v>
      </c>
      <c r="G140" t="s">
        <v>29</v>
      </c>
      <c r="H140">
        <v>1</v>
      </c>
      <c r="I140">
        <v>20</v>
      </c>
      <c r="J140" t="s">
        <v>30</v>
      </c>
      <c r="K140" t="s">
        <v>28</v>
      </c>
      <c r="L140">
        <v>20</v>
      </c>
      <c r="M140">
        <v>20</v>
      </c>
      <c r="O140">
        <v>1</v>
      </c>
      <c r="P140" t="s">
        <v>33</v>
      </c>
      <c r="Q140" t="s">
        <v>37</v>
      </c>
      <c r="R140" t="s">
        <v>34</v>
      </c>
      <c r="U140">
        <v>100081960</v>
      </c>
      <c r="W140" t="s">
        <v>35</v>
      </c>
      <c r="X140" t="s">
        <v>36</v>
      </c>
      <c r="Y140">
        <v>7827.07</v>
      </c>
      <c r="Z140">
        <v>0</v>
      </c>
    </row>
    <row r="141" spans="1:26" x14ac:dyDescent="0.25">
      <c r="A141">
        <v>2023</v>
      </c>
      <c r="B141">
        <v>202310</v>
      </c>
      <c r="C141" t="s">
        <v>591</v>
      </c>
      <c r="D141" t="s">
        <v>27</v>
      </c>
      <c r="E141">
        <v>183</v>
      </c>
      <c r="F141" t="s">
        <v>560</v>
      </c>
      <c r="G141" t="s">
        <v>29</v>
      </c>
      <c r="H141" s="139" t="s">
        <v>593</v>
      </c>
      <c r="I141" s="139" t="s">
        <v>594</v>
      </c>
      <c r="J141" t="s">
        <v>30</v>
      </c>
      <c r="K141" s="139" t="s">
        <v>563</v>
      </c>
      <c r="L141">
        <v>20</v>
      </c>
      <c r="M141">
        <v>20</v>
      </c>
      <c r="O141">
        <v>1</v>
      </c>
      <c r="P141" t="s">
        <v>33</v>
      </c>
      <c r="Q141" s="139" t="s">
        <v>595</v>
      </c>
      <c r="R141" s="139" t="s">
        <v>34</v>
      </c>
      <c r="S141" s="139"/>
      <c r="W141" s="139" t="s">
        <v>564</v>
      </c>
      <c r="X141" t="s">
        <v>565</v>
      </c>
      <c r="Y141" s="140">
        <v>12.75</v>
      </c>
      <c r="Z141">
        <v>0</v>
      </c>
    </row>
    <row r="142" spans="1:26" x14ac:dyDescent="0.25">
      <c r="A142">
        <v>2023</v>
      </c>
      <c r="B142">
        <v>202310</v>
      </c>
      <c r="C142" t="s">
        <v>591</v>
      </c>
      <c r="D142" t="s">
        <v>27</v>
      </c>
      <c r="E142">
        <v>190</v>
      </c>
      <c r="F142" t="s">
        <v>560</v>
      </c>
      <c r="G142" t="s">
        <v>29</v>
      </c>
      <c r="H142" s="139" t="s">
        <v>593</v>
      </c>
      <c r="I142" s="139" t="s">
        <v>594</v>
      </c>
      <c r="J142" t="s">
        <v>30</v>
      </c>
      <c r="K142" s="139" t="s">
        <v>563</v>
      </c>
      <c r="L142">
        <v>20</v>
      </c>
      <c r="M142">
        <v>20</v>
      </c>
      <c r="O142">
        <v>1</v>
      </c>
      <c r="P142" t="s">
        <v>33</v>
      </c>
      <c r="Q142" s="139" t="s">
        <v>595</v>
      </c>
      <c r="R142" s="139" t="s">
        <v>34</v>
      </c>
      <c r="S142" s="139"/>
      <c r="W142" s="139" t="s">
        <v>564</v>
      </c>
      <c r="X142" t="s">
        <v>565</v>
      </c>
      <c r="Y142" s="140">
        <v>22.21</v>
      </c>
      <c r="Z142">
        <v>0</v>
      </c>
    </row>
    <row r="143" spans="1:26" x14ac:dyDescent="0.25">
      <c r="A143">
        <v>2023</v>
      </c>
      <c r="B143">
        <v>202310</v>
      </c>
      <c r="C143" t="s">
        <v>591</v>
      </c>
      <c r="D143" t="s">
        <v>27</v>
      </c>
      <c r="E143">
        <v>191</v>
      </c>
      <c r="F143" t="s">
        <v>560</v>
      </c>
      <c r="G143" t="s">
        <v>29</v>
      </c>
      <c r="H143" s="139" t="s">
        <v>593</v>
      </c>
      <c r="I143" s="139" t="s">
        <v>594</v>
      </c>
      <c r="J143" t="s">
        <v>30</v>
      </c>
      <c r="K143" s="139" t="s">
        <v>563</v>
      </c>
      <c r="L143">
        <v>20</v>
      </c>
      <c r="M143">
        <v>20</v>
      </c>
      <c r="O143">
        <v>1</v>
      </c>
      <c r="P143" t="s">
        <v>33</v>
      </c>
      <c r="Q143" s="139" t="s">
        <v>595</v>
      </c>
      <c r="R143" s="139" t="s">
        <v>34</v>
      </c>
      <c r="S143" s="139"/>
      <c r="W143" s="139" t="s">
        <v>564</v>
      </c>
      <c r="X143" t="s">
        <v>565</v>
      </c>
      <c r="Y143" s="140">
        <v>2.0499999999999998</v>
      </c>
      <c r="Z143">
        <v>0</v>
      </c>
    </row>
    <row r="144" spans="1:26" x14ac:dyDescent="0.25">
      <c r="A144">
        <v>2023</v>
      </c>
      <c r="B144">
        <v>202310</v>
      </c>
      <c r="C144" t="s">
        <v>591</v>
      </c>
      <c r="D144" t="s">
        <v>27</v>
      </c>
      <c r="E144">
        <v>193</v>
      </c>
      <c r="F144" t="s">
        <v>560</v>
      </c>
      <c r="G144" t="s">
        <v>29</v>
      </c>
      <c r="H144" s="139" t="s">
        <v>593</v>
      </c>
      <c r="I144" s="139" t="s">
        <v>594</v>
      </c>
      <c r="J144" t="s">
        <v>30</v>
      </c>
      <c r="K144" s="139" t="s">
        <v>563</v>
      </c>
      <c r="L144">
        <v>20</v>
      </c>
      <c r="M144">
        <v>20</v>
      </c>
      <c r="O144">
        <v>1</v>
      </c>
      <c r="P144" t="s">
        <v>33</v>
      </c>
      <c r="Q144" s="139" t="s">
        <v>595</v>
      </c>
      <c r="R144" s="139" t="s">
        <v>34</v>
      </c>
      <c r="S144" s="139"/>
      <c r="W144" s="139" t="s">
        <v>564</v>
      </c>
      <c r="X144" t="s">
        <v>565</v>
      </c>
      <c r="Y144" s="140">
        <v>106.49</v>
      </c>
      <c r="Z144">
        <v>0</v>
      </c>
    </row>
    <row r="145" spans="1:26" x14ac:dyDescent="0.25">
      <c r="A145">
        <v>2023</v>
      </c>
      <c r="B145">
        <v>202310</v>
      </c>
      <c r="C145" t="s">
        <v>591</v>
      </c>
      <c r="D145" t="s">
        <v>27</v>
      </c>
      <c r="E145">
        <v>194</v>
      </c>
      <c r="F145" t="s">
        <v>560</v>
      </c>
      <c r="G145" t="s">
        <v>29</v>
      </c>
      <c r="H145" s="139" t="s">
        <v>593</v>
      </c>
      <c r="I145" s="139" t="s">
        <v>594</v>
      </c>
      <c r="J145" t="s">
        <v>30</v>
      </c>
      <c r="K145" s="139" t="s">
        <v>563</v>
      </c>
      <c r="L145">
        <v>20</v>
      </c>
      <c r="M145">
        <v>20</v>
      </c>
      <c r="O145">
        <v>1</v>
      </c>
      <c r="P145" t="s">
        <v>33</v>
      </c>
      <c r="Q145" s="139" t="s">
        <v>595</v>
      </c>
      <c r="R145" s="139" t="s">
        <v>34</v>
      </c>
      <c r="S145" s="139"/>
      <c r="W145" s="139" t="s">
        <v>564</v>
      </c>
      <c r="X145" t="s">
        <v>565</v>
      </c>
      <c r="Y145" s="140">
        <v>5.51</v>
      </c>
      <c r="Z145">
        <v>0</v>
      </c>
    </row>
    <row r="146" spans="1:26" x14ac:dyDescent="0.25">
      <c r="A146">
        <v>2023</v>
      </c>
      <c r="B146">
        <v>202310</v>
      </c>
      <c r="C146" t="s">
        <v>591</v>
      </c>
      <c r="D146" t="s">
        <v>27</v>
      </c>
      <c r="E146">
        <v>196</v>
      </c>
      <c r="F146" t="s">
        <v>560</v>
      </c>
      <c r="G146" t="s">
        <v>29</v>
      </c>
      <c r="H146" s="139" t="s">
        <v>593</v>
      </c>
      <c r="I146" s="139" t="s">
        <v>594</v>
      </c>
      <c r="J146" t="s">
        <v>30</v>
      </c>
      <c r="K146" s="139" t="s">
        <v>563</v>
      </c>
      <c r="L146">
        <v>20</v>
      </c>
      <c r="M146">
        <v>20</v>
      </c>
      <c r="O146">
        <v>1</v>
      </c>
      <c r="P146" t="s">
        <v>33</v>
      </c>
      <c r="Q146" s="139" t="s">
        <v>595</v>
      </c>
      <c r="R146" s="139" t="s">
        <v>34</v>
      </c>
      <c r="S146" s="139"/>
      <c r="W146" s="139" t="s">
        <v>564</v>
      </c>
      <c r="X146" t="s">
        <v>565</v>
      </c>
      <c r="Y146" s="140">
        <v>31.67</v>
      </c>
      <c r="Z146">
        <v>0</v>
      </c>
    </row>
    <row r="147" spans="1:26" x14ac:dyDescent="0.25">
      <c r="A147">
        <v>2023</v>
      </c>
      <c r="B147">
        <v>202310</v>
      </c>
      <c r="C147" t="s">
        <v>591</v>
      </c>
      <c r="D147" t="s">
        <v>27</v>
      </c>
      <c r="E147">
        <v>198</v>
      </c>
      <c r="F147" t="s">
        <v>560</v>
      </c>
      <c r="G147" t="s">
        <v>29</v>
      </c>
      <c r="H147" s="139" t="s">
        <v>593</v>
      </c>
      <c r="I147" s="139" t="s">
        <v>594</v>
      </c>
      <c r="J147" t="s">
        <v>30</v>
      </c>
      <c r="K147" s="139" t="s">
        <v>563</v>
      </c>
      <c r="L147">
        <v>20</v>
      </c>
      <c r="M147">
        <v>20</v>
      </c>
      <c r="O147">
        <v>1</v>
      </c>
      <c r="P147" t="s">
        <v>33</v>
      </c>
      <c r="Q147" s="139" t="s">
        <v>595</v>
      </c>
      <c r="R147" s="139" t="s">
        <v>34</v>
      </c>
      <c r="S147" s="139"/>
      <c r="W147" s="139" t="s">
        <v>564</v>
      </c>
      <c r="X147" t="s">
        <v>565</v>
      </c>
      <c r="Y147" s="140">
        <v>0.33</v>
      </c>
      <c r="Z147">
        <v>0</v>
      </c>
    </row>
    <row r="148" spans="1:26" x14ac:dyDescent="0.25">
      <c r="A148">
        <v>2023</v>
      </c>
      <c r="B148">
        <v>202310</v>
      </c>
      <c r="C148" t="s">
        <v>591</v>
      </c>
      <c r="D148" t="s">
        <v>27</v>
      </c>
      <c r="E148">
        <v>202</v>
      </c>
      <c r="F148" t="s">
        <v>560</v>
      </c>
      <c r="G148" t="s">
        <v>29</v>
      </c>
      <c r="H148" s="139" t="s">
        <v>593</v>
      </c>
      <c r="I148" s="139" t="s">
        <v>594</v>
      </c>
      <c r="J148" t="s">
        <v>30</v>
      </c>
      <c r="K148" s="139" t="s">
        <v>563</v>
      </c>
      <c r="L148">
        <v>20</v>
      </c>
      <c r="M148">
        <v>20</v>
      </c>
      <c r="O148">
        <v>1</v>
      </c>
      <c r="P148" t="s">
        <v>33</v>
      </c>
      <c r="Q148" s="139" t="s">
        <v>595</v>
      </c>
      <c r="R148" s="139" t="s">
        <v>34</v>
      </c>
      <c r="S148" s="139"/>
      <c r="W148" s="139" t="s">
        <v>564</v>
      </c>
      <c r="X148" t="s">
        <v>565</v>
      </c>
      <c r="Y148" s="140">
        <v>0.06</v>
      </c>
      <c r="Z148">
        <v>0</v>
      </c>
    </row>
    <row r="149" spans="1:26" x14ac:dyDescent="0.25">
      <c r="A149">
        <v>2023</v>
      </c>
      <c r="B149">
        <v>202310</v>
      </c>
      <c r="C149" t="s">
        <v>591</v>
      </c>
      <c r="D149" t="s">
        <v>27</v>
      </c>
      <c r="E149">
        <v>204</v>
      </c>
      <c r="F149" t="s">
        <v>560</v>
      </c>
      <c r="G149" t="s">
        <v>29</v>
      </c>
      <c r="H149" s="139" t="s">
        <v>593</v>
      </c>
      <c r="I149" s="139" t="s">
        <v>594</v>
      </c>
      <c r="J149" t="s">
        <v>30</v>
      </c>
      <c r="K149" s="139" t="s">
        <v>563</v>
      </c>
      <c r="L149">
        <v>20</v>
      </c>
      <c r="M149">
        <v>20</v>
      </c>
      <c r="O149">
        <v>1</v>
      </c>
      <c r="P149" t="s">
        <v>33</v>
      </c>
      <c r="Q149" s="139" t="s">
        <v>595</v>
      </c>
      <c r="R149" s="139" t="s">
        <v>34</v>
      </c>
      <c r="S149" s="139"/>
      <c r="W149" s="139" t="s">
        <v>564</v>
      </c>
      <c r="X149" t="s">
        <v>565</v>
      </c>
      <c r="Y149" s="140">
        <v>59.61</v>
      </c>
      <c r="Z149">
        <v>0</v>
      </c>
    </row>
    <row r="150" spans="1:26" x14ac:dyDescent="0.25">
      <c r="A150">
        <v>2023</v>
      </c>
      <c r="B150">
        <v>202310</v>
      </c>
      <c r="C150" t="s">
        <v>591</v>
      </c>
      <c r="D150" t="s">
        <v>27</v>
      </c>
      <c r="E150">
        <v>204</v>
      </c>
      <c r="F150" t="s">
        <v>560</v>
      </c>
      <c r="G150" t="s">
        <v>29</v>
      </c>
      <c r="H150" s="139" t="s">
        <v>593</v>
      </c>
      <c r="I150" s="139" t="s">
        <v>594</v>
      </c>
      <c r="J150" t="s">
        <v>30</v>
      </c>
      <c r="K150" s="139" t="s">
        <v>563</v>
      </c>
      <c r="L150">
        <v>20</v>
      </c>
      <c r="M150">
        <v>20</v>
      </c>
      <c r="O150">
        <v>1</v>
      </c>
      <c r="P150" t="s">
        <v>33</v>
      </c>
      <c r="Q150" s="139" t="s">
        <v>595</v>
      </c>
      <c r="R150" s="139" t="s">
        <v>34</v>
      </c>
      <c r="S150" s="139"/>
      <c r="W150" s="139" t="s">
        <v>564</v>
      </c>
      <c r="X150" t="s">
        <v>565</v>
      </c>
      <c r="Y150" s="140">
        <v>28.66</v>
      </c>
      <c r="Z150">
        <v>0</v>
      </c>
    </row>
    <row r="151" spans="1:26" x14ac:dyDescent="0.25">
      <c r="A151">
        <v>2023</v>
      </c>
      <c r="B151">
        <v>202310</v>
      </c>
      <c r="C151" t="s">
        <v>591</v>
      </c>
      <c r="D151" t="s">
        <v>27</v>
      </c>
      <c r="E151">
        <v>206</v>
      </c>
      <c r="F151" t="s">
        <v>560</v>
      </c>
      <c r="G151" t="s">
        <v>29</v>
      </c>
      <c r="H151" s="139" t="s">
        <v>593</v>
      </c>
      <c r="I151" s="139" t="s">
        <v>594</v>
      </c>
      <c r="J151" t="s">
        <v>30</v>
      </c>
      <c r="K151" s="139" t="s">
        <v>563</v>
      </c>
      <c r="L151">
        <v>20</v>
      </c>
      <c r="M151">
        <v>20</v>
      </c>
      <c r="O151">
        <v>1</v>
      </c>
      <c r="P151" t="s">
        <v>33</v>
      </c>
      <c r="Q151" s="139" t="s">
        <v>595</v>
      </c>
      <c r="R151" s="139" t="s">
        <v>34</v>
      </c>
      <c r="S151" s="139"/>
      <c r="W151" s="139" t="s">
        <v>564</v>
      </c>
      <c r="X151" t="s">
        <v>565</v>
      </c>
      <c r="Y151" s="140">
        <v>10.98</v>
      </c>
      <c r="Z151">
        <v>0</v>
      </c>
    </row>
    <row r="152" spans="1:26" x14ac:dyDescent="0.25">
      <c r="A152">
        <v>2023</v>
      </c>
      <c r="B152">
        <v>202310</v>
      </c>
      <c r="C152" t="s">
        <v>591</v>
      </c>
      <c r="D152" t="s">
        <v>27</v>
      </c>
      <c r="E152">
        <v>234</v>
      </c>
      <c r="F152" t="s">
        <v>560</v>
      </c>
      <c r="G152" t="s">
        <v>29</v>
      </c>
      <c r="H152" s="139" t="s">
        <v>593</v>
      </c>
      <c r="I152" s="139" t="s">
        <v>594</v>
      </c>
      <c r="J152" t="s">
        <v>30</v>
      </c>
      <c r="K152" s="139" t="s">
        <v>563</v>
      </c>
      <c r="L152">
        <v>20</v>
      </c>
      <c r="M152">
        <v>20</v>
      </c>
      <c r="O152">
        <v>1</v>
      </c>
      <c r="P152" t="s">
        <v>33</v>
      </c>
      <c r="Q152" s="139" t="s">
        <v>595</v>
      </c>
      <c r="R152" s="139" t="s">
        <v>34</v>
      </c>
      <c r="S152" s="139"/>
      <c r="W152" s="139" t="s">
        <v>564</v>
      </c>
      <c r="X152" t="s">
        <v>565</v>
      </c>
      <c r="Y152" s="140">
        <v>10.89</v>
      </c>
      <c r="Z152">
        <v>0</v>
      </c>
    </row>
    <row r="153" spans="1:26" x14ac:dyDescent="0.25">
      <c r="A153">
        <v>2023</v>
      </c>
      <c r="B153">
        <v>202310</v>
      </c>
      <c r="C153" t="s">
        <v>592</v>
      </c>
      <c r="D153" t="s">
        <v>27</v>
      </c>
      <c r="E153">
        <v>58</v>
      </c>
      <c r="F153" t="s">
        <v>560</v>
      </c>
      <c r="G153" t="s">
        <v>29</v>
      </c>
      <c r="H153" s="139" t="s">
        <v>593</v>
      </c>
      <c r="I153" s="139" t="s">
        <v>594</v>
      </c>
      <c r="J153" t="s">
        <v>30</v>
      </c>
      <c r="K153" s="139" t="s">
        <v>28</v>
      </c>
      <c r="L153">
        <v>20</v>
      </c>
      <c r="M153">
        <v>20</v>
      </c>
      <c r="O153">
        <v>1</v>
      </c>
      <c r="P153" t="s">
        <v>33</v>
      </c>
      <c r="Q153" s="139" t="s">
        <v>37</v>
      </c>
      <c r="R153" s="139" t="s">
        <v>34</v>
      </c>
      <c r="S153" s="139"/>
      <c r="U153" s="139" t="s">
        <v>596</v>
      </c>
      <c r="W153" s="139" t="s">
        <v>35</v>
      </c>
      <c r="X153" t="s">
        <v>36</v>
      </c>
      <c r="Y153" s="140">
        <v>33006.47</v>
      </c>
      <c r="Z153">
        <v>0</v>
      </c>
    </row>
    <row r="154" spans="1:26" x14ac:dyDescent="0.25">
      <c r="A154">
        <v>2023</v>
      </c>
      <c r="B154">
        <v>202310</v>
      </c>
      <c r="C154" t="s">
        <v>592</v>
      </c>
      <c r="D154" t="s">
        <v>27</v>
      </c>
      <c r="E154">
        <v>92</v>
      </c>
      <c r="F154" t="s">
        <v>560</v>
      </c>
      <c r="G154" t="s">
        <v>29</v>
      </c>
      <c r="H154" s="139" t="s">
        <v>593</v>
      </c>
      <c r="I154" s="139" t="s">
        <v>594</v>
      </c>
      <c r="J154" t="s">
        <v>30</v>
      </c>
      <c r="K154" s="139" t="s">
        <v>28</v>
      </c>
      <c r="L154">
        <v>20</v>
      </c>
      <c r="M154">
        <v>20</v>
      </c>
      <c r="O154">
        <v>1</v>
      </c>
      <c r="P154" t="s">
        <v>33</v>
      </c>
      <c r="Q154" s="139" t="s">
        <v>37</v>
      </c>
      <c r="R154" s="139" t="s">
        <v>34</v>
      </c>
      <c r="S154" s="139"/>
      <c r="U154" s="139" t="s">
        <v>597</v>
      </c>
      <c r="W154" s="139" t="s">
        <v>35</v>
      </c>
      <c r="X154" t="s">
        <v>36</v>
      </c>
      <c r="Y154" s="140">
        <v>13783.27</v>
      </c>
      <c r="Z154">
        <v>0</v>
      </c>
    </row>
    <row r="155" spans="1:26" x14ac:dyDescent="0.25">
      <c r="A155">
        <v>2023</v>
      </c>
      <c r="B155">
        <v>202310</v>
      </c>
      <c r="C155" t="s">
        <v>592</v>
      </c>
      <c r="D155" t="s">
        <v>27</v>
      </c>
      <c r="E155">
        <v>330</v>
      </c>
      <c r="F155" t="s">
        <v>560</v>
      </c>
      <c r="G155" t="s">
        <v>29</v>
      </c>
      <c r="H155" s="139" t="s">
        <v>593</v>
      </c>
      <c r="I155" s="139" t="s">
        <v>594</v>
      </c>
      <c r="J155" t="s">
        <v>30</v>
      </c>
      <c r="K155" s="139" t="s">
        <v>28</v>
      </c>
      <c r="L155">
        <v>20</v>
      </c>
      <c r="M155">
        <v>20</v>
      </c>
      <c r="O155">
        <v>1</v>
      </c>
      <c r="P155" t="s">
        <v>33</v>
      </c>
      <c r="Q155" s="139" t="s">
        <v>37</v>
      </c>
      <c r="R155" s="139" t="s">
        <v>34</v>
      </c>
      <c r="S155" s="139"/>
      <c r="U155" s="139" t="s">
        <v>598</v>
      </c>
      <c r="W155" s="139" t="s">
        <v>35</v>
      </c>
      <c r="X155" t="s">
        <v>36</v>
      </c>
      <c r="Y155" s="140">
        <v>14489.75</v>
      </c>
      <c r="Z155">
        <v>0</v>
      </c>
    </row>
    <row r="156" spans="1:26" x14ac:dyDescent="0.25">
      <c r="A156">
        <v>2023</v>
      </c>
      <c r="B156">
        <v>202310</v>
      </c>
      <c r="C156" t="s">
        <v>591</v>
      </c>
      <c r="D156" t="s">
        <v>27</v>
      </c>
      <c r="F156" t="s">
        <v>560</v>
      </c>
      <c r="G156" t="s">
        <v>29</v>
      </c>
      <c r="H156" s="139" t="s">
        <v>593</v>
      </c>
      <c r="I156" s="139" t="s">
        <v>594</v>
      </c>
      <c r="J156" t="s">
        <v>30</v>
      </c>
      <c r="K156" s="139" t="s">
        <v>563</v>
      </c>
      <c r="L156">
        <v>20</v>
      </c>
      <c r="M156">
        <v>20</v>
      </c>
      <c r="O156">
        <v>1</v>
      </c>
      <c r="P156" t="s">
        <v>33</v>
      </c>
      <c r="Q156" s="139" t="s">
        <v>595</v>
      </c>
      <c r="R156" s="139" t="s">
        <v>34</v>
      </c>
      <c r="S156" s="139"/>
      <c r="W156" s="139" t="s">
        <v>564</v>
      </c>
      <c r="X156" t="s">
        <v>565</v>
      </c>
      <c r="Y156" s="140">
        <v>27.87</v>
      </c>
      <c r="Z156">
        <v>0</v>
      </c>
    </row>
    <row r="157" spans="1:26" x14ac:dyDescent="0.25">
      <c r="A157">
        <v>2023</v>
      </c>
      <c r="B157">
        <v>202311</v>
      </c>
      <c r="C157" t="s">
        <v>604</v>
      </c>
      <c r="D157" t="s">
        <v>27</v>
      </c>
      <c r="F157" t="s">
        <v>560</v>
      </c>
      <c r="G157" t="s">
        <v>29</v>
      </c>
      <c r="H157" s="139" t="s">
        <v>593</v>
      </c>
      <c r="I157" s="139" t="s">
        <v>594</v>
      </c>
      <c r="J157" t="s">
        <v>30</v>
      </c>
      <c r="K157" s="139" t="s">
        <v>28</v>
      </c>
      <c r="L157">
        <v>20</v>
      </c>
      <c r="M157">
        <v>20</v>
      </c>
      <c r="O157">
        <v>1</v>
      </c>
      <c r="P157" t="s">
        <v>33</v>
      </c>
      <c r="Q157" s="139" t="s">
        <v>37</v>
      </c>
      <c r="R157" s="139" t="s">
        <v>34</v>
      </c>
      <c r="U157">
        <v>100131310</v>
      </c>
      <c r="W157" s="139" t="s">
        <v>35</v>
      </c>
      <c r="X157" t="s">
        <v>36</v>
      </c>
      <c r="Y157" s="140">
        <v>6796.34</v>
      </c>
      <c r="Z157">
        <v>0</v>
      </c>
    </row>
    <row r="158" spans="1:26" x14ac:dyDescent="0.25">
      <c r="A158">
        <v>2023</v>
      </c>
      <c r="B158">
        <v>202311</v>
      </c>
      <c r="C158" t="s">
        <v>604</v>
      </c>
      <c r="D158" t="s">
        <v>27</v>
      </c>
      <c r="F158" t="s">
        <v>560</v>
      </c>
      <c r="G158" t="s">
        <v>29</v>
      </c>
      <c r="H158" s="139" t="s">
        <v>593</v>
      </c>
      <c r="I158" s="139" t="s">
        <v>594</v>
      </c>
      <c r="J158" t="s">
        <v>30</v>
      </c>
      <c r="K158" s="139" t="s">
        <v>28</v>
      </c>
      <c r="L158">
        <v>20</v>
      </c>
      <c r="M158">
        <v>20</v>
      </c>
      <c r="O158">
        <v>1</v>
      </c>
      <c r="P158" t="s">
        <v>33</v>
      </c>
      <c r="Q158" s="139" t="s">
        <v>37</v>
      </c>
      <c r="R158" s="139" t="s">
        <v>34</v>
      </c>
      <c r="U158">
        <v>100143299</v>
      </c>
      <c r="W158" s="139" t="s">
        <v>35</v>
      </c>
      <c r="X158" t="s">
        <v>36</v>
      </c>
      <c r="Y158" s="140">
        <v>8975.09</v>
      </c>
      <c r="Z158">
        <v>0</v>
      </c>
    </row>
    <row r="159" spans="1:26" x14ac:dyDescent="0.25">
      <c r="A159">
        <v>2023</v>
      </c>
      <c r="B159">
        <v>202311</v>
      </c>
      <c r="C159" t="s">
        <v>604</v>
      </c>
      <c r="D159" t="s">
        <v>27</v>
      </c>
      <c r="F159" t="s">
        <v>560</v>
      </c>
      <c r="G159" t="s">
        <v>29</v>
      </c>
      <c r="H159" s="139" t="s">
        <v>593</v>
      </c>
      <c r="I159" s="139" t="s">
        <v>594</v>
      </c>
      <c r="J159" t="s">
        <v>30</v>
      </c>
      <c r="K159" s="139" t="s">
        <v>28</v>
      </c>
      <c r="L159">
        <v>20</v>
      </c>
      <c r="M159">
        <v>20</v>
      </c>
      <c r="O159">
        <v>1</v>
      </c>
      <c r="P159" t="s">
        <v>33</v>
      </c>
      <c r="Q159" s="139" t="s">
        <v>37</v>
      </c>
      <c r="R159" s="139" t="s">
        <v>34</v>
      </c>
      <c r="U159">
        <v>100151241</v>
      </c>
      <c r="W159" s="139" t="s">
        <v>35</v>
      </c>
      <c r="X159" t="s">
        <v>36</v>
      </c>
      <c r="Y159" s="140">
        <v>2326.25</v>
      </c>
      <c r="Z159">
        <v>0</v>
      </c>
    </row>
    <row r="160" spans="1:26" x14ac:dyDescent="0.25">
      <c r="A160">
        <v>2023</v>
      </c>
      <c r="B160">
        <v>202311</v>
      </c>
      <c r="C160" t="s">
        <v>606</v>
      </c>
      <c r="D160" t="s">
        <v>27</v>
      </c>
      <c r="F160" t="s">
        <v>605</v>
      </c>
      <c r="G160" t="s">
        <v>29</v>
      </c>
      <c r="H160" s="139" t="s">
        <v>593</v>
      </c>
      <c r="I160" s="139" t="s">
        <v>594</v>
      </c>
      <c r="J160" t="s">
        <v>30</v>
      </c>
      <c r="K160" t="s">
        <v>31</v>
      </c>
      <c r="L160">
        <v>20</v>
      </c>
      <c r="M160">
        <v>20</v>
      </c>
      <c r="O160">
        <v>1</v>
      </c>
      <c r="P160" t="s">
        <v>33</v>
      </c>
      <c r="Q160">
        <v>34</v>
      </c>
      <c r="R160" s="139" t="s">
        <v>34</v>
      </c>
      <c r="W160" t="s">
        <v>586</v>
      </c>
      <c r="X160" t="s">
        <v>585</v>
      </c>
      <c r="Y160">
        <v>346.77</v>
      </c>
      <c r="Z160">
        <v>0</v>
      </c>
    </row>
    <row r="161" spans="1:26" x14ac:dyDescent="0.25">
      <c r="A161">
        <v>2023</v>
      </c>
      <c r="B161">
        <v>202312</v>
      </c>
      <c r="C161" t="s">
        <v>591</v>
      </c>
      <c r="D161" t="s">
        <v>27</v>
      </c>
      <c r="F161" t="s">
        <v>560</v>
      </c>
      <c r="G161" t="s">
        <v>29</v>
      </c>
      <c r="H161" s="139" t="s">
        <v>593</v>
      </c>
      <c r="I161" s="139" t="s">
        <v>594</v>
      </c>
      <c r="J161" t="s">
        <v>30</v>
      </c>
      <c r="K161" t="s">
        <v>563</v>
      </c>
      <c r="L161">
        <v>20</v>
      </c>
      <c r="M161">
        <v>20</v>
      </c>
      <c r="O161">
        <v>1</v>
      </c>
      <c r="P161" t="s">
        <v>33</v>
      </c>
      <c r="Q161">
        <v>34</v>
      </c>
      <c r="R161" t="s">
        <v>34</v>
      </c>
      <c r="W161" t="s">
        <v>564</v>
      </c>
      <c r="X161" t="s">
        <v>565</v>
      </c>
      <c r="Y161">
        <v>7.0000000000000007E-2</v>
      </c>
      <c r="Z161">
        <v>0</v>
      </c>
    </row>
    <row r="162" spans="1:26" x14ac:dyDescent="0.25">
      <c r="A162">
        <v>2023</v>
      </c>
      <c r="B162">
        <v>202312</v>
      </c>
      <c r="C162" t="s">
        <v>591</v>
      </c>
      <c r="D162" t="s">
        <v>27</v>
      </c>
      <c r="F162" t="s">
        <v>560</v>
      </c>
      <c r="G162" t="s">
        <v>29</v>
      </c>
      <c r="H162" s="139" t="s">
        <v>593</v>
      </c>
      <c r="I162" s="139" t="s">
        <v>594</v>
      </c>
      <c r="J162" t="s">
        <v>30</v>
      </c>
      <c r="K162" t="s">
        <v>563</v>
      </c>
      <c r="L162">
        <v>20</v>
      </c>
      <c r="M162">
        <v>20</v>
      </c>
      <c r="O162">
        <v>1</v>
      </c>
      <c r="P162" t="s">
        <v>33</v>
      </c>
      <c r="Q162">
        <v>34</v>
      </c>
      <c r="R162" t="s">
        <v>34</v>
      </c>
      <c r="W162" t="s">
        <v>564</v>
      </c>
      <c r="X162" t="s">
        <v>565</v>
      </c>
      <c r="Y162">
        <v>45.03</v>
      </c>
      <c r="Z162">
        <v>0</v>
      </c>
    </row>
    <row r="163" spans="1:26" x14ac:dyDescent="0.25">
      <c r="A163">
        <v>2023</v>
      </c>
      <c r="B163">
        <v>202312</v>
      </c>
      <c r="C163" t="s">
        <v>591</v>
      </c>
      <c r="D163" t="s">
        <v>27</v>
      </c>
      <c r="F163" t="s">
        <v>560</v>
      </c>
      <c r="G163" t="s">
        <v>29</v>
      </c>
      <c r="H163" s="139" t="s">
        <v>593</v>
      </c>
      <c r="I163" s="139" t="s">
        <v>594</v>
      </c>
      <c r="J163" t="s">
        <v>30</v>
      </c>
      <c r="K163" t="s">
        <v>563</v>
      </c>
      <c r="L163">
        <v>20</v>
      </c>
      <c r="M163">
        <v>20</v>
      </c>
      <c r="O163">
        <v>1</v>
      </c>
      <c r="P163" t="s">
        <v>33</v>
      </c>
      <c r="Q163">
        <v>34</v>
      </c>
      <c r="R163" t="s">
        <v>34</v>
      </c>
      <c r="W163" t="s">
        <v>564</v>
      </c>
      <c r="X163" t="s">
        <v>565</v>
      </c>
      <c r="Y163">
        <v>0.77</v>
      </c>
      <c r="Z163">
        <v>0</v>
      </c>
    </row>
    <row r="164" spans="1:26" x14ac:dyDescent="0.25">
      <c r="A164">
        <v>2023</v>
      </c>
      <c r="B164">
        <v>202312</v>
      </c>
      <c r="C164" t="s">
        <v>591</v>
      </c>
      <c r="D164" t="s">
        <v>27</v>
      </c>
      <c r="F164" t="s">
        <v>560</v>
      </c>
      <c r="G164" t="s">
        <v>29</v>
      </c>
      <c r="H164" s="139" t="s">
        <v>593</v>
      </c>
      <c r="I164" s="139" t="s">
        <v>594</v>
      </c>
      <c r="J164" t="s">
        <v>30</v>
      </c>
      <c r="K164" t="s">
        <v>563</v>
      </c>
      <c r="L164">
        <v>20</v>
      </c>
      <c r="M164">
        <v>20</v>
      </c>
      <c r="O164">
        <v>1</v>
      </c>
      <c r="P164" t="s">
        <v>33</v>
      </c>
      <c r="Q164">
        <v>34</v>
      </c>
      <c r="R164" t="s">
        <v>34</v>
      </c>
      <c r="W164" t="s">
        <v>564</v>
      </c>
      <c r="X164" t="s">
        <v>565</v>
      </c>
      <c r="Y164">
        <v>14.56</v>
      </c>
      <c r="Z164">
        <v>0</v>
      </c>
    </row>
    <row r="165" spans="1:26" x14ac:dyDescent="0.25">
      <c r="A165">
        <v>2023</v>
      </c>
      <c r="B165">
        <v>202312</v>
      </c>
      <c r="C165" t="s">
        <v>591</v>
      </c>
      <c r="D165" t="s">
        <v>27</v>
      </c>
      <c r="F165" t="s">
        <v>560</v>
      </c>
      <c r="G165" t="s">
        <v>29</v>
      </c>
      <c r="H165" s="139" t="s">
        <v>593</v>
      </c>
      <c r="I165" s="139" t="s">
        <v>594</v>
      </c>
      <c r="J165" t="s">
        <v>30</v>
      </c>
      <c r="K165" t="s">
        <v>563</v>
      </c>
      <c r="L165">
        <v>20</v>
      </c>
      <c r="M165">
        <v>20</v>
      </c>
      <c r="O165">
        <v>1</v>
      </c>
      <c r="P165" t="s">
        <v>33</v>
      </c>
      <c r="Q165">
        <v>34</v>
      </c>
      <c r="R165" t="s">
        <v>34</v>
      </c>
      <c r="W165" t="s">
        <v>564</v>
      </c>
      <c r="X165" t="s">
        <v>565</v>
      </c>
      <c r="Y165">
        <v>19.34</v>
      </c>
      <c r="Z165">
        <v>0</v>
      </c>
    </row>
    <row r="166" spans="1:26" x14ac:dyDescent="0.25">
      <c r="A166">
        <v>2023</v>
      </c>
      <c r="B166">
        <v>202312</v>
      </c>
      <c r="C166" t="s">
        <v>591</v>
      </c>
      <c r="D166" t="s">
        <v>27</v>
      </c>
      <c r="F166" t="s">
        <v>560</v>
      </c>
      <c r="G166" t="s">
        <v>29</v>
      </c>
      <c r="H166" s="139" t="s">
        <v>593</v>
      </c>
      <c r="I166" s="139" t="s">
        <v>594</v>
      </c>
      <c r="J166" t="s">
        <v>30</v>
      </c>
      <c r="K166" t="s">
        <v>563</v>
      </c>
      <c r="L166">
        <v>20</v>
      </c>
      <c r="M166">
        <v>20</v>
      </c>
      <c r="O166">
        <v>1</v>
      </c>
      <c r="P166" t="s">
        <v>33</v>
      </c>
      <c r="Q166">
        <v>34</v>
      </c>
      <c r="R166" t="s">
        <v>34</v>
      </c>
      <c r="W166" t="s">
        <v>564</v>
      </c>
      <c r="X166" t="s">
        <v>565</v>
      </c>
      <c r="Y166">
        <v>3.59</v>
      </c>
      <c r="Z166">
        <v>0</v>
      </c>
    </row>
    <row r="167" spans="1:26" x14ac:dyDescent="0.25">
      <c r="A167">
        <v>2023</v>
      </c>
      <c r="B167">
        <v>202312</v>
      </c>
      <c r="C167" t="s">
        <v>591</v>
      </c>
      <c r="D167" t="s">
        <v>27</v>
      </c>
      <c r="F167" t="s">
        <v>560</v>
      </c>
      <c r="G167" t="s">
        <v>29</v>
      </c>
      <c r="H167" s="139" t="s">
        <v>593</v>
      </c>
      <c r="I167" s="139" t="s">
        <v>594</v>
      </c>
      <c r="J167" t="s">
        <v>30</v>
      </c>
      <c r="K167" t="s">
        <v>563</v>
      </c>
      <c r="L167">
        <v>20</v>
      </c>
      <c r="M167">
        <v>20</v>
      </c>
      <c r="O167">
        <v>1</v>
      </c>
      <c r="P167" t="s">
        <v>33</v>
      </c>
      <c r="Q167">
        <v>34</v>
      </c>
      <c r="R167" t="s">
        <v>34</v>
      </c>
      <c r="W167" t="s">
        <v>564</v>
      </c>
      <c r="X167" t="s">
        <v>565</v>
      </c>
      <c r="Y167">
        <v>0.08</v>
      </c>
      <c r="Z167">
        <v>0</v>
      </c>
    </row>
    <row r="168" spans="1:26" x14ac:dyDescent="0.25">
      <c r="A168">
        <v>2023</v>
      </c>
      <c r="B168">
        <v>202312</v>
      </c>
      <c r="C168" t="s">
        <v>591</v>
      </c>
      <c r="D168" t="s">
        <v>27</v>
      </c>
      <c r="F168" t="s">
        <v>560</v>
      </c>
      <c r="G168" t="s">
        <v>29</v>
      </c>
      <c r="H168" s="139" t="s">
        <v>593</v>
      </c>
      <c r="I168" s="139" t="s">
        <v>594</v>
      </c>
      <c r="J168" t="s">
        <v>30</v>
      </c>
      <c r="K168" t="s">
        <v>563</v>
      </c>
      <c r="L168">
        <v>20</v>
      </c>
      <c r="M168">
        <v>20</v>
      </c>
      <c r="O168">
        <v>1</v>
      </c>
      <c r="P168" t="s">
        <v>33</v>
      </c>
      <c r="Q168">
        <v>34</v>
      </c>
      <c r="R168" t="s">
        <v>34</v>
      </c>
      <c r="W168" t="s">
        <v>564</v>
      </c>
      <c r="X168" t="s">
        <v>565</v>
      </c>
      <c r="Y168">
        <v>89.81</v>
      </c>
      <c r="Z168">
        <v>0</v>
      </c>
    </row>
    <row r="169" spans="1:26" x14ac:dyDescent="0.25">
      <c r="A169">
        <v>2023</v>
      </c>
      <c r="B169">
        <v>202312</v>
      </c>
      <c r="C169" t="s">
        <v>591</v>
      </c>
      <c r="D169" t="s">
        <v>27</v>
      </c>
      <c r="F169" t="s">
        <v>560</v>
      </c>
      <c r="G169" t="s">
        <v>29</v>
      </c>
      <c r="H169" s="139" t="s">
        <v>593</v>
      </c>
      <c r="I169" s="139" t="s">
        <v>594</v>
      </c>
      <c r="J169" t="s">
        <v>30</v>
      </c>
      <c r="K169" t="s">
        <v>563</v>
      </c>
      <c r="L169">
        <v>20</v>
      </c>
      <c r="M169">
        <v>20</v>
      </c>
      <c r="O169">
        <v>1</v>
      </c>
      <c r="P169" t="s">
        <v>33</v>
      </c>
      <c r="Q169">
        <v>34</v>
      </c>
      <c r="R169" t="s">
        <v>34</v>
      </c>
      <c r="W169" t="s">
        <v>564</v>
      </c>
      <c r="X169" t="s">
        <v>565</v>
      </c>
      <c r="Y169">
        <v>17.53</v>
      </c>
      <c r="Z169">
        <v>0</v>
      </c>
    </row>
    <row r="170" spans="1:26" x14ac:dyDescent="0.25">
      <c r="A170">
        <v>2023</v>
      </c>
      <c r="B170">
        <v>202312</v>
      </c>
      <c r="C170" t="s">
        <v>591</v>
      </c>
      <c r="D170" t="s">
        <v>27</v>
      </c>
      <c r="F170" t="s">
        <v>560</v>
      </c>
      <c r="G170" t="s">
        <v>29</v>
      </c>
      <c r="H170" s="139" t="s">
        <v>593</v>
      </c>
      <c r="I170" s="139" t="s">
        <v>594</v>
      </c>
      <c r="J170" t="s">
        <v>30</v>
      </c>
      <c r="K170" t="s">
        <v>563</v>
      </c>
      <c r="L170">
        <v>20</v>
      </c>
      <c r="M170">
        <v>20</v>
      </c>
      <c r="O170">
        <v>1</v>
      </c>
      <c r="P170" t="s">
        <v>33</v>
      </c>
      <c r="Q170">
        <v>34</v>
      </c>
      <c r="R170" t="s">
        <v>34</v>
      </c>
      <c r="W170" t="s">
        <v>564</v>
      </c>
      <c r="X170" t="s">
        <v>565</v>
      </c>
      <c r="Y170">
        <v>6.85</v>
      </c>
      <c r="Z170">
        <v>0</v>
      </c>
    </row>
    <row r="171" spans="1:26" x14ac:dyDescent="0.25">
      <c r="A171">
        <v>2023</v>
      </c>
      <c r="B171">
        <v>202312</v>
      </c>
      <c r="C171" t="s">
        <v>591</v>
      </c>
      <c r="D171" t="s">
        <v>27</v>
      </c>
      <c r="F171" t="s">
        <v>560</v>
      </c>
      <c r="G171" t="s">
        <v>29</v>
      </c>
      <c r="H171" s="139" t="s">
        <v>593</v>
      </c>
      <c r="I171" s="139" t="s">
        <v>594</v>
      </c>
      <c r="J171" t="s">
        <v>30</v>
      </c>
      <c r="K171" t="s">
        <v>563</v>
      </c>
      <c r="L171">
        <v>20</v>
      </c>
      <c r="M171">
        <v>20</v>
      </c>
      <c r="O171">
        <v>1</v>
      </c>
      <c r="P171" t="s">
        <v>33</v>
      </c>
      <c r="Q171">
        <v>34</v>
      </c>
      <c r="R171" t="s">
        <v>34</v>
      </c>
      <c r="W171" t="s">
        <v>564</v>
      </c>
      <c r="X171" t="s">
        <v>565</v>
      </c>
      <c r="Y171">
        <v>9.7100000000000009</v>
      </c>
      <c r="Z171">
        <v>0</v>
      </c>
    </row>
    <row r="172" spans="1:26" x14ac:dyDescent="0.25">
      <c r="A172">
        <v>2023</v>
      </c>
      <c r="B172">
        <v>202312</v>
      </c>
      <c r="C172" t="s">
        <v>591</v>
      </c>
      <c r="D172" t="s">
        <v>27</v>
      </c>
      <c r="F172" t="s">
        <v>560</v>
      </c>
      <c r="G172" t="s">
        <v>29</v>
      </c>
      <c r="H172" s="139" t="s">
        <v>593</v>
      </c>
      <c r="I172" s="139" t="s">
        <v>594</v>
      </c>
      <c r="J172" t="s">
        <v>30</v>
      </c>
      <c r="K172" t="s">
        <v>563</v>
      </c>
      <c r="L172">
        <v>20</v>
      </c>
      <c r="M172">
        <v>20</v>
      </c>
      <c r="O172">
        <v>1</v>
      </c>
      <c r="P172" t="s">
        <v>33</v>
      </c>
      <c r="Q172">
        <v>34</v>
      </c>
      <c r="R172" t="s">
        <v>34</v>
      </c>
      <c r="W172" t="s">
        <v>564</v>
      </c>
      <c r="X172" t="s">
        <v>565</v>
      </c>
      <c r="Y172">
        <v>3.77</v>
      </c>
      <c r="Z172">
        <v>0</v>
      </c>
    </row>
    <row r="173" spans="1:26" x14ac:dyDescent="0.25">
      <c r="A173">
        <v>2023</v>
      </c>
      <c r="B173">
        <v>202312</v>
      </c>
      <c r="C173" t="s">
        <v>591</v>
      </c>
      <c r="D173" t="s">
        <v>27</v>
      </c>
      <c r="F173" t="s">
        <v>560</v>
      </c>
      <c r="G173" t="s">
        <v>29</v>
      </c>
      <c r="H173" s="139" t="s">
        <v>593</v>
      </c>
      <c r="I173" s="139" t="s">
        <v>594</v>
      </c>
      <c r="J173" t="s">
        <v>30</v>
      </c>
      <c r="K173" t="s">
        <v>563</v>
      </c>
      <c r="L173">
        <v>20</v>
      </c>
      <c r="M173">
        <v>20</v>
      </c>
      <c r="O173">
        <v>1</v>
      </c>
      <c r="P173" t="s">
        <v>33</v>
      </c>
      <c r="Q173">
        <v>34</v>
      </c>
      <c r="R173" t="s">
        <v>34</v>
      </c>
      <c r="W173" t="s">
        <v>564</v>
      </c>
      <c r="X173" t="s">
        <v>565</v>
      </c>
      <c r="Y173">
        <v>8.69</v>
      </c>
      <c r="Z173">
        <v>0</v>
      </c>
    </row>
    <row r="174" spans="1:26" x14ac:dyDescent="0.25">
      <c r="A174">
        <v>2023</v>
      </c>
      <c r="B174">
        <v>202312</v>
      </c>
      <c r="C174" t="s">
        <v>610</v>
      </c>
      <c r="D174" t="s">
        <v>27</v>
      </c>
      <c r="F174" t="s">
        <v>560</v>
      </c>
      <c r="G174" t="s">
        <v>29</v>
      </c>
      <c r="H174" s="139" t="s">
        <v>593</v>
      </c>
      <c r="I174" s="139" t="s">
        <v>594</v>
      </c>
      <c r="J174" t="s">
        <v>30</v>
      </c>
      <c r="K174" t="s">
        <v>28</v>
      </c>
      <c r="L174">
        <v>20</v>
      </c>
      <c r="M174">
        <v>20</v>
      </c>
      <c r="O174">
        <v>1</v>
      </c>
      <c r="P174" t="s">
        <v>33</v>
      </c>
      <c r="Q174" t="s">
        <v>37</v>
      </c>
      <c r="R174" t="s">
        <v>34</v>
      </c>
      <c r="U174">
        <v>100164700</v>
      </c>
      <c r="W174" t="s">
        <v>35</v>
      </c>
      <c r="X174" t="s">
        <v>36</v>
      </c>
      <c r="Y174">
        <v>16330.05</v>
      </c>
      <c r="Z174">
        <v>0</v>
      </c>
    </row>
    <row r="175" spans="1:26" x14ac:dyDescent="0.25">
      <c r="A175">
        <v>2023</v>
      </c>
      <c r="B175">
        <v>202312</v>
      </c>
      <c r="C175" t="s">
        <v>610</v>
      </c>
      <c r="D175" t="s">
        <v>27</v>
      </c>
      <c r="F175" t="s">
        <v>560</v>
      </c>
      <c r="G175" t="s">
        <v>29</v>
      </c>
      <c r="H175" s="139" t="s">
        <v>593</v>
      </c>
      <c r="I175" s="139" t="s">
        <v>594</v>
      </c>
      <c r="J175" t="s">
        <v>30</v>
      </c>
      <c r="K175" t="s">
        <v>28</v>
      </c>
      <c r="L175">
        <v>20</v>
      </c>
      <c r="M175">
        <v>20</v>
      </c>
      <c r="O175">
        <v>1</v>
      </c>
      <c r="P175" t="s">
        <v>33</v>
      </c>
      <c r="Q175" t="s">
        <v>37</v>
      </c>
      <c r="R175" t="s">
        <v>34</v>
      </c>
      <c r="U175">
        <v>100176281</v>
      </c>
      <c r="W175" t="s">
        <v>35</v>
      </c>
      <c r="X175" t="s">
        <v>36</v>
      </c>
      <c r="Y175">
        <v>589.33000000000004</v>
      </c>
      <c r="Z175">
        <v>0</v>
      </c>
    </row>
    <row r="176" spans="1:26" x14ac:dyDescent="0.25">
      <c r="A176">
        <v>2023</v>
      </c>
      <c r="B176">
        <v>202312</v>
      </c>
      <c r="C176" t="s">
        <v>610</v>
      </c>
      <c r="D176" t="s">
        <v>27</v>
      </c>
      <c r="F176" t="s">
        <v>560</v>
      </c>
      <c r="G176" t="s">
        <v>29</v>
      </c>
      <c r="H176" s="139" t="s">
        <v>593</v>
      </c>
      <c r="I176" s="139" t="s">
        <v>594</v>
      </c>
      <c r="J176" t="s">
        <v>30</v>
      </c>
      <c r="K176" t="s">
        <v>28</v>
      </c>
      <c r="L176">
        <v>20</v>
      </c>
      <c r="M176">
        <v>20</v>
      </c>
      <c r="O176">
        <v>1</v>
      </c>
      <c r="P176" t="s">
        <v>33</v>
      </c>
      <c r="Q176" t="s">
        <v>37</v>
      </c>
      <c r="R176" t="s">
        <v>34</v>
      </c>
      <c r="U176">
        <v>100180028</v>
      </c>
      <c r="W176" t="s">
        <v>35</v>
      </c>
      <c r="X176" t="s">
        <v>36</v>
      </c>
      <c r="Y176">
        <v>4592.57</v>
      </c>
      <c r="Z176">
        <v>0</v>
      </c>
    </row>
    <row r="177" spans="1:26" x14ac:dyDescent="0.25">
      <c r="A177">
        <v>2024</v>
      </c>
      <c r="B177">
        <v>202401</v>
      </c>
      <c r="C177" t="s">
        <v>612</v>
      </c>
      <c r="D177" t="s">
        <v>27</v>
      </c>
      <c r="F177" t="s">
        <v>560</v>
      </c>
      <c r="G177" t="s">
        <v>29</v>
      </c>
      <c r="H177" s="139" t="s">
        <v>593</v>
      </c>
      <c r="I177" s="139" t="s">
        <v>594</v>
      </c>
      <c r="J177" t="s">
        <v>30</v>
      </c>
      <c r="K177" t="s">
        <v>563</v>
      </c>
      <c r="L177">
        <v>20</v>
      </c>
      <c r="M177">
        <v>20</v>
      </c>
      <c r="O177">
        <v>1</v>
      </c>
      <c r="P177" t="s">
        <v>33</v>
      </c>
      <c r="Q177">
        <v>34</v>
      </c>
      <c r="R177" t="s">
        <v>34</v>
      </c>
      <c r="W177" t="s">
        <v>564</v>
      </c>
      <c r="X177" t="s">
        <v>565</v>
      </c>
      <c r="Y177">
        <v>9.83</v>
      </c>
      <c r="Z177">
        <v>0</v>
      </c>
    </row>
    <row r="178" spans="1:26" x14ac:dyDescent="0.25">
      <c r="A178">
        <v>2024</v>
      </c>
      <c r="B178">
        <v>202401</v>
      </c>
      <c r="C178" t="s">
        <v>612</v>
      </c>
      <c r="D178" t="s">
        <v>27</v>
      </c>
      <c r="F178" t="s">
        <v>560</v>
      </c>
      <c r="G178" t="s">
        <v>29</v>
      </c>
      <c r="H178" s="139" t="s">
        <v>593</v>
      </c>
      <c r="I178" s="139" t="s">
        <v>594</v>
      </c>
      <c r="J178" t="s">
        <v>30</v>
      </c>
      <c r="K178" t="s">
        <v>563</v>
      </c>
      <c r="L178">
        <v>20</v>
      </c>
      <c r="M178">
        <v>20</v>
      </c>
      <c r="O178">
        <v>1</v>
      </c>
      <c r="P178" t="s">
        <v>33</v>
      </c>
      <c r="Q178">
        <v>34</v>
      </c>
      <c r="R178" t="s">
        <v>34</v>
      </c>
      <c r="W178" t="s">
        <v>564</v>
      </c>
      <c r="X178" t="s">
        <v>565</v>
      </c>
      <c r="Y178">
        <v>0.95</v>
      </c>
      <c r="Z178">
        <v>0</v>
      </c>
    </row>
    <row r="179" spans="1:26" x14ac:dyDescent="0.25">
      <c r="A179">
        <v>2024</v>
      </c>
      <c r="B179">
        <v>202401</v>
      </c>
      <c r="C179" t="s">
        <v>612</v>
      </c>
      <c r="D179" t="s">
        <v>27</v>
      </c>
      <c r="F179" t="s">
        <v>560</v>
      </c>
      <c r="G179" t="s">
        <v>29</v>
      </c>
      <c r="H179" s="139" t="s">
        <v>593</v>
      </c>
      <c r="I179" s="139" t="s">
        <v>594</v>
      </c>
      <c r="J179" t="s">
        <v>30</v>
      </c>
      <c r="K179" t="s">
        <v>563</v>
      </c>
      <c r="L179">
        <v>20</v>
      </c>
      <c r="M179">
        <v>20</v>
      </c>
      <c r="O179">
        <v>1</v>
      </c>
      <c r="P179" t="s">
        <v>33</v>
      </c>
      <c r="Q179">
        <v>34</v>
      </c>
      <c r="R179" t="s">
        <v>34</v>
      </c>
      <c r="W179" t="s">
        <v>564</v>
      </c>
      <c r="X179" t="s">
        <v>565</v>
      </c>
      <c r="Y179">
        <v>2.0699999999999998</v>
      </c>
      <c r="Z179">
        <v>0</v>
      </c>
    </row>
    <row r="180" spans="1:26" x14ac:dyDescent="0.25">
      <c r="A180">
        <v>2024</v>
      </c>
      <c r="B180">
        <v>202401</v>
      </c>
      <c r="C180" t="s">
        <v>612</v>
      </c>
      <c r="D180" t="s">
        <v>27</v>
      </c>
      <c r="F180" t="s">
        <v>560</v>
      </c>
      <c r="G180" t="s">
        <v>29</v>
      </c>
      <c r="H180" s="139" t="s">
        <v>593</v>
      </c>
      <c r="I180" s="139" t="s">
        <v>594</v>
      </c>
      <c r="J180" t="s">
        <v>30</v>
      </c>
      <c r="K180" t="s">
        <v>563</v>
      </c>
      <c r="L180">
        <v>20</v>
      </c>
      <c r="M180">
        <v>20</v>
      </c>
      <c r="O180">
        <v>1</v>
      </c>
      <c r="P180" t="s">
        <v>33</v>
      </c>
      <c r="Q180">
        <v>34</v>
      </c>
      <c r="R180" t="s">
        <v>34</v>
      </c>
      <c r="W180" t="s">
        <v>564</v>
      </c>
      <c r="X180" t="s">
        <v>565</v>
      </c>
      <c r="Y180">
        <v>53.11</v>
      </c>
      <c r="Z180">
        <v>0</v>
      </c>
    </row>
    <row r="181" spans="1:26" x14ac:dyDescent="0.25">
      <c r="A181">
        <v>2024</v>
      </c>
      <c r="B181">
        <v>202401</v>
      </c>
      <c r="C181" t="s">
        <v>612</v>
      </c>
      <c r="D181" t="s">
        <v>27</v>
      </c>
      <c r="F181" t="s">
        <v>560</v>
      </c>
      <c r="G181" t="s">
        <v>29</v>
      </c>
      <c r="H181" s="139" t="s">
        <v>593</v>
      </c>
      <c r="I181" s="139" t="s">
        <v>594</v>
      </c>
      <c r="J181" t="s">
        <v>30</v>
      </c>
      <c r="K181" t="s">
        <v>563</v>
      </c>
      <c r="L181">
        <v>20</v>
      </c>
      <c r="M181">
        <v>20</v>
      </c>
      <c r="O181">
        <v>1</v>
      </c>
      <c r="P181" t="s">
        <v>33</v>
      </c>
      <c r="Q181">
        <v>34</v>
      </c>
      <c r="R181" t="s">
        <v>34</v>
      </c>
      <c r="W181" t="s">
        <v>564</v>
      </c>
      <c r="X181" t="s">
        <v>565</v>
      </c>
      <c r="Y181">
        <v>8.01</v>
      </c>
      <c r="Z181">
        <v>0</v>
      </c>
    </row>
    <row r="182" spans="1:26" x14ac:dyDescent="0.25">
      <c r="A182">
        <v>2024</v>
      </c>
      <c r="B182">
        <v>202401</v>
      </c>
      <c r="C182" t="s">
        <v>612</v>
      </c>
      <c r="D182" t="s">
        <v>27</v>
      </c>
      <c r="F182" t="s">
        <v>560</v>
      </c>
      <c r="G182" t="s">
        <v>29</v>
      </c>
      <c r="H182" s="139" t="s">
        <v>593</v>
      </c>
      <c r="I182" s="139" t="s">
        <v>594</v>
      </c>
      <c r="J182" t="s">
        <v>30</v>
      </c>
      <c r="K182" t="s">
        <v>563</v>
      </c>
      <c r="L182">
        <v>20</v>
      </c>
      <c r="M182">
        <v>20</v>
      </c>
      <c r="O182">
        <v>1</v>
      </c>
      <c r="P182" t="s">
        <v>33</v>
      </c>
      <c r="Q182">
        <v>34</v>
      </c>
      <c r="R182" t="s">
        <v>34</v>
      </c>
      <c r="W182" t="s">
        <v>564</v>
      </c>
      <c r="X182" t="s">
        <v>565</v>
      </c>
      <c r="Y182">
        <v>10.09</v>
      </c>
      <c r="Z182">
        <v>0</v>
      </c>
    </row>
    <row r="183" spans="1:26" x14ac:dyDescent="0.25">
      <c r="A183">
        <v>2024</v>
      </c>
      <c r="B183">
        <v>202401</v>
      </c>
      <c r="C183" t="s">
        <v>612</v>
      </c>
      <c r="D183" t="s">
        <v>27</v>
      </c>
      <c r="F183" t="s">
        <v>560</v>
      </c>
      <c r="G183" t="s">
        <v>29</v>
      </c>
      <c r="H183" s="139" t="s">
        <v>593</v>
      </c>
      <c r="I183" s="139" t="s">
        <v>594</v>
      </c>
      <c r="J183" t="s">
        <v>30</v>
      </c>
      <c r="K183" t="s">
        <v>563</v>
      </c>
      <c r="L183">
        <v>20</v>
      </c>
      <c r="M183">
        <v>20</v>
      </c>
      <c r="O183">
        <v>1</v>
      </c>
      <c r="P183" t="s">
        <v>33</v>
      </c>
      <c r="Q183">
        <v>34</v>
      </c>
      <c r="R183" t="s">
        <v>34</v>
      </c>
      <c r="W183" t="s">
        <v>564</v>
      </c>
      <c r="X183" t="s">
        <v>565</v>
      </c>
      <c r="Y183">
        <v>6.32</v>
      </c>
      <c r="Z183">
        <v>0</v>
      </c>
    </row>
    <row r="184" spans="1:26" x14ac:dyDescent="0.25">
      <c r="A184">
        <v>2024</v>
      </c>
      <c r="B184">
        <v>202401</v>
      </c>
      <c r="C184" t="s">
        <v>612</v>
      </c>
      <c r="D184" t="s">
        <v>27</v>
      </c>
      <c r="F184" t="s">
        <v>560</v>
      </c>
      <c r="G184" t="s">
        <v>29</v>
      </c>
      <c r="H184" s="139" t="s">
        <v>593</v>
      </c>
      <c r="I184" s="139" t="s">
        <v>594</v>
      </c>
      <c r="J184" t="s">
        <v>30</v>
      </c>
      <c r="K184" t="s">
        <v>563</v>
      </c>
      <c r="L184">
        <v>20</v>
      </c>
      <c r="M184">
        <v>20</v>
      </c>
      <c r="O184">
        <v>1</v>
      </c>
      <c r="P184" t="s">
        <v>33</v>
      </c>
      <c r="Q184">
        <v>34</v>
      </c>
      <c r="R184" t="s">
        <v>34</v>
      </c>
      <c r="W184" t="s">
        <v>564</v>
      </c>
      <c r="X184" t="s">
        <v>565</v>
      </c>
      <c r="Y184">
        <v>9.43</v>
      </c>
      <c r="Z184">
        <v>0</v>
      </c>
    </row>
    <row r="185" spans="1:26" x14ac:dyDescent="0.25">
      <c r="A185">
        <v>2024</v>
      </c>
      <c r="B185">
        <v>202401</v>
      </c>
      <c r="C185" t="s">
        <v>612</v>
      </c>
      <c r="D185" t="s">
        <v>27</v>
      </c>
      <c r="F185" t="s">
        <v>560</v>
      </c>
      <c r="G185" t="s">
        <v>29</v>
      </c>
      <c r="H185" s="139" t="s">
        <v>593</v>
      </c>
      <c r="I185" s="139" t="s">
        <v>594</v>
      </c>
      <c r="J185" t="s">
        <v>30</v>
      </c>
      <c r="K185" t="s">
        <v>563</v>
      </c>
      <c r="L185">
        <v>20</v>
      </c>
      <c r="M185">
        <v>20</v>
      </c>
      <c r="O185">
        <v>1</v>
      </c>
      <c r="P185" t="s">
        <v>33</v>
      </c>
      <c r="Q185">
        <v>34</v>
      </c>
      <c r="R185" t="s">
        <v>34</v>
      </c>
      <c r="W185" t="s">
        <v>564</v>
      </c>
      <c r="X185" t="s">
        <v>565</v>
      </c>
      <c r="Y185">
        <v>0.05</v>
      </c>
      <c r="Z185">
        <v>0</v>
      </c>
    </row>
    <row r="186" spans="1:26" x14ac:dyDescent="0.25">
      <c r="A186">
        <v>2024</v>
      </c>
      <c r="B186">
        <v>202401</v>
      </c>
      <c r="C186" t="s">
        <v>612</v>
      </c>
      <c r="D186" t="s">
        <v>27</v>
      </c>
      <c r="F186" t="s">
        <v>560</v>
      </c>
      <c r="G186" t="s">
        <v>29</v>
      </c>
      <c r="H186" s="139" t="s">
        <v>593</v>
      </c>
      <c r="I186" s="139" t="s">
        <v>594</v>
      </c>
      <c r="J186" t="s">
        <v>30</v>
      </c>
      <c r="K186" t="s">
        <v>563</v>
      </c>
      <c r="L186">
        <v>20</v>
      </c>
      <c r="M186">
        <v>20</v>
      </c>
      <c r="O186">
        <v>1</v>
      </c>
      <c r="P186" t="s">
        <v>33</v>
      </c>
      <c r="Q186">
        <v>34</v>
      </c>
      <c r="R186" t="s">
        <v>34</v>
      </c>
      <c r="W186" t="s">
        <v>564</v>
      </c>
      <c r="X186" t="s">
        <v>565</v>
      </c>
      <c r="Y186">
        <v>26.88</v>
      </c>
      <c r="Z186">
        <v>0</v>
      </c>
    </row>
    <row r="187" spans="1:26" x14ac:dyDescent="0.25">
      <c r="A187">
        <v>2024</v>
      </c>
      <c r="B187">
        <v>202401</v>
      </c>
      <c r="C187" t="s">
        <v>612</v>
      </c>
      <c r="D187" t="s">
        <v>27</v>
      </c>
      <c r="F187" t="s">
        <v>560</v>
      </c>
      <c r="G187" t="s">
        <v>29</v>
      </c>
      <c r="H187" s="139" t="s">
        <v>593</v>
      </c>
      <c r="I187" s="139" t="s">
        <v>594</v>
      </c>
      <c r="J187" t="s">
        <v>30</v>
      </c>
      <c r="K187" t="s">
        <v>563</v>
      </c>
      <c r="L187">
        <v>20</v>
      </c>
      <c r="M187">
        <v>20</v>
      </c>
      <c r="O187">
        <v>1</v>
      </c>
      <c r="P187" t="s">
        <v>33</v>
      </c>
      <c r="Q187">
        <v>34</v>
      </c>
      <c r="R187" t="s">
        <v>34</v>
      </c>
      <c r="W187" t="s">
        <v>564</v>
      </c>
      <c r="X187" t="s">
        <v>565</v>
      </c>
      <c r="Y187">
        <v>0.02</v>
      </c>
      <c r="Z187">
        <v>0</v>
      </c>
    </row>
    <row r="188" spans="1:26" x14ac:dyDescent="0.25">
      <c r="A188">
        <v>2024</v>
      </c>
      <c r="B188">
        <v>202401</v>
      </c>
      <c r="C188" t="s">
        <v>613</v>
      </c>
      <c r="D188" t="s">
        <v>27</v>
      </c>
      <c r="F188" t="s">
        <v>560</v>
      </c>
      <c r="G188" t="s">
        <v>29</v>
      </c>
      <c r="H188" s="139" t="s">
        <v>593</v>
      </c>
      <c r="I188" s="139" t="s">
        <v>594</v>
      </c>
      <c r="J188" t="s">
        <v>30</v>
      </c>
      <c r="K188" s="139" t="s">
        <v>28</v>
      </c>
      <c r="L188">
        <v>20</v>
      </c>
      <c r="M188">
        <v>20</v>
      </c>
      <c r="O188">
        <v>1</v>
      </c>
      <c r="P188" t="s">
        <v>33</v>
      </c>
      <c r="Q188" t="s">
        <v>37</v>
      </c>
      <c r="R188" t="s">
        <v>34</v>
      </c>
      <c r="U188">
        <v>100198293</v>
      </c>
      <c r="W188" t="s">
        <v>35</v>
      </c>
      <c r="X188" t="s">
        <v>36</v>
      </c>
      <c r="Y188">
        <v>14538.25</v>
      </c>
      <c r="Z188">
        <v>0</v>
      </c>
    </row>
    <row r="189" spans="1:26" s="147" customFormat="1" x14ac:dyDescent="0.25">
      <c r="A189" s="147">
        <v>2024</v>
      </c>
      <c r="B189" s="147">
        <v>202402</v>
      </c>
      <c r="D189" s="147" t="s">
        <v>27</v>
      </c>
      <c r="G189" s="147" t="s">
        <v>29</v>
      </c>
      <c r="H189" s="148" t="s">
        <v>593</v>
      </c>
      <c r="I189" s="148" t="s">
        <v>594</v>
      </c>
      <c r="J189" s="147" t="s">
        <v>30</v>
      </c>
      <c r="K189" s="148"/>
      <c r="L189" s="147">
        <v>20</v>
      </c>
      <c r="M189" s="147">
        <v>20</v>
      </c>
      <c r="O189" s="147">
        <v>1</v>
      </c>
      <c r="P189" s="147" t="s">
        <v>33</v>
      </c>
      <c r="Q189" s="147" t="s">
        <v>37</v>
      </c>
      <c r="R189" s="147" t="s">
        <v>34</v>
      </c>
      <c r="Y189" s="147">
        <v>0</v>
      </c>
      <c r="Z189" s="147">
        <v>0</v>
      </c>
    </row>
    <row r="190" spans="1:26" s="147" customFormat="1" x14ac:dyDescent="0.25">
      <c r="A190" s="147">
        <v>2024</v>
      </c>
      <c r="B190" s="147">
        <v>202403</v>
      </c>
      <c r="D190" s="147" t="s">
        <v>27</v>
      </c>
      <c r="G190" s="147" t="s">
        <v>29</v>
      </c>
      <c r="H190" s="148" t="s">
        <v>593</v>
      </c>
      <c r="I190" s="148" t="s">
        <v>594</v>
      </c>
      <c r="J190" s="147" t="s">
        <v>30</v>
      </c>
      <c r="K190" s="148"/>
      <c r="L190" s="147">
        <v>20</v>
      </c>
      <c r="M190" s="147">
        <v>20</v>
      </c>
      <c r="O190" s="147">
        <v>1</v>
      </c>
      <c r="P190" s="147" t="s">
        <v>33</v>
      </c>
      <c r="Q190" s="147" t="s">
        <v>37</v>
      </c>
      <c r="R190" s="147" t="s">
        <v>34</v>
      </c>
      <c r="Y190" s="147">
        <v>0</v>
      </c>
      <c r="Z190" s="147">
        <v>0</v>
      </c>
    </row>
    <row r="191" spans="1:26" s="147" customFormat="1" x14ac:dyDescent="0.25">
      <c r="A191" s="147">
        <v>2024</v>
      </c>
      <c r="B191" s="147">
        <v>202404</v>
      </c>
      <c r="D191" s="147" t="s">
        <v>27</v>
      </c>
      <c r="G191" s="147" t="s">
        <v>29</v>
      </c>
      <c r="H191" s="148" t="s">
        <v>593</v>
      </c>
      <c r="I191" s="148" t="s">
        <v>594</v>
      </c>
      <c r="J191" s="147" t="s">
        <v>30</v>
      </c>
      <c r="K191" s="148"/>
      <c r="L191" s="147">
        <v>20</v>
      </c>
      <c r="M191" s="147">
        <v>20</v>
      </c>
      <c r="O191" s="147">
        <v>1</v>
      </c>
      <c r="P191" s="147" t="s">
        <v>33</v>
      </c>
      <c r="Q191" s="147" t="s">
        <v>37</v>
      </c>
      <c r="R191" s="147" t="s">
        <v>34</v>
      </c>
      <c r="Y191" s="147">
        <v>0</v>
      </c>
      <c r="Z191" s="147">
        <v>0</v>
      </c>
    </row>
    <row r="192" spans="1:26" s="147" customFormat="1" x14ac:dyDescent="0.25">
      <c r="A192" s="147">
        <v>2024</v>
      </c>
      <c r="B192" s="147">
        <v>202405</v>
      </c>
      <c r="D192" s="147" t="s">
        <v>27</v>
      </c>
      <c r="G192" s="147" t="s">
        <v>29</v>
      </c>
      <c r="H192" s="148" t="s">
        <v>593</v>
      </c>
      <c r="I192" s="148" t="s">
        <v>594</v>
      </c>
      <c r="J192" s="147" t="s">
        <v>30</v>
      </c>
      <c r="K192" s="148"/>
      <c r="L192" s="147">
        <v>20</v>
      </c>
      <c r="M192" s="147">
        <v>20</v>
      </c>
      <c r="O192" s="147">
        <v>1</v>
      </c>
      <c r="P192" s="147" t="s">
        <v>33</v>
      </c>
      <c r="Q192" s="147" t="s">
        <v>37</v>
      </c>
      <c r="R192" s="147" t="s">
        <v>34</v>
      </c>
      <c r="Y192" s="147">
        <v>0</v>
      </c>
      <c r="Z192" s="147">
        <v>0</v>
      </c>
    </row>
    <row r="193" spans="1:26" x14ac:dyDescent="0.25">
      <c r="A193">
        <v>2024</v>
      </c>
      <c r="B193">
        <v>202406</v>
      </c>
      <c r="C193" t="s">
        <v>627</v>
      </c>
      <c r="D193" t="s">
        <v>27</v>
      </c>
      <c r="F193" t="s">
        <v>560</v>
      </c>
      <c r="G193" t="s">
        <v>29</v>
      </c>
      <c r="H193" s="139" t="s">
        <v>593</v>
      </c>
      <c r="I193" s="139" t="s">
        <v>594</v>
      </c>
      <c r="J193" t="s">
        <v>30</v>
      </c>
      <c r="K193" s="139" t="s">
        <v>563</v>
      </c>
      <c r="L193">
        <v>20</v>
      </c>
      <c r="M193">
        <v>20</v>
      </c>
      <c r="O193">
        <v>1</v>
      </c>
      <c r="P193" t="s">
        <v>33</v>
      </c>
      <c r="Q193">
        <v>34</v>
      </c>
      <c r="R193" t="s">
        <v>34</v>
      </c>
      <c r="W193" t="s">
        <v>564</v>
      </c>
      <c r="X193" t="s">
        <v>565</v>
      </c>
      <c r="Y193">
        <v>25.84</v>
      </c>
      <c r="Z193">
        <v>0</v>
      </c>
    </row>
    <row r="194" spans="1:26" x14ac:dyDescent="0.25">
      <c r="A194">
        <v>2024</v>
      </c>
      <c r="B194">
        <v>202406</v>
      </c>
      <c r="C194" t="s">
        <v>627</v>
      </c>
      <c r="D194" t="s">
        <v>27</v>
      </c>
      <c r="F194" t="s">
        <v>560</v>
      </c>
      <c r="G194" t="s">
        <v>29</v>
      </c>
      <c r="H194" s="139" t="s">
        <v>593</v>
      </c>
      <c r="I194" s="139" t="s">
        <v>594</v>
      </c>
      <c r="J194" t="s">
        <v>30</v>
      </c>
      <c r="K194" s="139" t="s">
        <v>563</v>
      </c>
      <c r="L194">
        <v>20</v>
      </c>
      <c r="M194">
        <v>20</v>
      </c>
      <c r="O194">
        <v>1</v>
      </c>
      <c r="P194" t="s">
        <v>33</v>
      </c>
      <c r="Q194">
        <v>34</v>
      </c>
      <c r="R194" t="s">
        <v>34</v>
      </c>
      <c r="W194" t="s">
        <v>564</v>
      </c>
      <c r="X194" t="s">
        <v>565</v>
      </c>
      <c r="Y194">
        <v>78.44</v>
      </c>
      <c r="Z194">
        <v>0</v>
      </c>
    </row>
    <row r="195" spans="1:26" x14ac:dyDescent="0.25">
      <c r="A195">
        <v>2024</v>
      </c>
      <c r="B195">
        <v>202406</v>
      </c>
      <c r="C195" t="s">
        <v>627</v>
      </c>
      <c r="D195" t="s">
        <v>27</v>
      </c>
      <c r="F195" t="s">
        <v>560</v>
      </c>
      <c r="G195" t="s">
        <v>29</v>
      </c>
      <c r="H195" s="139" t="s">
        <v>593</v>
      </c>
      <c r="I195" s="139" t="s">
        <v>594</v>
      </c>
      <c r="J195" t="s">
        <v>30</v>
      </c>
      <c r="K195" s="139" t="s">
        <v>563</v>
      </c>
      <c r="L195">
        <v>20</v>
      </c>
      <c r="M195">
        <v>20</v>
      </c>
      <c r="O195">
        <v>1</v>
      </c>
      <c r="P195" t="s">
        <v>33</v>
      </c>
      <c r="Q195">
        <v>34</v>
      </c>
      <c r="R195" t="s">
        <v>34</v>
      </c>
      <c r="W195" t="s">
        <v>564</v>
      </c>
      <c r="X195" t="s">
        <v>565</v>
      </c>
      <c r="Y195">
        <v>0.33</v>
      </c>
      <c r="Z195">
        <v>0</v>
      </c>
    </row>
    <row r="196" spans="1:26" x14ac:dyDescent="0.25">
      <c r="A196">
        <v>2024</v>
      </c>
      <c r="B196">
        <v>202406</v>
      </c>
      <c r="C196" t="s">
        <v>627</v>
      </c>
      <c r="D196" t="s">
        <v>27</v>
      </c>
      <c r="F196" t="s">
        <v>560</v>
      </c>
      <c r="G196" t="s">
        <v>29</v>
      </c>
      <c r="H196" s="139" t="s">
        <v>593</v>
      </c>
      <c r="I196" s="139" t="s">
        <v>594</v>
      </c>
      <c r="J196" t="s">
        <v>30</v>
      </c>
      <c r="K196" s="139" t="s">
        <v>563</v>
      </c>
      <c r="L196">
        <v>20</v>
      </c>
      <c r="M196">
        <v>20</v>
      </c>
      <c r="O196">
        <v>1</v>
      </c>
      <c r="P196" t="s">
        <v>33</v>
      </c>
      <c r="Q196">
        <v>34</v>
      </c>
      <c r="R196" t="s">
        <v>34</v>
      </c>
      <c r="W196" t="s">
        <v>564</v>
      </c>
      <c r="X196" t="s">
        <v>565</v>
      </c>
      <c r="Y196">
        <v>223.2</v>
      </c>
      <c r="Z196">
        <v>0</v>
      </c>
    </row>
    <row r="197" spans="1:26" x14ac:dyDescent="0.25">
      <c r="A197">
        <v>2024</v>
      </c>
      <c r="B197">
        <v>202406</v>
      </c>
      <c r="C197" t="s">
        <v>627</v>
      </c>
      <c r="D197" t="s">
        <v>27</v>
      </c>
      <c r="F197" t="s">
        <v>560</v>
      </c>
      <c r="G197" t="s">
        <v>29</v>
      </c>
      <c r="H197" s="139" t="s">
        <v>593</v>
      </c>
      <c r="I197" s="139" t="s">
        <v>594</v>
      </c>
      <c r="J197" t="s">
        <v>30</v>
      </c>
      <c r="K197" s="139" t="s">
        <v>563</v>
      </c>
      <c r="L197">
        <v>20</v>
      </c>
      <c r="M197">
        <v>20</v>
      </c>
      <c r="O197">
        <v>1</v>
      </c>
      <c r="P197" t="s">
        <v>33</v>
      </c>
      <c r="Q197">
        <v>34</v>
      </c>
      <c r="R197" t="s">
        <v>34</v>
      </c>
      <c r="W197" t="s">
        <v>564</v>
      </c>
      <c r="X197" t="s">
        <v>565</v>
      </c>
      <c r="Y197">
        <v>92.58</v>
      </c>
      <c r="Z197">
        <v>0</v>
      </c>
    </row>
    <row r="198" spans="1:26" x14ac:dyDescent="0.25">
      <c r="A198">
        <v>2024</v>
      </c>
      <c r="B198">
        <v>202406</v>
      </c>
      <c r="C198" t="s">
        <v>627</v>
      </c>
      <c r="D198" t="s">
        <v>27</v>
      </c>
      <c r="F198" t="s">
        <v>560</v>
      </c>
      <c r="G198" t="s">
        <v>29</v>
      </c>
      <c r="H198" s="139" t="s">
        <v>593</v>
      </c>
      <c r="I198" s="139" t="s">
        <v>594</v>
      </c>
      <c r="J198" t="s">
        <v>30</v>
      </c>
      <c r="K198" s="139" t="s">
        <v>563</v>
      </c>
      <c r="L198">
        <v>20</v>
      </c>
      <c r="M198">
        <v>20</v>
      </c>
      <c r="O198">
        <v>1</v>
      </c>
      <c r="P198" t="s">
        <v>33</v>
      </c>
      <c r="Q198">
        <v>34</v>
      </c>
      <c r="R198" t="s">
        <v>34</v>
      </c>
      <c r="W198" t="s">
        <v>564</v>
      </c>
      <c r="X198" t="s">
        <v>565</v>
      </c>
      <c r="Y198">
        <v>13.24</v>
      </c>
      <c r="Z198">
        <v>0</v>
      </c>
    </row>
    <row r="199" spans="1:26" x14ac:dyDescent="0.25">
      <c r="A199">
        <v>2024</v>
      </c>
      <c r="B199">
        <v>202406</v>
      </c>
      <c r="C199" t="s">
        <v>627</v>
      </c>
      <c r="D199" t="s">
        <v>27</v>
      </c>
      <c r="F199" t="s">
        <v>560</v>
      </c>
      <c r="G199" t="s">
        <v>29</v>
      </c>
      <c r="H199" s="139" t="s">
        <v>593</v>
      </c>
      <c r="I199" s="139" t="s">
        <v>594</v>
      </c>
      <c r="J199" t="s">
        <v>30</v>
      </c>
      <c r="K199" s="139" t="s">
        <v>563</v>
      </c>
      <c r="L199">
        <v>20</v>
      </c>
      <c r="M199">
        <v>20</v>
      </c>
      <c r="O199">
        <v>1</v>
      </c>
      <c r="P199" t="s">
        <v>33</v>
      </c>
      <c r="Q199">
        <v>34</v>
      </c>
      <c r="R199" t="s">
        <v>34</v>
      </c>
      <c r="W199" t="s">
        <v>564</v>
      </c>
      <c r="X199" t="s">
        <v>565</v>
      </c>
      <c r="Y199">
        <v>10.64</v>
      </c>
      <c r="Z199">
        <v>0</v>
      </c>
    </row>
    <row r="200" spans="1:26" x14ac:dyDescent="0.25">
      <c r="A200">
        <v>2024</v>
      </c>
      <c r="B200">
        <v>202406</v>
      </c>
      <c r="C200" t="s">
        <v>627</v>
      </c>
      <c r="D200" t="s">
        <v>27</v>
      </c>
      <c r="F200" t="s">
        <v>560</v>
      </c>
      <c r="G200" t="s">
        <v>29</v>
      </c>
      <c r="H200" s="139" t="s">
        <v>593</v>
      </c>
      <c r="I200" s="139" t="s">
        <v>594</v>
      </c>
      <c r="J200" t="s">
        <v>30</v>
      </c>
      <c r="K200" s="139" t="s">
        <v>563</v>
      </c>
      <c r="L200">
        <v>20</v>
      </c>
      <c r="M200">
        <v>20</v>
      </c>
      <c r="O200">
        <v>1</v>
      </c>
      <c r="P200" t="s">
        <v>33</v>
      </c>
      <c r="Q200">
        <v>34</v>
      </c>
      <c r="R200" t="s">
        <v>34</v>
      </c>
      <c r="W200" t="s">
        <v>564</v>
      </c>
      <c r="X200" t="s">
        <v>565</v>
      </c>
      <c r="Y200">
        <v>41.74</v>
      </c>
      <c r="Z200">
        <v>0</v>
      </c>
    </row>
    <row r="201" spans="1:26" x14ac:dyDescent="0.25">
      <c r="A201">
        <v>2024</v>
      </c>
      <c r="B201">
        <v>202406</v>
      </c>
      <c r="C201" t="s">
        <v>627</v>
      </c>
      <c r="D201" t="s">
        <v>27</v>
      </c>
      <c r="F201" t="s">
        <v>560</v>
      </c>
      <c r="G201" t="s">
        <v>29</v>
      </c>
      <c r="H201" s="139" t="s">
        <v>593</v>
      </c>
      <c r="I201" s="139" t="s">
        <v>594</v>
      </c>
      <c r="J201" t="s">
        <v>30</v>
      </c>
      <c r="K201" s="139" t="s">
        <v>563</v>
      </c>
      <c r="L201">
        <v>20</v>
      </c>
      <c r="M201">
        <v>20</v>
      </c>
      <c r="O201">
        <v>1</v>
      </c>
      <c r="P201" t="s">
        <v>33</v>
      </c>
      <c r="Q201">
        <v>34</v>
      </c>
      <c r="R201" t="s">
        <v>34</v>
      </c>
      <c r="W201" t="s">
        <v>564</v>
      </c>
      <c r="X201" t="s">
        <v>565</v>
      </c>
      <c r="Y201">
        <v>6.88</v>
      </c>
      <c r="Z201">
        <v>0</v>
      </c>
    </row>
    <row r="202" spans="1:26" x14ac:dyDescent="0.25">
      <c r="A202">
        <v>2024</v>
      </c>
      <c r="B202">
        <v>202406</v>
      </c>
      <c r="C202" t="s">
        <v>628</v>
      </c>
      <c r="D202" t="s">
        <v>27</v>
      </c>
      <c r="F202" t="s">
        <v>560</v>
      </c>
      <c r="G202" t="s">
        <v>29</v>
      </c>
      <c r="H202" s="139" t="s">
        <v>593</v>
      </c>
      <c r="I202" s="139" t="s">
        <v>594</v>
      </c>
      <c r="J202" t="s">
        <v>30</v>
      </c>
      <c r="K202" s="139" t="s">
        <v>629</v>
      </c>
      <c r="L202">
        <v>20</v>
      </c>
      <c r="M202">
        <v>20</v>
      </c>
      <c r="O202">
        <v>1</v>
      </c>
      <c r="P202" t="s">
        <v>33</v>
      </c>
      <c r="Q202" t="s">
        <v>37</v>
      </c>
      <c r="R202" t="s">
        <v>34</v>
      </c>
      <c r="U202">
        <v>100369630</v>
      </c>
      <c r="W202" t="s">
        <v>35</v>
      </c>
      <c r="X202" t="s">
        <v>36</v>
      </c>
      <c r="Y202">
        <v>52131.86</v>
      </c>
      <c r="Z202">
        <v>0</v>
      </c>
    </row>
    <row r="203" spans="1:26" s="147" customFormat="1" x14ac:dyDescent="0.25">
      <c r="A203" s="147">
        <v>2024</v>
      </c>
      <c r="B203" s="147">
        <v>202407</v>
      </c>
      <c r="D203" s="147" t="s">
        <v>27</v>
      </c>
      <c r="G203" s="147" t="s">
        <v>29</v>
      </c>
      <c r="H203" s="148" t="s">
        <v>593</v>
      </c>
      <c r="I203" s="148" t="s">
        <v>594</v>
      </c>
      <c r="J203" s="147" t="s">
        <v>30</v>
      </c>
      <c r="K203" s="148"/>
      <c r="L203" s="147">
        <v>20</v>
      </c>
      <c r="M203" s="147">
        <v>20</v>
      </c>
      <c r="O203" s="147">
        <v>1</v>
      </c>
      <c r="P203" s="147" t="s">
        <v>33</v>
      </c>
      <c r="Q203" s="147" t="s">
        <v>37</v>
      </c>
      <c r="R203" s="147" t="s">
        <v>34</v>
      </c>
      <c r="Y203" s="147">
        <v>0</v>
      </c>
      <c r="Z203" s="147">
        <v>0</v>
      </c>
    </row>
    <row r="204" spans="1:26" x14ac:dyDescent="0.25">
      <c r="A204" s="11">
        <v>2024</v>
      </c>
      <c r="B204">
        <v>202408</v>
      </c>
      <c r="C204" t="s">
        <v>632</v>
      </c>
      <c r="D204" s="11" t="s">
        <v>27</v>
      </c>
      <c r="F204" t="s">
        <v>560</v>
      </c>
      <c r="G204" t="s">
        <v>29</v>
      </c>
      <c r="H204" s="139" t="s">
        <v>593</v>
      </c>
      <c r="I204" s="139" t="s">
        <v>594</v>
      </c>
      <c r="J204" t="s">
        <v>30</v>
      </c>
      <c r="K204" s="139" t="s">
        <v>563</v>
      </c>
      <c r="L204">
        <v>20</v>
      </c>
      <c r="M204">
        <v>20</v>
      </c>
      <c r="O204">
        <v>1</v>
      </c>
      <c r="P204" t="s">
        <v>33</v>
      </c>
      <c r="Q204">
        <v>34</v>
      </c>
      <c r="R204" t="s">
        <v>34</v>
      </c>
      <c r="W204" t="s">
        <v>564</v>
      </c>
      <c r="X204" t="s">
        <v>565</v>
      </c>
      <c r="Y204">
        <v>163.37</v>
      </c>
      <c r="Z204">
        <v>0</v>
      </c>
    </row>
    <row r="205" spans="1:26" x14ac:dyDescent="0.25">
      <c r="A205" s="11">
        <v>2024</v>
      </c>
      <c r="B205">
        <v>202408</v>
      </c>
      <c r="C205" t="s">
        <v>633</v>
      </c>
      <c r="D205" s="11" t="s">
        <v>27</v>
      </c>
      <c r="F205" t="s">
        <v>560</v>
      </c>
      <c r="G205" t="s">
        <v>29</v>
      </c>
      <c r="H205" s="139" t="s">
        <v>593</v>
      </c>
      <c r="I205" s="139" t="s">
        <v>594</v>
      </c>
      <c r="J205" t="s">
        <v>30</v>
      </c>
      <c r="K205" s="139" t="s">
        <v>563</v>
      </c>
      <c r="L205">
        <v>20</v>
      </c>
      <c r="M205">
        <v>20</v>
      </c>
      <c r="O205">
        <v>1</v>
      </c>
      <c r="P205" t="s">
        <v>33</v>
      </c>
      <c r="Q205">
        <v>34</v>
      </c>
      <c r="R205" t="s">
        <v>34</v>
      </c>
      <c r="W205" t="s">
        <v>564</v>
      </c>
      <c r="X205" t="s">
        <v>565</v>
      </c>
      <c r="Y205">
        <v>62.63</v>
      </c>
      <c r="Z205">
        <v>0</v>
      </c>
    </row>
    <row r="206" spans="1:26" x14ac:dyDescent="0.25">
      <c r="A206" s="11">
        <v>2024</v>
      </c>
      <c r="B206">
        <v>202408</v>
      </c>
      <c r="C206" t="s">
        <v>634</v>
      </c>
      <c r="D206" s="11" t="s">
        <v>27</v>
      </c>
      <c r="F206" t="s">
        <v>560</v>
      </c>
      <c r="G206" t="s">
        <v>29</v>
      </c>
      <c r="H206" s="139" t="s">
        <v>593</v>
      </c>
      <c r="I206" s="139" t="s">
        <v>594</v>
      </c>
      <c r="J206" t="s">
        <v>30</v>
      </c>
      <c r="K206" s="139" t="s">
        <v>563</v>
      </c>
      <c r="L206">
        <v>20</v>
      </c>
      <c r="M206">
        <v>20</v>
      </c>
      <c r="O206">
        <v>1</v>
      </c>
      <c r="P206" t="s">
        <v>33</v>
      </c>
      <c r="Q206">
        <v>34</v>
      </c>
      <c r="R206" t="s">
        <v>34</v>
      </c>
      <c r="W206" t="s">
        <v>564</v>
      </c>
      <c r="X206" t="s">
        <v>565</v>
      </c>
      <c r="Y206">
        <v>58.65</v>
      </c>
      <c r="Z206">
        <v>0</v>
      </c>
    </row>
    <row r="207" spans="1:26" x14ac:dyDescent="0.25">
      <c r="A207" s="11">
        <v>2024</v>
      </c>
      <c r="B207">
        <v>202408</v>
      </c>
      <c r="C207" t="s">
        <v>634</v>
      </c>
      <c r="D207" s="11" t="s">
        <v>27</v>
      </c>
      <c r="F207" t="s">
        <v>560</v>
      </c>
      <c r="G207" t="s">
        <v>29</v>
      </c>
      <c r="H207" s="139" t="s">
        <v>593</v>
      </c>
      <c r="I207" s="139" t="s">
        <v>594</v>
      </c>
      <c r="J207" t="s">
        <v>30</v>
      </c>
      <c r="K207" s="139" t="s">
        <v>563</v>
      </c>
      <c r="L207">
        <v>20</v>
      </c>
      <c r="M207">
        <v>20</v>
      </c>
      <c r="O207">
        <v>1</v>
      </c>
      <c r="P207" t="s">
        <v>33</v>
      </c>
      <c r="Q207">
        <v>34</v>
      </c>
      <c r="R207" t="s">
        <v>34</v>
      </c>
      <c r="W207" t="s">
        <v>564</v>
      </c>
      <c r="X207" t="s">
        <v>565</v>
      </c>
      <c r="Y207">
        <v>10.35</v>
      </c>
      <c r="Z207">
        <v>0</v>
      </c>
    </row>
    <row r="208" spans="1:26" x14ac:dyDescent="0.25">
      <c r="A208" s="11">
        <v>2024</v>
      </c>
      <c r="B208">
        <v>202408</v>
      </c>
      <c r="C208" t="s">
        <v>635</v>
      </c>
      <c r="D208" s="11" t="s">
        <v>27</v>
      </c>
      <c r="F208" t="s">
        <v>560</v>
      </c>
      <c r="G208" t="s">
        <v>29</v>
      </c>
      <c r="H208" s="139" t="s">
        <v>593</v>
      </c>
      <c r="I208" s="139" t="s">
        <v>594</v>
      </c>
      <c r="J208" t="s">
        <v>30</v>
      </c>
      <c r="K208" s="139" t="s">
        <v>563</v>
      </c>
      <c r="L208">
        <v>20</v>
      </c>
      <c r="M208">
        <v>20</v>
      </c>
      <c r="O208">
        <v>1</v>
      </c>
      <c r="P208" t="s">
        <v>33</v>
      </c>
      <c r="Q208">
        <v>34</v>
      </c>
      <c r="R208" t="s">
        <v>34</v>
      </c>
      <c r="W208" t="s">
        <v>564</v>
      </c>
      <c r="X208" t="s">
        <v>565</v>
      </c>
      <c r="Y208">
        <v>0.34</v>
      </c>
      <c r="Z208">
        <v>0</v>
      </c>
    </row>
    <row r="209" spans="1:26" x14ac:dyDescent="0.25">
      <c r="A209" s="11">
        <v>2024</v>
      </c>
      <c r="B209">
        <v>202408</v>
      </c>
      <c r="C209" t="s">
        <v>636</v>
      </c>
      <c r="D209" s="11" t="s">
        <v>27</v>
      </c>
      <c r="F209" t="s">
        <v>560</v>
      </c>
      <c r="G209" t="s">
        <v>29</v>
      </c>
      <c r="H209" s="139" t="s">
        <v>593</v>
      </c>
      <c r="I209" s="139" t="s">
        <v>594</v>
      </c>
      <c r="J209" t="s">
        <v>30</v>
      </c>
      <c r="K209" s="139" t="s">
        <v>563</v>
      </c>
      <c r="L209">
        <v>20</v>
      </c>
      <c r="M209">
        <v>20</v>
      </c>
      <c r="O209">
        <v>1</v>
      </c>
      <c r="P209" t="s">
        <v>33</v>
      </c>
      <c r="Q209">
        <v>34</v>
      </c>
      <c r="R209" t="s">
        <v>34</v>
      </c>
      <c r="W209" t="s">
        <v>564</v>
      </c>
      <c r="X209" t="s">
        <v>565</v>
      </c>
      <c r="Y209">
        <v>259.99</v>
      </c>
      <c r="Z209">
        <v>0</v>
      </c>
    </row>
    <row r="210" spans="1:26" x14ac:dyDescent="0.25">
      <c r="A210" s="11">
        <v>2024</v>
      </c>
      <c r="B210">
        <v>202408</v>
      </c>
      <c r="C210" t="s">
        <v>637</v>
      </c>
      <c r="D210" s="11" t="s">
        <v>27</v>
      </c>
      <c r="F210" t="s">
        <v>560</v>
      </c>
      <c r="G210" t="s">
        <v>29</v>
      </c>
      <c r="H210" s="139" t="s">
        <v>593</v>
      </c>
      <c r="I210" s="139" t="s">
        <v>594</v>
      </c>
      <c r="J210" t="s">
        <v>30</v>
      </c>
      <c r="K210" s="139" t="s">
        <v>563</v>
      </c>
      <c r="L210">
        <v>20</v>
      </c>
      <c r="M210">
        <v>20</v>
      </c>
      <c r="O210">
        <v>1</v>
      </c>
      <c r="P210" t="s">
        <v>33</v>
      </c>
      <c r="Q210">
        <v>34</v>
      </c>
      <c r="R210" t="s">
        <v>34</v>
      </c>
      <c r="W210" t="s">
        <v>564</v>
      </c>
      <c r="X210" t="s">
        <v>565</v>
      </c>
      <c r="Y210">
        <v>54.45</v>
      </c>
      <c r="Z210">
        <v>0</v>
      </c>
    </row>
    <row r="211" spans="1:26" x14ac:dyDescent="0.25">
      <c r="A211" s="11">
        <v>2024</v>
      </c>
      <c r="B211">
        <v>202408</v>
      </c>
      <c r="C211" t="s">
        <v>638</v>
      </c>
      <c r="D211" s="11" t="s">
        <v>27</v>
      </c>
      <c r="F211" t="s">
        <v>560</v>
      </c>
      <c r="G211" t="s">
        <v>29</v>
      </c>
      <c r="H211" s="139" t="s">
        <v>593</v>
      </c>
      <c r="I211" s="139" t="s">
        <v>594</v>
      </c>
      <c r="J211" t="s">
        <v>30</v>
      </c>
      <c r="K211" s="139" t="s">
        <v>563</v>
      </c>
      <c r="L211">
        <v>20</v>
      </c>
      <c r="M211">
        <v>20</v>
      </c>
      <c r="O211">
        <v>1</v>
      </c>
      <c r="P211" t="s">
        <v>33</v>
      </c>
      <c r="Q211">
        <v>34</v>
      </c>
      <c r="R211" t="s">
        <v>34</v>
      </c>
      <c r="W211" t="s">
        <v>564</v>
      </c>
      <c r="X211" t="s">
        <v>565</v>
      </c>
      <c r="Y211">
        <v>326.61</v>
      </c>
      <c r="Z211">
        <v>0</v>
      </c>
    </row>
    <row r="212" spans="1:26" x14ac:dyDescent="0.25">
      <c r="A212" s="11">
        <v>2024</v>
      </c>
      <c r="B212">
        <v>202408</v>
      </c>
      <c r="C212" t="s">
        <v>639</v>
      </c>
      <c r="D212" s="11" t="s">
        <v>27</v>
      </c>
      <c r="F212" t="s">
        <v>560</v>
      </c>
      <c r="G212" t="s">
        <v>29</v>
      </c>
      <c r="H212" s="139" t="s">
        <v>593</v>
      </c>
      <c r="I212" s="139" t="s">
        <v>594</v>
      </c>
      <c r="J212" t="s">
        <v>30</v>
      </c>
      <c r="K212" s="139" t="s">
        <v>563</v>
      </c>
      <c r="L212">
        <v>20</v>
      </c>
      <c r="M212">
        <v>20</v>
      </c>
      <c r="O212">
        <v>1</v>
      </c>
      <c r="P212" t="s">
        <v>33</v>
      </c>
      <c r="Q212">
        <v>34</v>
      </c>
      <c r="R212" t="s">
        <v>34</v>
      </c>
      <c r="W212" t="s">
        <v>564</v>
      </c>
      <c r="X212" t="s">
        <v>565</v>
      </c>
      <c r="Y212">
        <v>16.670000000000002</v>
      </c>
      <c r="Z212">
        <v>0</v>
      </c>
    </row>
    <row r="213" spans="1:26" x14ac:dyDescent="0.25">
      <c r="A213" s="11">
        <v>2024</v>
      </c>
      <c r="B213">
        <v>202408</v>
      </c>
      <c r="C213" t="s">
        <v>640</v>
      </c>
      <c r="D213" s="11" t="s">
        <v>27</v>
      </c>
      <c r="F213" t="s">
        <v>560</v>
      </c>
      <c r="G213" t="s">
        <v>29</v>
      </c>
      <c r="H213" s="139" t="s">
        <v>593</v>
      </c>
      <c r="I213" s="139" t="s">
        <v>594</v>
      </c>
      <c r="J213" t="s">
        <v>30</v>
      </c>
      <c r="K213" s="139" t="s">
        <v>563</v>
      </c>
      <c r="L213">
        <v>20</v>
      </c>
      <c r="M213">
        <v>20</v>
      </c>
      <c r="O213">
        <v>1</v>
      </c>
      <c r="P213" t="s">
        <v>33</v>
      </c>
      <c r="Q213">
        <v>34</v>
      </c>
      <c r="R213" t="s">
        <v>34</v>
      </c>
      <c r="W213" t="s">
        <v>564</v>
      </c>
      <c r="X213" t="s">
        <v>565</v>
      </c>
      <c r="Y213">
        <v>58.7</v>
      </c>
      <c r="Z213">
        <v>0</v>
      </c>
    </row>
    <row r="214" spans="1:26" x14ac:dyDescent="0.25">
      <c r="A214" s="11">
        <v>2024</v>
      </c>
      <c r="B214">
        <v>202408</v>
      </c>
      <c r="C214" t="s">
        <v>632</v>
      </c>
      <c r="D214" s="11" t="s">
        <v>27</v>
      </c>
      <c r="F214" t="s">
        <v>560</v>
      </c>
      <c r="G214" t="s">
        <v>29</v>
      </c>
      <c r="H214" s="139" t="s">
        <v>593</v>
      </c>
      <c r="I214" s="139" t="s">
        <v>594</v>
      </c>
      <c r="J214" t="s">
        <v>30</v>
      </c>
      <c r="K214" s="139" t="s">
        <v>563</v>
      </c>
      <c r="L214">
        <v>20</v>
      </c>
      <c r="M214">
        <v>20</v>
      </c>
      <c r="O214">
        <v>1</v>
      </c>
      <c r="P214" t="s">
        <v>33</v>
      </c>
      <c r="Q214">
        <v>34</v>
      </c>
      <c r="R214" t="s">
        <v>34</v>
      </c>
      <c r="W214" t="s">
        <v>564</v>
      </c>
      <c r="X214" t="s">
        <v>565</v>
      </c>
      <c r="Y214">
        <v>20.399999999999999</v>
      </c>
      <c r="Z214">
        <v>0</v>
      </c>
    </row>
    <row r="215" spans="1:26" x14ac:dyDescent="0.25">
      <c r="A215" s="11">
        <v>2024</v>
      </c>
      <c r="B215">
        <v>202408</v>
      </c>
      <c r="C215" t="s">
        <v>641</v>
      </c>
      <c r="D215" s="11" t="s">
        <v>27</v>
      </c>
      <c r="F215" t="s">
        <v>560</v>
      </c>
      <c r="G215" t="s">
        <v>29</v>
      </c>
      <c r="H215" s="139" t="s">
        <v>593</v>
      </c>
      <c r="I215" s="139" t="s">
        <v>594</v>
      </c>
      <c r="J215" t="s">
        <v>30</v>
      </c>
      <c r="K215" s="139" t="s">
        <v>563</v>
      </c>
      <c r="L215">
        <v>20</v>
      </c>
      <c r="M215">
        <v>20</v>
      </c>
      <c r="O215">
        <v>1</v>
      </c>
      <c r="P215" t="s">
        <v>33</v>
      </c>
      <c r="Q215">
        <v>34</v>
      </c>
      <c r="R215" t="s">
        <v>34</v>
      </c>
      <c r="W215" t="s">
        <v>564</v>
      </c>
      <c r="X215" t="s">
        <v>565</v>
      </c>
      <c r="Y215">
        <v>58.7</v>
      </c>
      <c r="Z215">
        <v>0</v>
      </c>
    </row>
    <row r="216" spans="1:26" x14ac:dyDescent="0.25">
      <c r="A216" s="11">
        <v>2024</v>
      </c>
      <c r="B216">
        <v>202408</v>
      </c>
      <c r="C216" t="s">
        <v>642</v>
      </c>
      <c r="D216" s="11" t="s">
        <v>27</v>
      </c>
      <c r="F216" t="s">
        <v>645</v>
      </c>
      <c r="G216" t="s">
        <v>29</v>
      </c>
      <c r="H216" s="139" t="s">
        <v>593</v>
      </c>
      <c r="I216" s="139" t="s">
        <v>594</v>
      </c>
      <c r="J216" t="s">
        <v>30</v>
      </c>
      <c r="K216" s="139" t="s">
        <v>629</v>
      </c>
      <c r="L216">
        <v>20</v>
      </c>
      <c r="M216">
        <v>20</v>
      </c>
      <c r="O216">
        <v>1</v>
      </c>
      <c r="P216" t="s">
        <v>33</v>
      </c>
      <c r="Q216" t="s">
        <v>37</v>
      </c>
      <c r="R216" t="s">
        <v>34</v>
      </c>
      <c r="U216">
        <v>100433421</v>
      </c>
      <c r="W216" t="s">
        <v>35</v>
      </c>
      <c r="X216" t="s">
        <v>36</v>
      </c>
      <c r="Y216">
        <v>29904.27</v>
      </c>
      <c r="Z216">
        <v>0</v>
      </c>
    </row>
    <row r="217" spans="1:26" x14ac:dyDescent="0.25">
      <c r="A217" s="11">
        <v>2024</v>
      </c>
      <c r="B217">
        <v>202408</v>
      </c>
      <c r="C217" t="s">
        <v>642</v>
      </c>
      <c r="D217" s="11" t="s">
        <v>27</v>
      </c>
      <c r="F217" t="s">
        <v>645</v>
      </c>
      <c r="G217" t="s">
        <v>29</v>
      </c>
      <c r="H217" s="139" t="s">
        <v>593</v>
      </c>
      <c r="I217" s="139" t="s">
        <v>594</v>
      </c>
      <c r="J217" t="s">
        <v>30</v>
      </c>
      <c r="K217" s="139" t="s">
        <v>629</v>
      </c>
      <c r="L217">
        <v>20</v>
      </c>
      <c r="M217">
        <v>20</v>
      </c>
      <c r="O217">
        <v>1</v>
      </c>
      <c r="P217" t="s">
        <v>33</v>
      </c>
      <c r="Q217" t="s">
        <v>37</v>
      </c>
      <c r="R217" t="s">
        <v>34</v>
      </c>
      <c r="U217">
        <v>100433422</v>
      </c>
      <c r="W217" t="s">
        <v>35</v>
      </c>
      <c r="X217" t="s">
        <v>36</v>
      </c>
      <c r="Y217">
        <v>5180.91</v>
      </c>
      <c r="Z217">
        <v>0</v>
      </c>
    </row>
    <row r="218" spans="1:26" x14ac:dyDescent="0.25">
      <c r="A218" s="11">
        <v>2024</v>
      </c>
      <c r="B218">
        <v>202408</v>
      </c>
      <c r="C218" t="s">
        <v>643</v>
      </c>
      <c r="D218" s="11" t="s">
        <v>27</v>
      </c>
      <c r="F218" t="s">
        <v>645</v>
      </c>
      <c r="G218" t="s">
        <v>29</v>
      </c>
      <c r="H218" s="139" t="s">
        <v>593</v>
      </c>
      <c r="I218" s="139" t="s">
        <v>594</v>
      </c>
      <c r="J218" t="s">
        <v>30</v>
      </c>
      <c r="K218" s="139" t="s">
        <v>629</v>
      </c>
      <c r="L218">
        <v>20</v>
      </c>
      <c r="M218">
        <v>20</v>
      </c>
      <c r="O218">
        <v>1</v>
      </c>
      <c r="P218" t="s">
        <v>33</v>
      </c>
      <c r="Q218" t="s">
        <v>37</v>
      </c>
      <c r="R218" t="s">
        <v>34</v>
      </c>
      <c r="U218">
        <v>100434726</v>
      </c>
      <c r="W218" t="s">
        <v>35</v>
      </c>
      <c r="X218" t="s">
        <v>36</v>
      </c>
      <c r="Y218">
        <v>14064.35</v>
      </c>
      <c r="Z218">
        <v>0</v>
      </c>
    </row>
    <row r="219" spans="1:26" x14ac:dyDescent="0.25">
      <c r="A219" s="11">
        <v>2024</v>
      </c>
      <c r="B219">
        <v>202408</v>
      </c>
      <c r="C219" t="s">
        <v>643</v>
      </c>
      <c r="D219" s="11" t="s">
        <v>27</v>
      </c>
      <c r="F219" t="s">
        <v>645</v>
      </c>
      <c r="G219" t="s">
        <v>29</v>
      </c>
      <c r="H219" s="139" t="s">
        <v>593</v>
      </c>
      <c r="I219" s="139" t="s">
        <v>594</v>
      </c>
      <c r="J219" t="s">
        <v>30</v>
      </c>
      <c r="K219" s="139" t="s">
        <v>629</v>
      </c>
      <c r="L219">
        <v>20</v>
      </c>
      <c r="M219">
        <v>20</v>
      </c>
      <c r="O219">
        <v>1</v>
      </c>
      <c r="P219" t="s">
        <v>33</v>
      </c>
      <c r="Q219" t="s">
        <v>37</v>
      </c>
      <c r="R219" t="s">
        <v>34</v>
      </c>
      <c r="U219">
        <v>100434727</v>
      </c>
      <c r="W219" t="s">
        <v>35</v>
      </c>
      <c r="X219" t="s">
        <v>36</v>
      </c>
      <c r="Y219">
        <v>31979.14</v>
      </c>
      <c r="Z219">
        <v>0</v>
      </c>
    </row>
    <row r="220" spans="1:26" x14ac:dyDescent="0.25">
      <c r="A220" s="11">
        <v>2024</v>
      </c>
      <c r="B220">
        <v>202408</v>
      </c>
      <c r="C220" t="s">
        <v>644</v>
      </c>
      <c r="D220" s="11" t="s">
        <v>27</v>
      </c>
      <c r="F220" t="s">
        <v>645</v>
      </c>
      <c r="G220" t="s">
        <v>29</v>
      </c>
      <c r="H220" s="139" t="s">
        <v>593</v>
      </c>
      <c r="I220" s="139" t="s">
        <v>594</v>
      </c>
      <c r="J220" t="s">
        <v>30</v>
      </c>
      <c r="K220" s="139" t="s">
        <v>629</v>
      </c>
      <c r="L220">
        <v>20</v>
      </c>
      <c r="M220">
        <v>20</v>
      </c>
      <c r="O220">
        <v>1</v>
      </c>
      <c r="P220" t="s">
        <v>33</v>
      </c>
      <c r="Q220" t="s">
        <v>37</v>
      </c>
      <c r="R220" t="s">
        <v>34</v>
      </c>
      <c r="U220">
        <v>100436065</v>
      </c>
      <c r="W220" t="s">
        <v>35</v>
      </c>
      <c r="X220" t="s">
        <v>36</v>
      </c>
      <c r="Y220">
        <v>6489.18</v>
      </c>
      <c r="Z220">
        <v>0</v>
      </c>
    </row>
    <row r="221" spans="1:26" x14ac:dyDescent="0.25">
      <c r="A221" s="11">
        <v>2024</v>
      </c>
      <c r="B221">
        <v>202409</v>
      </c>
      <c r="C221" t="s">
        <v>647</v>
      </c>
      <c r="D221" s="11" t="s">
        <v>27</v>
      </c>
      <c r="F221" t="s">
        <v>661</v>
      </c>
      <c r="G221" t="s">
        <v>29</v>
      </c>
      <c r="H221" s="139" t="s">
        <v>593</v>
      </c>
      <c r="I221" s="139" t="s">
        <v>594</v>
      </c>
      <c r="J221" t="s">
        <v>30</v>
      </c>
      <c r="K221" s="139" t="s">
        <v>563</v>
      </c>
      <c r="L221">
        <v>20</v>
      </c>
      <c r="M221">
        <v>20</v>
      </c>
      <c r="O221">
        <v>1</v>
      </c>
      <c r="P221" t="s">
        <v>33</v>
      </c>
      <c r="Q221">
        <v>34</v>
      </c>
      <c r="R221" t="s">
        <v>34</v>
      </c>
      <c r="W221" t="s">
        <v>564</v>
      </c>
      <c r="X221" t="s">
        <v>565</v>
      </c>
      <c r="Y221">
        <v>58.69</v>
      </c>
      <c r="Z221">
        <v>0</v>
      </c>
    </row>
    <row r="222" spans="1:26" x14ac:dyDescent="0.25">
      <c r="A222" s="11">
        <v>2024</v>
      </c>
      <c r="B222">
        <v>202409</v>
      </c>
      <c r="C222" t="s">
        <v>648</v>
      </c>
      <c r="D222" s="11" t="s">
        <v>27</v>
      </c>
      <c r="F222" t="s">
        <v>661</v>
      </c>
      <c r="G222" t="s">
        <v>29</v>
      </c>
      <c r="H222" s="139" t="s">
        <v>593</v>
      </c>
      <c r="I222" s="139" t="s">
        <v>594</v>
      </c>
      <c r="J222" t="s">
        <v>30</v>
      </c>
      <c r="K222" s="139" t="s">
        <v>563</v>
      </c>
      <c r="L222">
        <v>20</v>
      </c>
      <c r="M222">
        <v>20</v>
      </c>
      <c r="O222">
        <v>1</v>
      </c>
      <c r="P222" t="s">
        <v>33</v>
      </c>
      <c r="Q222">
        <v>34</v>
      </c>
      <c r="R222" t="s">
        <v>34</v>
      </c>
      <c r="W222" t="s">
        <v>564</v>
      </c>
      <c r="X222" t="s">
        <v>565</v>
      </c>
      <c r="Y222">
        <v>1.57</v>
      </c>
      <c r="Z222">
        <v>0</v>
      </c>
    </row>
    <row r="223" spans="1:26" x14ac:dyDescent="0.25">
      <c r="A223" s="11">
        <v>2024</v>
      </c>
      <c r="B223">
        <v>202409</v>
      </c>
      <c r="C223" t="s">
        <v>649</v>
      </c>
      <c r="D223" s="11" t="s">
        <v>27</v>
      </c>
      <c r="F223" t="s">
        <v>661</v>
      </c>
      <c r="G223" t="s">
        <v>29</v>
      </c>
      <c r="H223" s="139" t="s">
        <v>593</v>
      </c>
      <c r="I223" s="139" t="s">
        <v>594</v>
      </c>
      <c r="J223" t="s">
        <v>30</v>
      </c>
      <c r="K223" s="139" t="s">
        <v>563</v>
      </c>
      <c r="L223">
        <v>20</v>
      </c>
      <c r="M223">
        <v>20</v>
      </c>
      <c r="O223">
        <v>1</v>
      </c>
      <c r="P223" t="s">
        <v>33</v>
      </c>
      <c r="Q223">
        <v>34</v>
      </c>
      <c r="R223" t="s">
        <v>34</v>
      </c>
      <c r="W223" t="s">
        <v>564</v>
      </c>
      <c r="X223" t="s">
        <v>565</v>
      </c>
      <c r="Y223">
        <v>18.190000000000001</v>
      </c>
      <c r="Z223">
        <v>0</v>
      </c>
    </row>
    <row r="224" spans="1:26" x14ac:dyDescent="0.25">
      <c r="A224" s="11">
        <v>2024</v>
      </c>
      <c r="B224">
        <v>202409</v>
      </c>
      <c r="C224" t="s">
        <v>650</v>
      </c>
      <c r="D224" s="11" t="s">
        <v>27</v>
      </c>
      <c r="F224" t="s">
        <v>661</v>
      </c>
      <c r="G224" t="s">
        <v>29</v>
      </c>
      <c r="H224" s="139" t="s">
        <v>593</v>
      </c>
      <c r="I224" s="139" t="s">
        <v>594</v>
      </c>
      <c r="J224" t="s">
        <v>30</v>
      </c>
      <c r="K224" s="139" t="s">
        <v>563</v>
      </c>
      <c r="L224">
        <v>20</v>
      </c>
      <c r="M224">
        <v>20</v>
      </c>
      <c r="O224">
        <v>1</v>
      </c>
      <c r="P224" t="s">
        <v>33</v>
      </c>
      <c r="Q224">
        <v>34</v>
      </c>
      <c r="R224" t="s">
        <v>34</v>
      </c>
      <c r="W224" t="s">
        <v>564</v>
      </c>
      <c r="X224" t="s">
        <v>565</v>
      </c>
      <c r="Y224">
        <v>22.53</v>
      </c>
      <c r="Z224">
        <v>0</v>
      </c>
    </row>
    <row r="225" spans="1:26" x14ac:dyDescent="0.25">
      <c r="A225" s="11">
        <v>2024</v>
      </c>
      <c r="B225">
        <v>202409</v>
      </c>
      <c r="C225" t="s">
        <v>649</v>
      </c>
      <c r="D225" s="11" t="s">
        <v>27</v>
      </c>
      <c r="F225" t="s">
        <v>661</v>
      </c>
      <c r="G225" t="s">
        <v>29</v>
      </c>
      <c r="H225" s="139" t="s">
        <v>593</v>
      </c>
      <c r="I225" s="139" t="s">
        <v>594</v>
      </c>
      <c r="J225" t="s">
        <v>30</v>
      </c>
      <c r="K225" s="139" t="s">
        <v>563</v>
      </c>
      <c r="L225">
        <v>20</v>
      </c>
      <c r="M225">
        <v>20</v>
      </c>
      <c r="O225">
        <v>1</v>
      </c>
      <c r="P225" t="s">
        <v>33</v>
      </c>
      <c r="Q225">
        <v>34</v>
      </c>
      <c r="R225" t="s">
        <v>34</v>
      </c>
      <c r="W225" t="s">
        <v>564</v>
      </c>
      <c r="X225" t="s">
        <v>565</v>
      </c>
      <c r="Y225">
        <v>3.3</v>
      </c>
      <c r="Z225">
        <v>0</v>
      </c>
    </row>
    <row r="226" spans="1:26" x14ac:dyDescent="0.25">
      <c r="A226" s="11">
        <v>2024</v>
      </c>
      <c r="B226">
        <v>202409</v>
      </c>
      <c r="C226" t="s">
        <v>651</v>
      </c>
      <c r="D226" s="11" t="s">
        <v>27</v>
      </c>
      <c r="F226" t="s">
        <v>661</v>
      </c>
      <c r="G226" t="s">
        <v>29</v>
      </c>
      <c r="H226" s="139" t="s">
        <v>593</v>
      </c>
      <c r="I226" s="139" t="s">
        <v>594</v>
      </c>
      <c r="J226" t="s">
        <v>30</v>
      </c>
      <c r="K226" s="139" t="s">
        <v>563</v>
      </c>
      <c r="L226">
        <v>20</v>
      </c>
      <c r="M226">
        <v>20</v>
      </c>
      <c r="O226">
        <v>1</v>
      </c>
      <c r="P226" t="s">
        <v>33</v>
      </c>
      <c r="Q226">
        <v>34</v>
      </c>
      <c r="R226" t="s">
        <v>34</v>
      </c>
      <c r="W226" t="s">
        <v>564</v>
      </c>
      <c r="X226" t="s">
        <v>565</v>
      </c>
      <c r="Y226">
        <v>0.09</v>
      </c>
      <c r="Z226">
        <v>0</v>
      </c>
    </row>
    <row r="227" spans="1:26" x14ac:dyDescent="0.25">
      <c r="A227" s="11">
        <v>2024</v>
      </c>
      <c r="B227">
        <v>202409</v>
      </c>
      <c r="C227" t="s">
        <v>647</v>
      </c>
      <c r="D227" s="11" t="s">
        <v>27</v>
      </c>
      <c r="F227" t="s">
        <v>661</v>
      </c>
      <c r="G227" t="s">
        <v>29</v>
      </c>
      <c r="H227" s="139" t="s">
        <v>593</v>
      </c>
      <c r="I227" s="139" t="s">
        <v>594</v>
      </c>
      <c r="J227" t="s">
        <v>30</v>
      </c>
      <c r="K227" s="139" t="s">
        <v>563</v>
      </c>
      <c r="L227">
        <v>20</v>
      </c>
      <c r="M227">
        <v>20</v>
      </c>
      <c r="O227">
        <v>1</v>
      </c>
      <c r="P227" t="s">
        <v>33</v>
      </c>
      <c r="Q227">
        <v>34</v>
      </c>
      <c r="R227" t="s">
        <v>34</v>
      </c>
      <c r="W227" t="s">
        <v>564</v>
      </c>
      <c r="X227" t="s">
        <v>565</v>
      </c>
      <c r="Y227">
        <v>151.69</v>
      </c>
      <c r="Z227">
        <v>0</v>
      </c>
    </row>
    <row r="228" spans="1:26" x14ac:dyDescent="0.25">
      <c r="A228" s="11">
        <v>2024</v>
      </c>
      <c r="B228">
        <v>202409</v>
      </c>
      <c r="C228" t="s">
        <v>652</v>
      </c>
      <c r="D228" s="11" t="s">
        <v>27</v>
      </c>
      <c r="F228" t="s">
        <v>661</v>
      </c>
      <c r="G228" t="s">
        <v>29</v>
      </c>
      <c r="H228" s="139" t="s">
        <v>593</v>
      </c>
      <c r="I228" s="139" t="s">
        <v>594</v>
      </c>
      <c r="J228" t="s">
        <v>30</v>
      </c>
      <c r="K228" s="139" t="s">
        <v>563</v>
      </c>
      <c r="L228">
        <v>20</v>
      </c>
      <c r="M228">
        <v>20</v>
      </c>
      <c r="O228">
        <v>1</v>
      </c>
      <c r="P228" t="s">
        <v>33</v>
      </c>
      <c r="Q228">
        <v>34</v>
      </c>
      <c r="R228" t="s">
        <v>34</v>
      </c>
      <c r="W228" t="s">
        <v>564</v>
      </c>
      <c r="X228" t="s">
        <v>565</v>
      </c>
      <c r="Y228">
        <v>19.89</v>
      </c>
      <c r="Z228">
        <v>0</v>
      </c>
    </row>
    <row r="229" spans="1:26" x14ac:dyDescent="0.25">
      <c r="A229" s="11">
        <v>2024</v>
      </c>
      <c r="B229">
        <v>202409</v>
      </c>
      <c r="C229" t="s">
        <v>653</v>
      </c>
      <c r="D229" s="11" t="s">
        <v>27</v>
      </c>
      <c r="F229" t="s">
        <v>661</v>
      </c>
      <c r="G229" t="s">
        <v>29</v>
      </c>
      <c r="H229" s="139" t="s">
        <v>593</v>
      </c>
      <c r="I229" s="139" t="s">
        <v>594</v>
      </c>
      <c r="J229" t="s">
        <v>30</v>
      </c>
      <c r="K229" s="139" t="s">
        <v>563</v>
      </c>
      <c r="L229">
        <v>20</v>
      </c>
      <c r="M229">
        <v>20</v>
      </c>
      <c r="O229">
        <v>1</v>
      </c>
      <c r="P229" t="s">
        <v>33</v>
      </c>
      <c r="Q229">
        <v>34</v>
      </c>
      <c r="R229" t="s">
        <v>34</v>
      </c>
      <c r="W229" t="s">
        <v>564</v>
      </c>
      <c r="X229" t="s">
        <v>565</v>
      </c>
      <c r="Y229">
        <v>125.88</v>
      </c>
      <c r="Z229">
        <v>0</v>
      </c>
    </row>
    <row r="230" spans="1:26" x14ac:dyDescent="0.25">
      <c r="A230" s="11">
        <v>2024</v>
      </c>
      <c r="B230">
        <v>202409</v>
      </c>
      <c r="C230" t="s">
        <v>654</v>
      </c>
      <c r="D230" s="11" t="s">
        <v>27</v>
      </c>
      <c r="F230" t="s">
        <v>661</v>
      </c>
      <c r="G230" t="s">
        <v>29</v>
      </c>
      <c r="H230" s="139" t="s">
        <v>593</v>
      </c>
      <c r="I230" s="139" t="s">
        <v>594</v>
      </c>
      <c r="J230" t="s">
        <v>30</v>
      </c>
      <c r="K230" s="139" t="s">
        <v>563</v>
      </c>
      <c r="L230">
        <v>20</v>
      </c>
      <c r="M230">
        <v>20</v>
      </c>
      <c r="O230">
        <v>1</v>
      </c>
      <c r="P230" t="s">
        <v>33</v>
      </c>
      <c r="Q230">
        <v>34</v>
      </c>
      <c r="R230" t="s">
        <v>34</v>
      </c>
      <c r="W230" t="s">
        <v>564</v>
      </c>
      <c r="X230" t="s">
        <v>565</v>
      </c>
      <c r="Y230">
        <v>7.79</v>
      </c>
      <c r="Z230">
        <v>0</v>
      </c>
    </row>
    <row r="231" spans="1:26" x14ac:dyDescent="0.25">
      <c r="A231" s="11">
        <v>2024</v>
      </c>
      <c r="B231">
        <v>202409</v>
      </c>
      <c r="C231" t="s">
        <v>655</v>
      </c>
      <c r="D231" s="11" t="s">
        <v>27</v>
      </c>
      <c r="F231" t="s">
        <v>661</v>
      </c>
      <c r="G231" t="s">
        <v>29</v>
      </c>
      <c r="H231" s="139" t="s">
        <v>593</v>
      </c>
      <c r="I231" s="139" t="s">
        <v>594</v>
      </c>
      <c r="J231" t="s">
        <v>30</v>
      </c>
      <c r="K231" s="139" t="s">
        <v>563</v>
      </c>
      <c r="L231">
        <v>20</v>
      </c>
      <c r="M231">
        <v>20</v>
      </c>
      <c r="O231">
        <v>1</v>
      </c>
      <c r="P231" t="s">
        <v>33</v>
      </c>
      <c r="Q231">
        <v>34</v>
      </c>
      <c r="R231" t="s">
        <v>34</v>
      </c>
      <c r="W231" t="s">
        <v>564</v>
      </c>
      <c r="X231" t="s">
        <v>565</v>
      </c>
      <c r="Y231">
        <v>20.36</v>
      </c>
      <c r="Z231">
        <v>0</v>
      </c>
    </row>
    <row r="232" spans="1:26" x14ac:dyDescent="0.25">
      <c r="A232" s="11">
        <v>2024</v>
      </c>
      <c r="B232">
        <v>202409</v>
      </c>
      <c r="C232" t="s">
        <v>656</v>
      </c>
      <c r="D232" s="11" t="s">
        <v>27</v>
      </c>
      <c r="F232" t="s">
        <v>661</v>
      </c>
      <c r="G232" t="s">
        <v>29</v>
      </c>
      <c r="H232" s="139" t="s">
        <v>593</v>
      </c>
      <c r="I232" s="139" t="s">
        <v>594</v>
      </c>
      <c r="J232" t="s">
        <v>30</v>
      </c>
      <c r="K232" s="139" t="s">
        <v>563</v>
      </c>
      <c r="L232">
        <v>20</v>
      </c>
      <c r="M232">
        <v>20</v>
      </c>
      <c r="O232">
        <v>1</v>
      </c>
      <c r="P232" t="s">
        <v>33</v>
      </c>
      <c r="Q232">
        <v>34</v>
      </c>
      <c r="R232" t="s">
        <v>34</v>
      </c>
      <c r="W232" t="s">
        <v>564</v>
      </c>
      <c r="X232" t="s">
        <v>565</v>
      </c>
      <c r="Y232">
        <v>6.8</v>
      </c>
      <c r="Z232">
        <v>0</v>
      </c>
    </row>
    <row r="233" spans="1:26" x14ac:dyDescent="0.25">
      <c r="A233" s="11">
        <v>2024</v>
      </c>
      <c r="B233">
        <v>202409</v>
      </c>
      <c r="C233" t="s">
        <v>657</v>
      </c>
      <c r="D233" s="11" t="s">
        <v>27</v>
      </c>
      <c r="F233" t="s">
        <v>661</v>
      </c>
      <c r="G233" t="s">
        <v>29</v>
      </c>
      <c r="H233" s="139" t="s">
        <v>593</v>
      </c>
      <c r="I233" s="139" t="s">
        <v>594</v>
      </c>
      <c r="J233" t="s">
        <v>30</v>
      </c>
      <c r="K233" s="139" t="s">
        <v>563</v>
      </c>
      <c r="L233">
        <v>20</v>
      </c>
      <c r="M233">
        <v>20</v>
      </c>
      <c r="O233">
        <v>1</v>
      </c>
      <c r="P233" t="s">
        <v>33</v>
      </c>
      <c r="Q233">
        <v>34</v>
      </c>
      <c r="R233" t="s">
        <v>34</v>
      </c>
      <c r="W233" t="s">
        <v>564</v>
      </c>
      <c r="X233" t="s">
        <v>565</v>
      </c>
      <c r="Y233">
        <v>20.239999999999998</v>
      </c>
      <c r="Z233">
        <v>0</v>
      </c>
    </row>
    <row r="234" spans="1:26" x14ac:dyDescent="0.25">
      <c r="A234" s="11">
        <v>2024</v>
      </c>
      <c r="B234">
        <v>202409</v>
      </c>
      <c r="C234" t="s">
        <v>658</v>
      </c>
      <c r="D234" s="11" t="s">
        <v>27</v>
      </c>
      <c r="F234" t="s">
        <v>645</v>
      </c>
      <c r="G234" t="s">
        <v>29</v>
      </c>
      <c r="H234" s="139" t="s">
        <v>593</v>
      </c>
      <c r="I234" s="139" t="s">
        <v>594</v>
      </c>
      <c r="J234" t="s">
        <v>30</v>
      </c>
      <c r="K234" t="s">
        <v>629</v>
      </c>
      <c r="L234">
        <v>20</v>
      </c>
      <c r="M234">
        <v>20</v>
      </c>
      <c r="O234">
        <v>1</v>
      </c>
      <c r="P234" t="s">
        <v>33</v>
      </c>
      <c r="Q234" t="s">
        <v>37</v>
      </c>
      <c r="R234" t="s">
        <v>34</v>
      </c>
      <c r="U234">
        <v>100448040</v>
      </c>
      <c r="W234" t="s">
        <v>35</v>
      </c>
      <c r="X234" t="s">
        <v>36</v>
      </c>
      <c r="Y234">
        <v>3034.33</v>
      </c>
      <c r="Z234">
        <v>0</v>
      </c>
    </row>
    <row r="235" spans="1:26" x14ac:dyDescent="0.25">
      <c r="A235" s="11">
        <v>2024</v>
      </c>
      <c r="B235">
        <v>202409</v>
      </c>
      <c r="C235" t="s">
        <v>659</v>
      </c>
      <c r="D235" s="11" t="s">
        <v>27</v>
      </c>
      <c r="F235" t="s">
        <v>645</v>
      </c>
      <c r="G235" t="s">
        <v>29</v>
      </c>
      <c r="H235" s="139" t="s">
        <v>593</v>
      </c>
      <c r="I235" s="139" t="s">
        <v>594</v>
      </c>
      <c r="J235" t="s">
        <v>30</v>
      </c>
      <c r="K235" t="s">
        <v>629</v>
      </c>
      <c r="L235">
        <v>20</v>
      </c>
      <c r="M235">
        <v>20</v>
      </c>
      <c r="O235">
        <v>1</v>
      </c>
      <c r="P235" t="s">
        <v>33</v>
      </c>
      <c r="Q235" t="s">
        <v>37</v>
      </c>
      <c r="R235" t="s">
        <v>34</v>
      </c>
      <c r="U235">
        <v>100454860</v>
      </c>
      <c r="W235" t="s">
        <v>35</v>
      </c>
      <c r="X235" t="s">
        <v>36</v>
      </c>
      <c r="Y235">
        <v>8778.24</v>
      </c>
      <c r="Z235">
        <v>0</v>
      </c>
    </row>
    <row r="236" spans="1:26" x14ac:dyDescent="0.25">
      <c r="A236" s="11">
        <v>2024</v>
      </c>
      <c r="B236">
        <v>202409</v>
      </c>
      <c r="C236" t="s">
        <v>660</v>
      </c>
      <c r="D236" s="11" t="s">
        <v>27</v>
      </c>
      <c r="F236" t="s">
        <v>645</v>
      </c>
      <c r="G236" t="s">
        <v>29</v>
      </c>
      <c r="H236" s="139" t="s">
        <v>593</v>
      </c>
      <c r="I236" s="139" t="s">
        <v>594</v>
      </c>
      <c r="J236" t="s">
        <v>30</v>
      </c>
      <c r="K236" t="s">
        <v>629</v>
      </c>
      <c r="L236">
        <v>20</v>
      </c>
      <c r="M236">
        <v>20</v>
      </c>
      <c r="O236">
        <v>1</v>
      </c>
      <c r="P236" t="s">
        <v>33</v>
      </c>
      <c r="Q236" t="s">
        <v>37</v>
      </c>
      <c r="R236" t="s">
        <v>34</v>
      </c>
      <c r="U236">
        <v>100461351</v>
      </c>
      <c r="W236" t="s">
        <v>35</v>
      </c>
      <c r="X236" t="s">
        <v>36</v>
      </c>
      <c r="Y236">
        <v>19116.580000000002</v>
      </c>
      <c r="Z236">
        <v>0</v>
      </c>
    </row>
    <row r="237" spans="1:26" x14ac:dyDescent="0.25">
      <c r="A237" s="11">
        <v>2024</v>
      </c>
      <c r="B237">
        <v>202410</v>
      </c>
      <c r="C237" t="s">
        <v>663</v>
      </c>
      <c r="D237" s="11" t="s">
        <v>27</v>
      </c>
      <c r="F237" t="s">
        <v>661</v>
      </c>
      <c r="G237" t="s">
        <v>29</v>
      </c>
      <c r="H237" s="139" t="s">
        <v>593</v>
      </c>
      <c r="I237" s="139" t="s">
        <v>594</v>
      </c>
      <c r="J237" t="s">
        <v>30</v>
      </c>
      <c r="K237" s="139" t="s">
        <v>563</v>
      </c>
      <c r="L237">
        <v>20</v>
      </c>
      <c r="M237">
        <v>20</v>
      </c>
      <c r="O237">
        <v>1</v>
      </c>
      <c r="P237" t="s">
        <v>33</v>
      </c>
      <c r="Q237">
        <v>34</v>
      </c>
      <c r="R237" t="s">
        <v>34</v>
      </c>
      <c r="W237" t="s">
        <v>564</v>
      </c>
      <c r="X237" t="s">
        <v>565</v>
      </c>
      <c r="Y237">
        <v>58.07</v>
      </c>
      <c r="Z237">
        <v>0</v>
      </c>
    </row>
    <row r="238" spans="1:26" x14ac:dyDescent="0.25">
      <c r="A238" s="11">
        <v>2024</v>
      </c>
      <c r="B238">
        <v>202410</v>
      </c>
      <c r="C238" t="s">
        <v>663</v>
      </c>
      <c r="D238" s="11" t="s">
        <v>27</v>
      </c>
      <c r="F238" t="s">
        <v>661</v>
      </c>
      <c r="G238" t="s">
        <v>29</v>
      </c>
      <c r="H238" s="139" t="s">
        <v>593</v>
      </c>
      <c r="I238" s="139" t="s">
        <v>594</v>
      </c>
      <c r="J238" t="s">
        <v>30</v>
      </c>
      <c r="K238" s="139" t="s">
        <v>563</v>
      </c>
      <c r="L238">
        <v>20</v>
      </c>
      <c r="M238">
        <v>20</v>
      </c>
      <c r="O238">
        <v>1</v>
      </c>
      <c r="P238" t="s">
        <v>33</v>
      </c>
      <c r="Q238">
        <v>34</v>
      </c>
      <c r="R238" t="s">
        <v>34</v>
      </c>
      <c r="W238" t="s">
        <v>564</v>
      </c>
      <c r="X238" t="s">
        <v>565</v>
      </c>
      <c r="Y238">
        <v>1.63</v>
      </c>
      <c r="Z238">
        <v>0</v>
      </c>
    </row>
    <row r="239" spans="1:26" x14ac:dyDescent="0.25">
      <c r="A239" s="11">
        <v>2024</v>
      </c>
      <c r="B239">
        <v>202410</v>
      </c>
      <c r="C239" t="s">
        <v>663</v>
      </c>
      <c r="D239" s="11" t="s">
        <v>27</v>
      </c>
      <c r="F239" t="s">
        <v>661</v>
      </c>
      <c r="G239" t="s">
        <v>29</v>
      </c>
      <c r="H239" s="139" t="s">
        <v>593</v>
      </c>
      <c r="I239" s="139" t="s">
        <v>594</v>
      </c>
      <c r="J239" t="s">
        <v>30</v>
      </c>
      <c r="K239" s="139" t="s">
        <v>563</v>
      </c>
      <c r="L239">
        <v>20</v>
      </c>
      <c r="M239">
        <v>20</v>
      </c>
      <c r="O239">
        <v>1</v>
      </c>
      <c r="P239" t="s">
        <v>33</v>
      </c>
      <c r="Q239">
        <v>34</v>
      </c>
      <c r="R239" t="s">
        <v>34</v>
      </c>
      <c r="W239" t="s">
        <v>564</v>
      </c>
      <c r="X239" t="s">
        <v>565</v>
      </c>
      <c r="Y239">
        <v>29.26</v>
      </c>
      <c r="Z239">
        <v>0</v>
      </c>
    </row>
    <row r="240" spans="1:26" x14ac:dyDescent="0.25">
      <c r="A240" s="11">
        <v>2024</v>
      </c>
      <c r="B240">
        <v>202410</v>
      </c>
      <c r="C240" t="s">
        <v>663</v>
      </c>
      <c r="D240" s="11" t="s">
        <v>27</v>
      </c>
      <c r="F240" t="s">
        <v>661</v>
      </c>
      <c r="G240" t="s">
        <v>29</v>
      </c>
      <c r="H240" s="139" t="s">
        <v>593</v>
      </c>
      <c r="I240" s="139" t="s">
        <v>594</v>
      </c>
      <c r="J240" t="s">
        <v>30</v>
      </c>
      <c r="K240" s="139" t="s">
        <v>563</v>
      </c>
      <c r="L240">
        <v>20</v>
      </c>
      <c r="M240">
        <v>20</v>
      </c>
      <c r="O240">
        <v>1</v>
      </c>
      <c r="P240" t="s">
        <v>33</v>
      </c>
      <c r="Q240">
        <v>34</v>
      </c>
      <c r="R240" t="s">
        <v>34</v>
      </c>
      <c r="W240" t="s">
        <v>564</v>
      </c>
      <c r="X240" t="s">
        <v>565</v>
      </c>
      <c r="Y240">
        <v>33.520000000000003</v>
      </c>
      <c r="Z240">
        <v>0</v>
      </c>
    </row>
    <row r="241" spans="1:26" x14ac:dyDescent="0.25">
      <c r="A241" s="11">
        <v>2024</v>
      </c>
      <c r="B241">
        <v>202410</v>
      </c>
      <c r="C241" t="s">
        <v>663</v>
      </c>
      <c r="D241" s="11" t="s">
        <v>27</v>
      </c>
      <c r="F241" t="s">
        <v>661</v>
      </c>
      <c r="G241" t="s">
        <v>29</v>
      </c>
      <c r="H241" s="139" t="s">
        <v>593</v>
      </c>
      <c r="I241" s="139" t="s">
        <v>594</v>
      </c>
      <c r="J241" t="s">
        <v>30</v>
      </c>
      <c r="K241" s="139" t="s">
        <v>563</v>
      </c>
      <c r="L241">
        <v>20</v>
      </c>
      <c r="M241">
        <v>20</v>
      </c>
      <c r="O241">
        <v>1</v>
      </c>
      <c r="P241" t="s">
        <v>33</v>
      </c>
      <c r="Q241">
        <v>34</v>
      </c>
      <c r="R241" t="s">
        <v>34</v>
      </c>
      <c r="W241" t="s">
        <v>564</v>
      </c>
      <c r="X241" t="s">
        <v>565</v>
      </c>
      <c r="Y241">
        <v>7.66</v>
      </c>
      <c r="Z241">
        <v>0</v>
      </c>
    </row>
    <row r="242" spans="1:26" x14ac:dyDescent="0.25">
      <c r="A242" s="11">
        <v>2024</v>
      </c>
      <c r="B242">
        <v>202410</v>
      </c>
      <c r="C242" t="s">
        <v>663</v>
      </c>
      <c r="D242" s="11" t="s">
        <v>27</v>
      </c>
      <c r="F242" t="s">
        <v>661</v>
      </c>
      <c r="G242" t="s">
        <v>29</v>
      </c>
      <c r="H242" s="139" t="s">
        <v>593</v>
      </c>
      <c r="I242" s="139" t="s">
        <v>594</v>
      </c>
      <c r="J242" t="s">
        <v>30</v>
      </c>
      <c r="K242" s="139" t="s">
        <v>563</v>
      </c>
      <c r="L242">
        <v>20</v>
      </c>
      <c r="M242">
        <v>20</v>
      </c>
      <c r="O242">
        <v>1</v>
      </c>
      <c r="P242" t="s">
        <v>33</v>
      </c>
      <c r="Q242">
        <v>34</v>
      </c>
      <c r="R242" t="s">
        <v>34</v>
      </c>
      <c r="W242" t="s">
        <v>564</v>
      </c>
      <c r="X242" t="s">
        <v>565</v>
      </c>
      <c r="Y242">
        <v>0.55000000000000004</v>
      </c>
      <c r="Z242">
        <v>0</v>
      </c>
    </row>
    <row r="243" spans="1:26" x14ac:dyDescent="0.25">
      <c r="A243" s="11">
        <v>2024</v>
      </c>
      <c r="B243">
        <v>202410</v>
      </c>
      <c r="C243" t="s">
        <v>663</v>
      </c>
      <c r="D243" s="11" t="s">
        <v>27</v>
      </c>
      <c r="F243" t="s">
        <v>661</v>
      </c>
      <c r="G243" t="s">
        <v>29</v>
      </c>
      <c r="H243" s="139" t="s">
        <v>593</v>
      </c>
      <c r="I243" s="139" t="s">
        <v>594</v>
      </c>
      <c r="J243" t="s">
        <v>30</v>
      </c>
      <c r="K243" s="139" t="s">
        <v>563</v>
      </c>
      <c r="L243">
        <v>20</v>
      </c>
      <c r="M243">
        <v>20</v>
      </c>
      <c r="O243">
        <v>1</v>
      </c>
      <c r="P243" t="s">
        <v>33</v>
      </c>
      <c r="Q243">
        <v>34</v>
      </c>
      <c r="R243" t="s">
        <v>34</v>
      </c>
      <c r="W243" t="s">
        <v>564</v>
      </c>
      <c r="X243" t="s">
        <v>565</v>
      </c>
      <c r="Y243">
        <v>32.659999999999997</v>
      </c>
      <c r="Z243">
        <v>0</v>
      </c>
    </row>
    <row r="244" spans="1:26" x14ac:dyDescent="0.25">
      <c r="A244" s="11">
        <v>2024</v>
      </c>
      <c r="B244">
        <v>202410</v>
      </c>
      <c r="C244" t="s">
        <v>663</v>
      </c>
      <c r="D244" s="11" t="s">
        <v>27</v>
      </c>
      <c r="F244" t="s">
        <v>661</v>
      </c>
      <c r="G244" t="s">
        <v>29</v>
      </c>
      <c r="H244" s="139" t="s">
        <v>593</v>
      </c>
      <c r="I244" s="139" t="s">
        <v>594</v>
      </c>
      <c r="J244" t="s">
        <v>30</v>
      </c>
      <c r="K244" s="139" t="s">
        <v>563</v>
      </c>
      <c r="L244">
        <v>20</v>
      </c>
      <c r="M244">
        <v>20</v>
      </c>
      <c r="O244">
        <v>1</v>
      </c>
      <c r="P244" t="s">
        <v>33</v>
      </c>
      <c r="Q244">
        <v>34</v>
      </c>
      <c r="R244" t="s">
        <v>34</v>
      </c>
      <c r="W244" t="s">
        <v>564</v>
      </c>
      <c r="X244" t="s">
        <v>565</v>
      </c>
      <c r="Y244">
        <v>28.62</v>
      </c>
      <c r="Z244">
        <v>0</v>
      </c>
    </row>
    <row r="245" spans="1:26" x14ac:dyDescent="0.25">
      <c r="A245" s="11">
        <v>2024</v>
      </c>
      <c r="B245">
        <v>202410</v>
      </c>
      <c r="C245" t="s">
        <v>663</v>
      </c>
      <c r="D245" s="11" t="s">
        <v>27</v>
      </c>
      <c r="F245" t="s">
        <v>661</v>
      </c>
      <c r="G245" t="s">
        <v>29</v>
      </c>
      <c r="H245" s="139" t="s">
        <v>593</v>
      </c>
      <c r="I245" s="139" t="s">
        <v>594</v>
      </c>
      <c r="J245" t="s">
        <v>30</v>
      </c>
      <c r="K245" s="139" t="s">
        <v>563</v>
      </c>
      <c r="L245">
        <v>20</v>
      </c>
      <c r="M245">
        <v>20</v>
      </c>
      <c r="O245">
        <v>1</v>
      </c>
      <c r="P245" t="s">
        <v>33</v>
      </c>
      <c r="Q245">
        <v>34</v>
      </c>
      <c r="R245" t="s">
        <v>34</v>
      </c>
      <c r="W245" t="s">
        <v>564</v>
      </c>
      <c r="X245" t="s">
        <v>565</v>
      </c>
      <c r="Y245">
        <v>185.72</v>
      </c>
      <c r="Z245">
        <v>0</v>
      </c>
    </row>
    <row r="246" spans="1:26" x14ac:dyDescent="0.25">
      <c r="A246" s="11">
        <v>2024</v>
      </c>
      <c r="B246">
        <v>202410</v>
      </c>
      <c r="C246" t="s">
        <v>663</v>
      </c>
      <c r="D246" s="11" t="s">
        <v>27</v>
      </c>
      <c r="F246" t="s">
        <v>661</v>
      </c>
      <c r="G246" t="s">
        <v>29</v>
      </c>
      <c r="H246" s="139" t="s">
        <v>593</v>
      </c>
      <c r="I246" s="139" t="s">
        <v>594</v>
      </c>
      <c r="J246" t="s">
        <v>30</v>
      </c>
      <c r="K246" s="139" t="s">
        <v>563</v>
      </c>
      <c r="L246">
        <v>20</v>
      </c>
      <c r="M246">
        <v>20</v>
      </c>
      <c r="O246">
        <v>1</v>
      </c>
      <c r="P246" t="s">
        <v>33</v>
      </c>
      <c r="Q246">
        <v>34</v>
      </c>
      <c r="R246" t="s">
        <v>34</v>
      </c>
      <c r="W246" t="s">
        <v>564</v>
      </c>
      <c r="X246" t="s">
        <v>565</v>
      </c>
      <c r="Y246">
        <v>10.5</v>
      </c>
      <c r="Z246">
        <v>0</v>
      </c>
    </row>
    <row r="247" spans="1:26" x14ac:dyDescent="0.25">
      <c r="A247" s="11">
        <v>2024</v>
      </c>
      <c r="B247">
        <v>202410</v>
      </c>
      <c r="C247" t="s">
        <v>663</v>
      </c>
      <c r="D247" s="11" t="s">
        <v>27</v>
      </c>
      <c r="F247" t="s">
        <v>661</v>
      </c>
      <c r="G247" t="s">
        <v>29</v>
      </c>
      <c r="H247" s="139" t="s">
        <v>593</v>
      </c>
      <c r="I247" s="139" t="s">
        <v>594</v>
      </c>
      <c r="J247" t="s">
        <v>30</v>
      </c>
      <c r="K247" s="139" t="s">
        <v>563</v>
      </c>
      <c r="L247">
        <v>20</v>
      </c>
      <c r="M247">
        <v>20</v>
      </c>
      <c r="O247">
        <v>1</v>
      </c>
      <c r="P247" t="s">
        <v>33</v>
      </c>
      <c r="Q247">
        <v>34</v>
      </c>
      <c r="R247" t="s">
        <v>34</v>
      </c>
      <c r="W247" t="s">
        <v>564</v>
      </c>
      <c r="X247" t="s">
        <v>565</v>
      </c>
      <c r="Y247">
        <v>34.42</v>
      </c>
      <c r="Z247">
        <v>0</v>
      </c>
    </row>
    <row r="248" spans="1:26" x14ac:dyDescent="0.25">
      <c r="A248" s="11">
        <v>2024</v>
      </c>
      <c r="B248">
        <v>202410</v>
      </c>
      <c r="C248" t="s">
        <v>663</v>
      </c>
      <c r="D248" s="11" t="s">
        <v>27</v>
      </c>
      <c r="F248" t="s">
        <v>661</v>
      </c>
      <c r="G248" t="s">
        <v>29</v>
      </c>
      <c r="H248" s="139" t="s">
        <v>593</v>
      </c>
      <c r="I248" s="139" t="s">
        <v>594</v>
      </c>
      <c r="J248" t="s">
        <v>30</v>
      </c>
      <c r="K248" s="139" t="s">
        <v>563</v>
      </c>
      <c r="L248">
        <v>20</v>
      </c>
      <c r="M248">
        <v>20</v>
      </c>
      <c r="O248">
        <v>1</v>
      </c>
      <c r="P248" t="s">
        <v>33</v>
      </c>
      <c r="Q248">
        <v>34</v>
      </c>
      <c r="R248" t="s">
        <v>34</v>
      </c>
      <c r="W248" t="s">
        <v>564</v>
      </c>
      <c r="X248" t="s">
        <v>565</v>
      </c>
      <c r="Y248">
        <v>32.369999999999997</v>
      </c>
      <c r="Z248">
        <v>0</v>
      </c>
    </row>
    <row r="249" spans="1:26" x14ac:dyDescent="0.25">
      <c r="A249" s="11">
        <v>2024</v>
      </c>
      <c r="B249">
        <v>202410</v>
      </c>
      <c r="C249" t="s">
        <v>664</v>
      </c>
      <c r="D249" s="11" t="s">
        <v>27</v>
      </c>
      <c r="F249" t="s">
        <v>661</v>
      </c>
      <c r="G249" t="s">
        <v>29</v>
      </c>
      <c r="H249" s="139" t="s">
        <v>593</v>
      </c>
      <c r="I249" s="139" t="s">
        <v>594</v>
      </c>
      <c r="J249" t="s">
        <v>30</v>
      </c>
      <c r="K249" s="139" t="s">
        <v>563</v>
      </c>
      <c r="L249">
        <v>20</v>
      </c>
      <c r="M249">
        <v>20</v>
      </c>
      <c r="O249">
        <v>1</v>
      </c>
      <c r="P249" t="s">
        <v>33</v>
      </c>
      <c r="Q249">
        <v>34</v>
      </c>
      <c r="R249" t="s">
        <v>34</v>
      </c>
      <c r="W249" t="s">
        <v>564</v>
      </c>
      <c r="X249" t="s">
        <v>565</v>
      </c>
      <c r="Y249">
        <v>9.7899999999999991</v>
      </c>
      <c r="Z249">
        <v>0</v>
      </c>
    </row>
    <row r="250" spans="1:26" x14ac:dyDescent="0.25">
      <c r="A250" s="11">
        <v>2024</v>
      </c>
      <c r="B250">
        <v>202410</v>
      </c>
      <c r="C250" t="s">
        <v>665</v>
      </c>
      <c r="D250" s="11" t="s">
        <v>27</v>
      </c>
      <c r="F250" t="s">
        <v>629</v>
      </c>
      <c r="G250" t="s">
        <v>29</v>
      </c>
      <c r="H250" s="139" t="s">
        <v>593</v>
      </c>
      <c r="I250" s="139" t="s">
        <v>594</v>
      </c>
      <c r="J250" t="s">
        <v>30</v>
      </c>
      <c r="K250" t="s">
        <v>629</v>
      </c>
      <c r="L250">
        <v>20</v>
      </c>
      <c r="M250">
        <v>20</v>
      </c>
      <c r="O250">
        <v>1</v>
      </c>
      <c r="P250" t="s">
        <v>33</v>
      </c>
      <c r="Q250" t="s">
        <v>37</v>
      </c>
      <c r="R250" t="s">
        <v>34</v>
      </c>
      <c r="U250">
        <v>100479677</v>
      </c>
      <c r="W250" t="s">
        <v>35</v>
      </c>
      <c r="X250" t="s">
        <v>36</v>
      </c>
      <c r="Y250">
        <v>21030.44</v>
      </c>
      <c r="Z250">
        <v>0</v>
      </c>
    </row>
    <row r="251" spans="1:26" x14ac:dyDescent="0.25">
      <c r="A251" s="11">
        <v>2024</v>
      </c>
      <c r="B251">
        <v>202410</v>
      </c>
      <c r="C251" t="s">
        <v>666</v>
      </c>
      <c r="D251" s="11" t="s">
        <v>27</v>
      </c>
      <c r="F251" t="s">
        <v>629</v>
      </c>
      <c r="G251" t="s">
        <v>29</v>
      </c>
      <c r="H251" s="139" t="s">
        <v>593</v>
      </c>
      <c r="I251" s="139" t="s">
        <v>594</v>
      </c>
      <c r="J251" t="s">
        <v>30</v>
      </c>
      <c r="K251" t="s">
        <v>629</v>
      </c>
      <c r="L251">
        <v>20</v>
      </c>
      <c r="M251">
        <v>20</v>
      </c>
      <c r="O251">
        <v>1</v>
      </c>
      <c r="P251" t="s">
        <v>33</v>
      </c>
      <c r="Q251" t="s">
        <v>37</v>
      </c>
      <c r="R251" t="s">
        <v>34</v>
      </c>
      <c r="U251">
        <v>100491759</v>
      </c>
      <c r="W251" t="s">
        <v>35</v>
      </c>
      <c r="X251" t="s">
        <v>36</v>
      </c>
      <c r="Y251">
        <v>23228.86</v>
      </c>
      <c r="Z251">
        <v>0</v>
      </c>
    </row>
    <row r="252" spans="1:26" x14ac:dyDescent="0.25">
      <c r="A252" s="11">
        <v>2024</v>
      </c>
      <c r="B252">
        <v>202410</v>
      </c>
      <c r="C252" t="s">
        <v>667</v>
      </c>
      <c r="D252" s="11" t="s">
        <v>27</v>
      </c>
      <c r="F252" t="s">
        <v>629</v>
      </c>
      <c r="G252" t="s">
        <v>29</v>
      </c>
      <c r="H252" s="139" t="s">
        <v>593</v>
      </c>
      <c r="I252" s="139" t="s">
        <v>594</v>
      </c>
      <c r="J252" t="s">
        <v>30</v>
      </c>
      <c r="K252" t="s">
        <v>629</v>
      </c>
      <c r="L252">
        <v>20</v>
      </c>
      <c r="M252">
        <v>20</v>
      </c>
      <c r="O252">
        <v>1</v>
      </c>
      <c r="P252" t="s">
        <v>33</v>
      </c>
      <c r="Q252" t="s">
        <v>37</v>
      </c>
      <c r="R252" t="s">
        <v>34</v>
      </c>
      <c r="U252">
        <v>100500044</v>
      </c>
      <c r="W252" t="s">
        <v>35</v>
      </c>
      <c r="X252" t="s">
        <v>36</v>
      </c>
      <c r="Y252">
        <v>4933.67</v>
      </c>
      <c r="Z252">
        <v>0</v>
      </c>
    </row>
  </sheetData>
  <autoFilter ref="A1:Z84" xr:uid="{00000000-0009-0000-0000-000007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CA92070A-321D-48F8-8ACD-3F13636D3F3F}"/>
</file>

<file path=customXml/itemProps2.xml><?xml version="1.0" encoding="utf-8"?>
<ds:datastoreItem xmlns:ds="http://schemas.openxmlformats.org/officeDocument/2006/customXml" ds:itemID="{CCBA6974-74E7-4CB7-BF79-F2B67AFD1FFC}"/>
</file>

<file path=customXml/itemProps3.xml><?xml version="1.0" encoding="utf-8"?>
<ds:datastoreItem xmlns:ds="http://schemas.openxmlformats.org/officeDocument/2006/customXml" ds:itemID="{A046F419-DE5E-44FD-86EC-82741CB83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PAYS Interest Calc MEEIA 3 PC</vt:lpstr>
      <vt:lpstr>PAYS costs Pivot</vt:lpstr>
      <vt:lpstr>PAYS bal write off 3-22 </vt:lpstr>
      <vt:lpstr>PAYS unpaid bal write off 12-22</vt:lpstr>
      <vt:lpstr>PAYS Amort Crrtg Entries</vt:lpstr>
      <vt:lpstr>PAYS Amort Crrtg Entries (2)</vt:lpstr>
      <vt:lpstr>PAYS unpaid billing w-o 2-24</vt:lpstr>
      <vt:lpstr>PAYS Amort schedule</vt:lpstr>
      <vt:lpstr>OAC Cost Repository GL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Filley, Kimberly S</dc:creator>
  <cp:lastModifiedBy>Filley, Kimberly S</cp:lastModifiedBy>
  <dcterms:created xsi:type="dcterms:W3CDTF">2021-05-08T16:47:01Z</dcterms:created>
  <dcterms:modified xsi:type="dcterms:W3CDTF">2024-11-20T19:29:27Z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0x0101003A00D16565766046AD66FE5CD799F667</vt:lpwstr>
  </property>
</Properties>
</file>